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9E9D75-30A5-416B-9545-8BE4C89F12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23" i="1" l="1"/>
  <c r="BM223" i="1"/>
  <c r="Y223" i="1"/>
  <c r="BO247" i="1"/>
  <c r="BM247" i="1"/>
  <c r="Y247" i="1"/>
  <c r="BO268" i="1"/>
  <c r="BM268" i="1"/>
  <c r="Y268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9" i="1"/>
  <c r="Y28" i="1"/>
  <c r="BM28" i="1"/>
  <c r="Y57" i="1"/>
  <c r="BM57" i="1"/>
  <c r="X61" i="1"/>
  <c r="Y65" i="1"/>
  <c r="BM65" i="1"/>
  <c r="Y73" i="1"/>
  <c r="BM73" i="1"/>
  <c r="Y81" i="1"/>
  <c r="BM81" i="1"/>
  <c r="Y91" i="1"/>
  <c r="BM91" i="1"/>
  <c r="X104" i="1"/>
  <c r="Y107" i="1"/>
  <c r="BM107" i="1"/>
  <c r="Y115" i="1"/>
  <c r="BM115" i="1"/>
  <c r="Y125" i="1"/>
  <c r="BM125" i="1"/>
  <c r="Y136" i="1"/>
  <c r="BM136" i="1"/>
  <c r="Y151" i="1"/>
  <c r="BM151" i="1"/>
  <c r="Y165" i="1"/>
  <c r="BM165" i="1"/>
  <c r="Y181" i="1"/>
  <c r="BM181" i="1"/>
  <c r="BO191" i="1"/>
  <c r="BM191" i="1"/>
  <c r="BO204" i="1"/>
  <c r="BM204" i="1"/>
  <c r="Y204" i="1"/>
  <c r="BO239" i="1"/>
  <c r="BM239" i="1"/>
  <c r="Y239" i="1"/>
  <c r="BO257" i="1"/>
  <c r="BM257" i="1"/>
  <c r="Y257" i="1"/>
  <c r="BO282" i="1"/>
  <c r="BM282" i="1"/>
  <c r="Y282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X171" i="1"/>
  <c r="BO169" i="1"/>
  <c r="BM169" i="1"/>
  <c r="Y169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BO255" i="1"/>
  <c r="BM255" i="1"/>
  <c r="Y255" i="1"/>
  <c r="BO276" i="1"/>
  <c r="BM276" i="1"/>
  <c r="Y276" i="1"/>
  <c r="BO295" i="1"/>
  <c r="BM295" i="1"/>
  <c r="Y295" i="1"/>
  <c r="Y22" i="1"/>
  <c r="BM22" i="1"/>
  <c r="X25" i="1"/>
  <c r="W54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X94" i="1"/>
  <c r="Y97" i="1"/>
  <c r="BM97" i="1"/>
  <c r="Y101" i="1"/>
  <c r="BM101" i="1"/>
  <c r="X120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X139" i="1"/>
  <c r="Y138" i="1"/>
  <c r="BM138" i="1"/>
  <c r="Y146" i="1"/>
  <c r="BM146" i="1"/>
  <c r="Y153" i="1"/>
  <c r="BM153" i="1"/>
  <c r="BO158" i="1"/>
  <c r="BM158" i="1"/>
  <c r="Y158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X220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Y289" i="1" s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202" i="1"/>
  <c r="X210" i="1"/>
  <c r="X225" i="1"/>
  <c r="X26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69" i="1"/>
  <c r="H9" i="1"/>
  <c r="A10" i="1"/>
  <c r="B555" i="1"/>
  <c r="W546" i="1"/>
  <c r="W547" i="1"/>
  <c r="Y23" i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Y61" i="1" s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Y126" i="1"/>
  <c r="BM126" i="1"/>
  <c r="Y128" i="1"/>
  <c r="BM128" i="1"/>
  <c r="X131" i="1"/>
  <c r="F555" i="1"/>
  <c r="Y135" i="1"/>
  <c r="BM135" i="1"/>
  <c r="BO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X259" i="1"/>
  <c r="BO258" i="1"/>
  <c r="BM258" i="1"/>
  <c r="Y258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X53" i="1"/>
  <c r="X86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S555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76" i="1" l="1"/>
  <c r="Y305" i="1"/>
  <c r="Y283" i="1"/>
  <c r="Y252" i="1"/>
  <c r="Y210" i="1"/>
  <c r="Y171" i="1"/>
  <c r="Y130" i="1"/>
  <c r="Y86" i="1"/>
  <c r="Y24" i="1"/>
  <c r="Y519" i="1"/>
  <c r="Y338" i="1"/>
  <c r="Y160" i="1"/>
  <c r="X545" i="1"/>
  <c r="X546" i="1"/>
  <c r="Y487" i="1"/>
  <c r="Y435" i="1"/>
  <c r="Y419" i="1"/>
  <c r="Y300" i="1"/>
  <c r="Y220" i="1"/>
  <c r="X547" i="1"/>
  <c r="Y345" i="1"/>
  <c r="Y201" i="1"/>
  <c r="Y139" i="1"/>
  <c r="X548" i="1"/>
  <c r="Y473" i="1"/>
  <c r="Y403" i="1"/>
  <c r="Y271" i="1"/>
  <c r="Y235" i="1"/>
  <c r="Y178" i="1"/>
  <c r="X549" i="1"/>
  <c r="Y536" i="1"/>
  <c r="Y451" i="1"/>
  <c r="Y511" i="1"/>
  <c r="Y351" i="1"/>
  <c r="Y120" i="1"/>
  <c r="Y103" i="1"/>
  <c r="Y34" i="1"/>
  <c r="W548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<sst xmlns="http://schemas.openxmlformats.org/spreadsheetml/2006/main" count="2380" uniqueCount="790">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</sst>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45446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755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0.33333333333333331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120</v>
      </c>
      <c r="X51" s="381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64"/>
      <c r="BB51" s="77" t="s">
        <v>1</v>
      </c>
      <c r="BL51" s="64">
        <f>IFERROR(W51*I51/H51,"0")</f>
        <v>125.33333333333331</v>
      </c>
      <c r="BM51" s="64">
        <f>IFERROR(X51*I51/H51,"0")</f>
        <v>135.36000000000001</v>
      </c>
      <c r="BN51" s="64">
        <f>IFERROR(1/J51*(W51/H51),"0")</f>
        <v>0.1984126984126984</v>
      </c>
      <c r="BO51" s="64">
        <f>IFERROR(1/J51*(X51/H51),"0")</f>
        <v>0.2142857142857143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90</v>
      </c>
      <c r="X52" s="38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64"/>
      <c r="BB52" s="78" t="s">
        <v>1</v>
      </c>
      <c r="BL52" s="64">
        <f>IFERROR(W52*I52/H52,"0")</f>
        <v>96.666666666666657</v>
      </c>
      <c r="BM52" s="64">
        <f>IFERROR(X52*I52/H52,"0")</f>
        <v>98.600000000000009</v>
      </c>
      <c r="BN52" s="64">
        <f>IFERROR(1/J52*(W52/H52),"0")</f>
        <v>0.21367521367521364</v>
      </c>
      <c r="BO52" s="64">
        <f>IFERROR(1/J52*(X52/H52),"0")</f>
        <v>0.21794871794871795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44.444444444444443</v>
      </c>
      <c r="X53" s="382">
        <f>IFERROR(X51/H51,"0")+IFERROR(X52/H52,"0")</f>
        <v>46</v>
      </c>
      <c r="Y53" s="382">
        <f>IFERROR(IF(Y51="",0,Y51),"0")+IFERROR(IF(Y52="",0,Y52),"0")</f>
        <v>0.51702000000000004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210</v>
      </c>
      <c r="X54" s="382">
        <f>IFERROR(SUM(X51:X52),"0")</f>
        <v>221.40000000000003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400</v>
      </c>
      <c r="X57" s="38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315</v>
      </c>
      <c r="X59" s="381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64"/>
      <c r="BB59" s="81" t="s">
        <v>1</v>
      </c>
      <c r="BL59" s="64">
        <f>IFERROR(W59*I59/H59,"0")</f>
        <v>331.8</v>
      </c>
      <c r="BM59" s="64">
        <f>IFERROR(X59*I59/H59,"0")</f>
        <v>331.8</v>
      </c>
      <c r="BN59" s="64">
        <f>IFERROR(1/J59*(W59/H59),"0")</f>
        <v>0.58333333333333337</v>
      </c>
      <c r="BO59" s="64">
        <f>IFERROR(1/J59*(X59/H59),"0")</f>
        <v>0.58333333333333337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107.03703703703704</v>
      </c>
      <c r="X61" s="382">
        <f>IFERROR(X57/H57,"0")+IFERROR(X58/H58,"0")+IFERROR(X59/H59,"0")+IFERROR(X60/H60,"0")</f>
        <v>108</v>
      </c>
      <c r="Y61" s="382">
        <f>IFERROR(IF(Y57="",0,Y57),"0")+IFERROR(IF(Y58="",0,Y58),"0")+IFERROR(IF(Y59="",0,Y59),"0")+IFERROR(IF(Y60="",0,Y60),"0")</f>
        <v>1.4823999999999999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715</v>
      </c>
      <c r="X62" s="382">
        <f>IFERROR(SUM(X57:X60),"0")</f>
        <v>725.40000000000009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150</v>
      </c>
      <c r="X66" s="381">
        <f t="shared" si="6"/>
        <v>156.79999999999998</v>
      </c>
      <c r="Y66" s="36">
        <f t="shared" si="7"/>
        <v>0.30449999999999999</v>
      </c>
      <c r="Z66" s="56"/>
      <c r="AA66" s="57"/>
      <c r="AE66" s="64"/>
      <c r="BB66" s="84" t="s">
        <v>1</v>
      </c>
      <c r="BL66" s="64">
        <f t="shared" si="8"/>
        <v>156.42857142857144</v>
      </c>
      <c r="BM66" s="64">
        <f t="shared" si="9"/>
        <v>163.51999999999998</v>
      </c>
      <c r="BN66" s="64">
        <f t="shared" si="10"/>
        <v>0.23915816326530615</v>
      </c>
      <c r="BO66" s="64">
        <f t="shared" si="11"/>
        <v>0.25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200</v>
      </c>
      <c r="X69" s="38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50</v>
      </c>
      <c r="X71" s="381">
        <f t="shared" si="6"/>
        <v>56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52.142857142857146</v>
      </c>
      <c r="BM71" s="64">
        <f t="shared" si="9"/>
        <v>58.4</v>
      </c>
      <c r="BN71" s="64">
        <f t="shared" si="10"/>
        <v>7.9719387755102039E-2</v>
      </c>
      <c r="BO71" s="64">
        <f t="shared" si="11"/>
        <v>8.9285714285714274E-2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20</v>
      </c>
      <c r="X72" s="381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220</v>
      </c>
      <c r="X74" s="381">
        <f t="shared" si="6"/>
        <v>220</v>
      </c>
      <c r="Y74" s="36">
        <f t="shared" si="12"/>
        <v>0.51534999999999997</v>
      </c>
      <c r="Z74" s="56"/>
      <c r="AA74" s="57"/>
      <c r="AE74" s="64"/>
      <c r="BB74" s="92" t="s">
        <v>1</v>
      </c>
      <c r="BL74" s="64">
        <f t="shared" si="8"/>
        <v>233.20000000000002</v>
      </c>
      <c r="BM74" s="64">
        <f t="shared" si="9"/>
        <v>233.20000000000002</v>
      </c>
      <c r="BN74" s="64">
        <f t="shared" si="10"/>
        <v>0.45833333333333331</v>
      </c>
      <c r="BO74" s="64">
        <f t="shared" si="11"/>
        <v>0.45833333333333331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270</v>
      </c>
      <c r="X79" s="381">
        <f t="shared" si="6"/>
        <v>270</v>
      </c>
      <c r="Y79" s="36">
        <f t="shared" si="12"/>
        <v>0.56220000000000003</v>
      </c>
      <c r="Z79" s="56"/>
      <c r="AA79" s="57"/>
      <c r="AE79" s="64"/>
      <c r="BB79" s="97" t="s">
        <v>1</v>
      </c>
      <c r="BL79" s="64">
        <f t="shared" si="8"/>
        <v>282.60000000000002</v>
      </c>
      <c r="BM79" s="64">
        <f t="shared" si="9"/>
        <v>282.60000000000002</v>
      </c>
      <c r="BN79" s="64">
        <f t="shared" si="10"/>
        <v>0.5</v>
      </c>
      <c r="BO79" s="64">
        <f t="shared" si="11"/>
        <v>0.5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80</v>
      </c>
      <c r="X80" s="381">
        <f t="shared" si="6"/>
        <v>80</v>
      </c>
      <c r="Y80" s="36">
        <f>IFERROR(IF(X80=0,"",ROUNDUP(X80/H80,0)*0.00753),"")</f>
        <v>0.18825</v>
      </c>
      <c r="Z80" s="56"/>
      <c r="AA80" s="57"/>
      <c r="AE80" s="64"/>
      <c r="BB80" s="98" t="s">
        <v>1</v>
      </c>
      <c r="BL80" s="64">
        <f t="shared" si="8"/>
        <v>85</v>
      </c>
      <c r="BM80" s="64">
        <f t="shared" si="9"/>
        <v>85</v>
      </c>
      <c r="BN80" s="64">
        <f t="shared" si="10"/>
        <v>0.16025641025641024</v>
      </c>
      <c r="BO80" s="64">
        <f t="shared" si="11"/>
        <v>0.16025641025641024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495</v>
      </c>
      <c r="X84" s="381">
        <f t="shared" si="6"/>
        <v>495</v>
      </c>
      <c r="Y84" s="36">
        <f>IFERROR(IF(X84=0,"",ROUNDUP(X84/H84,0)*0.00937),"")</f>
        <v>1.0306999999999999</v>
      </c>
      <c r="Z84" s="56"/>
      <c r="AA84" s="57"/>
      <c r="AE84" s="64"/>
      <c r="BB84" s="102" t="s">
        <v>1</v>
      </c>
      <c r="BL84" s="64">
        <f t="shared" si="8"/>
        <v>521.40000000000009</v>
      </c>
      <c r="BM84" s="64">
        <f t="shared" si="9"/>
        <v>521.40000000000009</v>
      </c>
      <c r="BN84" s="64">
        <f t="shared" si="10"/>
        <v>0.91666666666666663</v>
      </c>
      <c r="BO84" s="64">
        <f t="shared" si="11"/>
        <v>0.91666666666666663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293.04232804232805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295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3.1757099999999996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1485</v>
      </c>
      <c r="X87" s="382">
        <f>IFERROR(SUM(X65:X85),"0")</f>
        <v>1504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42</v>
      </c>
      <c r="X101" s="381">
        <f t="shared" si="13"/>
        <v>42</v>
      </c>
      <c r="Y101" s="36">
        <f>IFERROR(IF(X101=0,"",ROUNDUP(X101/H101,0)*0.00753),"")</f>
        <v>0.11295000000000001</v>
      </c>
      <c r="Z101" s="56"/>
      <c r="AA101" s="57"/>
      <c r="AE101" s="64"/>
      <c r="BB101" s="113" t="s">
        <v>1</v>
      </c>
      <c r="BL101" s="64">
        <f t="shared" si="14"/>
        <v>46.32</v>
      </c>
      <c r="BM101" s="64">
        <f t="shared" si="15"/>
        <v>46.32</v>
      </c>
      <c r="BN101" s="64">
        <f t="shared" si="16"/>
        <v>9.6153846153846159E-2</v>
      </c>
      <c r="BO101" s="64">
        <f t="shared" si="17"/>
        <v>9.6153846153846159E-2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15.000000000000002</v>
      </c>
      <c r="X103" s="382">
        <f>IFERROR(X96/H96,"0")+IFERROR(X97/H97,"0")+IFERROR(X98/H98,"0")+IFERROR(X99/H99,"0")+IFERROR(X100/H100,"0")+IFERROR(X101/H101,"0")+IFERROR(X102/H102,"0")</f>
        <v>15.000000000000002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0.11295000000000001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42</v>
      </c>
      <c r="X104" s="382">
        <f>IFERROR(SUM(X96:X102),"0")</f>
        <v>42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300</v>
      </c>
      <c r="X106" s="381">
        <f t="shared" ref="X106:X119" si="18">IFERROR(IF(W106="",0,CEILING((W106/$H106),1)*$H106),"")</f>
        <v>302.40000000000003</v>
      </c>
      <c r="Y106" s="36">
        <f>IFERROR(IF(X106=0,"",ROUNDUP(X106/H106,0)*0.02175),"")</f>
        <v>0.78299999999999992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320.14285714285717</v>
      </c>
      <c r="BM106" s="64">
        <f t="shared" ref="BM106:BM119" si="20">IFERROR(X106*I106/H106,"0")</f>
        <v>322.70400000000006</v>
      </c>
      <c r="BN106" s="64">
        <f t="shared" ref="BN106:BN119" si="21">IFERROR(1/J106*(W106/H106),"0")</f>
        <v>0.63775510204081631</v>
      </c>
      <c r="BO106" s="64">
        <f t="shared" ref="BO106:BO119" si="22">IFERROR(1/J106*(X106/H106),"0")</f>
        <v>0.64285714285714279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120</v>
      </c>
      <c r="X108" s="381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128.05714285714285</v>
      </c>
      <c r="BM108" s="64">
        <f t="shared" si="20"/>
        <v>134.45999999999998</v>
      </c>
      <c r="BN108" s="64">
        <f t="shared" si="21"/>
        <v>0.25510204081632648</v>
      </c>
      <c r="BO108" s="64">
        <f t="shared" si="22"/>
        <v>0.26785714285714285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115.5</v>
      </c>
      <c r="X110" s="381">
        <f t="shared" si="18"/>
        <v>116.16000000000001</v>
      </c>
      <c r="Y110" s="36">
        <f>IFERROR(IF(X110=0,"",ROUNDUP(X110/H110,0)*0.00753),"")</f>
        <v>0.33132</v>
      </c>
      <c r="Z110" s="56"/>
      <c r="AA110" s="57"/>
      <c r="AE110" s="64"/>
      <c r="BB110" s="119" t="s">
        <v>1</v>
      </c>
      <c r="BL110" s="64">
        <f t="shared" si="19"/>
        <v>128.1</v>
      </c>
      <c r="BM110" s="64">
        <f t="shared" si="20"/>
        <v>128.83199999999999</v>
      </c>
      <c r="BN110" s="64">
        <f t="shared" si="21"/>
        <v>0.28044871794871795</v>
      </c>
      <c r="BO110" s="64">
        <f t="shared" si="22"/>
        <v>0.28205128205128205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450</v>
      </c>
      <c r="X112" s="381">
        <f t="shared" si="18"/>
        <v>450.90000000000003</v>
      </c>
      <c r="Y112" s="36">
        <f>IFERROR(IF(X112=0,"",ROUNDUP(X112/H112,0)*0.00753),"")</f>
        <v>1.2575100000000001</v>
      </c>
      <c r="Z112" s="56"/>
      <c r="AA112" s="57"/>
      <c r="AE112" s="64"/>
      <c r="BB112" s="121" t="s">
        <v>1</v>
      </c>
      <c r="BL112" s="64">
        <f t="shared" si="19"/>
        <v>495.33333333333331</v>
      </c>
      <c r="BM112" s="64">
        <f t="shared" si="20"/>
        <v>496.32400000000001</v>
      </c>
      <c r="BN112" s="64">
        <f t="shared" si="21"/>
        <v>1.0683760683760684</v>
      </c>
      <c r="BO112" s="64">
        <f t="shared" si="22"/>
        <v>1.0705128205128205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40</v>
      </c>
      <c r="X116" s="381">
        <f t="shared" si="18"/>
        <v>42</v>
      </c>
      <c r="Y116" s="36">
        <f t="shared" si="23"/>
        <v>0.10542</v>
      </c>
      <c r="Z116" s="56"/>
      <c r="AA116" s="57"/>
      <c r="AE116" s="64"/>
      <c r="BB116" s="125" t="s">
        <v>1</v>
      </c>
      <c r="BL116" s="64">
        <f t="shared" si="19"/>
        <v>43.626666666666665</v>
      </c>
      <c r="BM116" s="64">
        <f t="shared" si="20"/>
        <v>45.807999999999993</v>
      </c>
      <c r="BN116" s="64">
        <f t="shared" si="21"/>
        <v>8.5470085470085472E-2</v>
      </c>
      <c r="BO116" s="64">
        <f t="shared" si="22"/>
        <v>8.9743589743589744E-2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273.74999999999994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276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2.8035000000000001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1025.5</v>
      </c>
      <c r="X121" s="382">
        <f>IFERROR(SUM(X106:X119),"0")</f>
        <v>1037.46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60</v>
      </c>
      <c r="X125" s="381">
        <f t="shared" si="24"/>
        <v>67.2</v>
      </c>
      <c r="Y125" s="36">
        <f>IFERROR(IF(X125=0,"",ROUNDUP(X125/H125,0)*0.02175),"")</f>
        <v>0.17399999999999999</v>
      </c>
      <c r="Z125" s="56"/>
      <c r="AA125" s="57"/>
      <c r="AE125" s="64"/>
      <c r="BB125" s="131" t="s">
        <v>1</v>
      </c>
      <c r="BL125" s="64">
        <f t="shared" si="25"/>
        <v>64.028571428571425</v>
      </c>
      <c r="BM125" s="64">
        <f t="shared" si="26"/>
        <v>71.712000000000003</v>
      </c>
      <c r="BN125" s="64">
        <f t="shared" si="27"/>
        <v>0.12755102040816324</v>
      </c>
      <c r="BO125" s="64">
        <f t="shared" si="28"/>
        <v>0.14285714285714285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59.400000000000013</v>
      </c>
      <c r="X128" s="381">
        <f t="shared" si="24"/>
        <v>59.4</v>
      </c>
      <c r="Y128" s="36">
        <f>IFERROR(IF(X128=0,"",ROUNDUP(X128/H128,0)*0.00753),"")</f>
        <v>0.22590000000000002</v>
      </c>
      <c r="Z128" s="56"/>
      <c r="AA128" s="57"/>
      <c r="AE128" s="64"/>
      <c r="BB128" s="134" t="s">
        <v>1</v>
      </c>
      <c r="BL128" s="64">
        <f t="shared" si="25"/>
        <v>67.740000000000023</v>
      </c>
      <c r="BM128" s="64">
        <f t="shared" si="26"/>
        <v>67.740000000000009</v>
      </c>
      <c r="BN128" s="64">
        <f t="shared" si="27"/>
        <v>0.19230769230769235</v>
      </c>
      <c r="BO128" s="64">
        <f t="shared" si="28"/>
        <v>0.19230769230769229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37.142857142857153</v>
      </c>
      <c r="X130" s="382">
        <f>IFERROR(X123/H123,"0")+IFERROR(X124/H124,"0")+IFERROR(X125/H125,"0")+IFERROR(X126/H126,"0")+IFERROR(X127/H127,"0")+IFERROR(X128/H128,"0")+IFERROR(X129/H129,"0")</f>
        <v>38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0.39990000000000003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119.4</v>
      </c>
      <c r="X131" s="382">
        <f>IFERROR(SUM(X123:X129),"0")</f>
        <v>126.6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550</v>
      </c>
      <c r="X135" s="381">
        <f>IFERROR(IF(W135="",0,CEILING((W135/$H135),1)*$H135),"")</f>
        <v>554.4</v>
      </c>
      <c r="Y135" s="36">
        <f>IFERROR(IF(X135=0,"",ROUNDUP(X135/H135,0)*0.02175),"")</f>
        <v>1.4355</v>
      </c>
      <c r="Z135" s="56"/>
      <c r="AA135" s="57"/>
      <c r="AE135" s="64"/>
      <c r="BB135" s="137" t="s">
        <v>1</v>
      </c>
      <c r="BL135" s="64">
        <f>IFERROR(W135*I135/H135,"0")</f>
        <v>586.53571428571433</v>
      </c>
      <c r="BM135" s="64">
        <f>IFERROR(X135*I135/H135,"0")</f>
        <v>591.22799999999995</v>
      </c>
      <c r="BN135" s="64">
        <f>IFERROR(1/J135*(W135/H135),"0")</f>
        <v>1.1692176870748296</v>
      </c>
      <c r="BO135" s="64">
        <f>IFERROR(1/J135*(X135/H135),"0")</f>
        <v>1.1785714285714286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315</v>
      </c>
      <c r="X137" s="381">
        <f>IFERROR(IF(W137="",0,CEILING((W137/$H137),1)*$H137),"")</f>
        <v>315.90000000000003</v>
      </c>
      <c r="Y137" s="36">
        <f>IFERROR(IF(X137=0,"",ROUNDUP(X137/H137,0)*0.00753),"")</f>
        <v>0.88101000000000007</v>
      </c>
      <c r="Z137" s="56"/>
      <c r="AA137" s="57"/>
      <c r="AE137" s="64"/>
      <c r="BB137" s="139" t="s">
        <v>1</v>
      </c>
      <c r="BL137" s="64">
        <f>IFERROR(W137*I137/H137,"0")</f>
        <v>346.73333333333329</v>
      </c>
      <c r="BM137" s="64">
        <f>IFERROR(X137*I137/H137,"0")</f>
        <v>347.72399999999999</v>
      </c>
      <c r="BN137" s="64">
        <f>IFERROR(1/J137*(W137/H137),"0")</f>
        <v>0.74786324786324776</v>
      </c>
      <c r="BO137" s="64">
        <f>IFERROR(1/J137*(X137/H137),"0")</f>
        <v>0.75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182.14285714285711</v>
      </c>
      <c r="X139" s="382">
        <f>IFERROR(X134/H134,"0")+IFERROR(X135/H135,"0")+IFERROR(X136/H136,"0")+IFERROR(X137/H137,"0")+IFERROR(X138/H138,"0")</f>
        <v>183</v>
      </c>
      <c r="Y139" s="382">
        <f>IFERROR(IF(Y134="",0,Y134),"0")+IFERROR(IF(Y135="",0,Y135),"0")+IFERROR(IF(Y136="",0,Y136),"0")+IFERROR(IF(Y137="",0,Y137),"0")+IFERROR(IF(Y138="",0,Y138),"0")</f>
        <v>2.3165100000000001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865</v>
      </c>
      <c r="X140" s="382">
        <f>IFERROR(SUM(X134:X138),"0")</f>
        <v>870.3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70</v>
      </c>
      <c r="X151" s="381">
        <f t="shared" ref="X151:X159" si="29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64"/>
      <c r="BB151" s="144" t="s">
        <v>1</v>
      </c>
      <c r="BL151" s="64">
        <f t="shared" ref="BL151:BL159" si="30">IFERROR(W151*I151/H151,"0")</f>
        <v>74.333333333333329</v>
      </c>
      <c r="BM151" s="64">
        <f t="shared" ref="BM151:BM159" si="31">IFERROR(X151*I151/H151,"0")</f>
        <v>75.820000000000007</v>
      </c>
      <c r="BN151" s="64">
        <f t="shared" ref="BN151:BN159" si="32">IFERROR(1/J151*(W151/H151),"0")</f>
        <v>0.10683760683760682</v>
      </c>
      <c r="BO151" s="64">
        <f t="shared" ref="BO151:BO159" si="33">IFERROR(1/J151*(X151/H151),"0")</f>
        <v>0.10897435897435898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230</v>
      </c>
      <c r="X153" s="381">
        <f t="shared" si="29"/>
        <v>231</v>
      </c>
      <c r="Y153" s="36">
        <f>IFERROR(IF(X153=0,"",ROUNDUP(X153/H153,0)*0.00753),"")</f>
        <v>0.41415000000000002</v>
      </c>
      <c r="Z153" s="56"/>
      <c r="AA153" s="57"/>
      <c r="AE153" s="64"/>
      <c r="BB153" s="146" t="s">
        <v>1</v>
      </c>
      <c r="BL153" s="64">
        <f t="shared" si="30"/>
        <v>240.95238095238096</v>
      </c>
      <c r="BM153" s="64">
        <f t="shared" si="31"/>
        <v>242</v>
      </c>
      <c r="BN153" s="64">
        <f t="shared" si="32"/>
        <v>0.35103785103785101</v>
      </c>
      <c r="BO153" s="64">
        <f t="shared" si="33"/>
        <v>0.35256410256410253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122.5</v>
      </c>
      <c r="X154" s="381">
        <f t="shared" si="29"/>
        <v>123.9</v>
      </c>
      <c r="Y154" s="36">
        <f>IFERROR(IF(X154=0,"",ROUNDUP(X154/H154,0)*0.00502),"")</f>
        <v>0.29618</v>
      </c>
      <c r="Z154" s="56"/>
      <c r="AA154" s="57"/>
      <c r="AE154" s="64"/>
      <c r="BB154" s="147" t="s">
        <v>1</v>
      </c>
      <c r="BL154" s="64">
        <f t="shared" si="30"/>
        <v>130.08333333333334</v>
      </c>
      <c r="BM154" s="64">
        <f t="shared" si="31"/>
        <v>131.57</v>
      </c>
      <c r="BN154" s="64">
        <f t="shared" si="32"/>
        <v>0.2492877492877493</v>
      </c>
      <c r="BO154" s="64">
        <f t="shared" si="33"/>
        <v>0.25213675213675218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140</v>
      </c>
      <c r="X156" s="381">
        <f t="shared" si="29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30"/>
        <v>148.66666666666666</v>
      </c>
      <c r="BM156" s="64">
        <f t="shared" si="31"/>
        <v>149.41</v>
      </c>
      <c r="BN156" s="64">
        <f t="shared" si="32"/>
        <v>0.28490028490028491</v>
      </c>
      <c r="BO156" s="64">
        <f t="shared" si="33"/>
        <v>0.28632478632478636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157.5</v>
      </c>
      <c r="X157" s="381">
        <f t="shared" si="29"/>
        <v>157.5</v>
      </c>
      <c r="Y157" s="36">
        <f>IFERROR(IF(X157=0,"",ROUNDUP(X157/H157,0)*0.00502),"")</f>
        <v>0.3765</v>
      </c>
      <c r="Z157" s="56"/>
      <c r="AA157" s="57"/>
      <c r="AE157" s="64"/>
      <c r="BB157" s="150" t="s">
        <v>1</v>
      </c>
      <c r="BL157" s="64">
        <f t="shared" si="30"/>
        <v>165</v>
      </c>
      <c r="BM157" s="64">
        <f t="shared" si="31"/>
        <v>165</v>
      </c>
      <c r="BN157" s="64">
        <f t="shared" si="32"/>
        <v>0.32051282051282054</v>
      </c>
      <c r="BO157" s="64">
        <f t="shared" si="33"/>
        <v>0.32051282051282054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271.42857142857144</v>
      </c>
      <c r="X160" s="382">
        <f>IFERROR(X151/H151,"0")+IFERROR(X152/H152,"0")+IFERROR(X153/H153,"0")+IFERROR(X154/H154,"0")+IFERROR(X155/H155,"0")+IFERROR(X156/H156,"0")+IFERROR(X157/H157,"0")+IFERROR(X158/H158,"0")+IFERROR(X159/H159,"0")</f>
        <v>273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1.55118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720</v>
      </c>
      <c r="X161" s="382">
        <f>IFERROR(SUM(X151:X159),"0")</f>
        <v>724.5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180</v>
      </c>
      <c r="X174" s="38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187</v>
      </c>
      <c r="BM174" s="64">
        <f>IFERROR(X174*I174/H174,"0")</f>
        <v>190.74</v>
      </c>
      <c r="BN174" s="64">
        <f>IFERROR(1/J174*(W174/H174),"0")</f>
        <v>0.27777777777777773</v>
      </c>
      <c r="BO174" s="64">
        <f>IFERROR(1/J174*(X174/H174),"0")</f>
        <v>0.28333333333333333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300</v>
      </c>
      <c r="X176" s="381">
        <f>IFERROR(IF(W176="",0,CEILING((W176/$H176),1)*$H176),"")</f>
        <v>302.40000000000003</v>
      </c>
      <c r="Y176" s="36">
        <f>IFERROR(IF(X176=0,"",ROUNDUP(X176/H176,0)*0.00937),"")</f>
        <v>0.52471999999999996</v>
      </c>
      <c r="Z176" s="56"/>
      <c r="AA176" s="57"/>
      <c r="AE176" s="64"/>
      <c r="BB176" s="159" t="s">
        <v>1</v>
      </c>
      <c r="BL176" s="64">
        <f>IFERROR(W176*I176/H176,"0")</f>
        <v>311.66666666666663</v>
      </c>
      <c r="BM176" s="64">
        <f>IFERROR(X176*I176/H176,"0")</f>
        <v>314.16000000000003</v>
      </c>
      <c r="BN176" s="64">
        <f>IFERROR(1/J176*(W176/H176),"0")</f>
        <v>0.46296296296296291</v>
      </c>
      <c r="BO176" s="64">
        <f>IFERROR(1/J176*(X176/H176),"0")</f>
        <v>0.46666666666666667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180</v>
      </c>
      <c r="X177" s="381">
        <f>IFERROR(IF(W177="",0,CEILING((W177/$H177),1)*$H177),"")</f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>IFERROR(W177*I177/H177,"0")</f>
        <v>187</v>
      </c>
      <c r="BM177" s="64">
        <f>IFERROR(X177*I177/H177,"0")</f>
        <v>190.74</v>
      </c>
      <c r="BN177" s="64">
        <f>IFERROR(1/J177*(W177/H177),"0")</f>
        <v>0.27777777777777773</v>
      </c>
      <c r="BO177" s="64">
        <f>IFERROR(1/J177*(X177/H177),"0")</f>
        <v>0.28333333333333333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140.7407407407407</v>
      </c>
      <c r="X178" s="382">
        <f>IFERROR(X174/H174,"0")+IFERROR(X175/H175,"0")+IFERROR(X176/H176,"0")+IFERROR(X177/H177,"0")</f>
        <v>143</v>
      </c>
      <c r="Y178" s="382">
        <f>IFERROR(IF(Y174="",0,Y174),"0")+IFERROR(IF(Y175="",0,Y175),"0")+IFERROR(IF(Y176="",0,Y176),"0")+IFERROR(IF(Y177="",0,Y177),"0")</f>
        <v>1.3399099999999997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760</v>
      </c>
      <c r="X179" s="382">
        <f>IFERROR(SUM(X174:X177),"0")</f>
        <v>772.20000000000016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200</v>
      </c>
      <c r="X187" s="381">
        <f t="shared" si="34"/>
        <v>200.1</v>
      </c>
      <c r="Y187" s="36">
        <f>IFERROR(IF(X187=0,"",ROUNDUP(X187/H187,0)*0.02175),"")</f>
        <v>0.50024999999999997</v>
      </c>
      <c r="Z187" s="56"/>
      <c r="AA187" s="57"/>
      <c r="AE187" s="64"/>
      <c r="BB187" s="167" t="s">
        <v>1</v>
      </c>
      <c r="BL187" s="64">
        <f t="shared" si="35"/>
        <v>212.96551724137933</v>
      </c>
      <c r="BM187" s="64">
        <f t="shared" si="36"/>
        <v>213.072</v>
      </c>
      <c r="BN187" s="64">
        <f t="shared" si="37"/>
        <v>0.41050903119868637</v>
      </c>
      <c r="BO187" s="64">
        <f t="shared" si="38"/>
        <v>0.4107142857142857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260</v>
      </c>
      <c r="X189" s="381">
        <f t="shared" si="34"/>
        <v>261.59999999999997</v>
      </c>
      <c r="Y189" s="36">
        <f>IFERROR(IF(X189=0,"",ROUNDUP(X189/H189,0)*0.00753),"")</f>
        <v>0.82077</v>
      </c>
      <c r="Z189" s="56"/>
      <c r="AA189" s="57"/>
      <c r="AE189" s="64"/>
      <c r="BB189" s="169" t="s">
        <v>1</v>
      </c>
      <c r="BL189" s="64">
        <f t="shared" si="35"/>
        <v>289.4666666666667</v>
      </c>
      <c r="BM189" s="64">
        <f t="shared" si="36"/>
        <v>291.24799999999999</v>
      </c>
      <c r="BN189" s="64">
        <f t="shared" si="37"/>
        <v>0.69444444444444453</v>
      </c>
      <c r="BO189" s="64">
        <f t="shared" si="38"/>
        <v>0.69871794871794857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280</v>
      </c>
      <c r="X191" s="381">
        <f t="shared" si="34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1" t="s">
        <v>1</v>
      </c>
      <c r="BL191" s="64">
        <f t="shared" si="35"/>
        <v>303.33333333333337</v>
      </c>
      <c r="BM191" s="64">
        <f t="shared" si="36"/>
        <v>304.20000000000005</v>
      </c>
      <c r="BN191" s="64">
        <f t="shared" si="37"/>
        <v>0.74786324786324787</v>
      </c>
      <c r="BO191" s="64">
        <f t="shared" si="38"/>
        <v>0.75000000000000011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240</v>
      </c>
      <c r="X193" s="381">
        <f t="shared" si="34"/>
        <v>240</v>
      </c>
      <c r="Y193" s="36">
        <f t="shared" ref="Y193:Y200" si="39"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5"/>
        <v>269</v>
      </c>
      <c r="BM193" s="64">
        <f t="shared" si="36"/>
        <v>269</v>
      </c>
      <c r="BN193" s="64">
        <f t="shared" si="37"/>
        <v>0.64102564102564097</v>
      </c>
      <c r="BO193" s="64">
        <f t="shared" si="38"/>
        <v>0.64102564102564097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520</v>
      </c>
      <c r="X194" s="381">
        <f t="shared" si="34"/>
        <v>520.79999999999995</v>
      </c>
      <c r="Y194" s="36">
        <f t="shared" si="39"/>
        <v>1.63401</v>
      </c>
      <c r="Z194" s="56"/>
      <c r="AA194" s="57"/>
      <c r="AE194" s="64"/>
      <c r="BB194" s="174" t="s">
        <v>1</v>
      </c>
      <c r="BL194" s="64">
        <f t="shared" si="35"/>
        <v>578.93333333333339</v>
      </c>
      <c r="BM194" s="64">
        <f t="shared" si="36"/>
        <v>579.82399999999996</v>
      </c>
      <c r="BN194" s="64">
        <f t="shared" si="37"/>
        <v>1.3888888888888891</v>
      </c>
      <c r="BO194" s="64">
        <f t="shared" si="38"/>
        <v>1.391025641025641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120</v>
      </c>
      <c r="X198" s="381">
        <f t="shared" si="34"/>
        <v>120</v>
      </c>
      <c r="Y198" s="36">
        <f t="shared" si="39"/>
        <v>0.3765</v>
      </c>
      <c r="Z198" s="56"/>
      <c r="AA198" s="57"/>
      <c r="AE198" s="64"/>
      <c r="BB198" s="178" t="s">
        <v>1</v>
      </c>
      <c r="BL198" s="64">
        <f t="shared" si="35"/>
        <v>133.60000000000002</v>
      </c>
      <c r="BM198" s="64">
        <f t="shared" si="36"/>
        <v>133.60000000000002</v>
      </c>
      <c r="BN198" s="64">
        <f t="shared" si="37"/>
        <v>0.32051282051282048</v>
      </c>
      <c r="BO198" s="64">
        <f t="shared" si="38"/>
        <v>0.32051282051282048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200</v>
      </c>
      <c r="X200" s="381">
        <f t="shared" si="34"/>
        <v>201.6</v>
      </c>
      <c r="Y200" s="36">
        <f t="shared" si="39"/>
        <v>0.63251999999999997</v>
      </c>
      <c r="Z200" s="56"/>
      <c r="AA200" s="57"/>
      <c r="AE200" s="64"/>
      <c r="BB200" s="180" t="s">
        <v>1</v>
      </c>
      <c r="BL200" s="64">
        <f t="shared" si="35"/>
        <v>223.16666666666669</v>
      </c>
      <c r="BM200" s="64">
        <f t="shared" si="36"/>
        <v>224.95199999999997</v>
      </c>
      <c r="BN200" s="64">
        <f t="shared" si="37"/>
        <v>0.53418803418803418</v>
      </c>
      <c r="BO200" s="64">
        <f t="shared" si="38"/>
        <v>0.53846153846153844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697.98850574712651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700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5.5980600000000003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1820</v>
      </c>
      <c r="X202" s="382">
        <f>IFERROR(SUM(X181:X200),"0")</f>
        <v>1824.8999999999999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32</v>
      </c>
      <c r="X206" s="381">
        <f t="shared" si="40"/>
        <v>33.6</v>
      </c>
      <c r="Y206" s="36">
        <f>IFERROR(IF(X206=0,"",ROUNDUP(X206/H206,0)*0.00753),"")</f>
        <v>0.10542</v>
      </c>
      <c r="Z206" s="56"/>
      <c r="AA206" s="57"/>
      <c r="AE206" s="64"/>
      <c r="BB206" s="183" t="s">
        <v>1</v>
      </c>
      <c r="BL206" s="64">
        <f t="shared" si="41"/>
        <v>35.626666666666672</v>
      </c>
      <c r="BM206" s="64">
        <f t="shared" si="42"/>
        <v>37.408000000000001</v>
      </c>
      <c r="BN206" s="64">
        <f t="shared" si="43"/>
        <v>8.5470085470085472E-2</v>
      </c>
      <c r="BO206" s="64">
        <f t="shared" si="44"/>
        <v>8.9743589743589758E-2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16</v>
      </c>
      <c r="X208" s="381">
        <f t="shared" si="40"/>
        <v>16.8</v>
      </c>
      <c r="Y208" s="36">
        <f>IFERROR(IF(X208=0,"",ROUNDUP(X208/H208,0)*0.00753),"")</f>
        <v>5.271E-2</v>
      </c>
      <c r="Z208" s="56"/>
      <c r="AA208" s="57"/>
      <c r="AE208" s="64"/>
      <c r="BB208" s="185" t="s">
        <v>1</v>
      </c>
      <c r="BL208" s="64">
        <f t="shared" si="41"/>
        <v>17.813333333333336</v>
      </c>
      <c r="BM208" s="64">
        <f t="shared" si="42"/>
        <v>18.704000000000001</v>
      </c>
      <c r="BN208" s="64">
        <f t="shared" si="43"/>
        <v>4.2735042735042736E-2</v>
      </c>
      <c r="BO208" s="64">
        <f t="shared" si="44"/>
        <v>4.4871794871794879E-2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20</v>
      </c>
      <c r="X210" s="382">
        <f>IFERROR(X204/H204,"0")+IFERROR(X205/H205,"0")+IFERROR(X206/H206,"0")+IFERROR(X207/H207,"0")+IFERROR(X208/H208,"0")+IFERROR(X209/H209,"0")</f>
        <v>21.000000000000004</v>
      </c>
      <c r="Y210" s="382">
        <f>IFERROR(IF(Y204="",0,Y204),"0")+IFERROR(IF(Y205="",0,Y205),"0")+IFERROR(IF(Y206="",0,Y206),"0")+IFERROR(IF(Y207="",0,Y207),"0")+IFERROR(IF(Y208="",0,Y208),"0")+IFERROR(IF(Y209="",0,Y209),"0")</f>
        <v>0.15812999999999999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48</v>
      </c>
      <c r="X211" s="382">
        <f>IFERROR(SUM(X204:X209),"0")</f>
        <v>50.400000000000006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150</v>
      </c>
      <c r="X216" s="381">
        <f t="shared" si="45"/>
        <v>150.79999999999998</v>
      </c>
      <c r="Y216" s="36">
        <f>IFERROR(IF(X216=0,"",ROUNDUP(X216/H216,0)*0.02175),"")</f>
        <v>0.28275</v>
      </c>
      <c r="Z216" s="56"/>
      <c r="AA216" s="57"/>
      <c r="AE216" s="64"/>
      <c r="BB216" s="189" t="s">
        <v>1</v>
      </c>
      <c r="BL216" s="64">
        <f t="shared" si="46"/>
        <v>156.20689655172416</v>
      </c>
      <c r="BM216" s="64">
        <f t="shared" si="47"/>
        <v>157.04</v>
      </c>
      <c r="BN216" s="64">
        <f t="shared" si="48"/>
        <v>0.23091133004926107</v>
      </c>
      <c r="BO216" s="64">
        <f t="shared" si="49"/>
        <v>0.2321428571428571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24</v>
      </c>
      <c r="X219" s="381">
        <f t="shared" si="45"/>
        <v>24</v>
      </c>
      <c r="Y219" s="36">
        <f>IFERROR(IF(X219=0,"",ROUNDUP(X219/H219,0)*0.00937),"")</f>
        <v>5.6219999999999999E-2</v>
      </c>
      <c r="Z219" s="56"/>
      <c r="AA219" s="57"/>
      <c r="AE219" s="64"/>
      <c r="BB219" s="192" t="s">
        <v>1</v>
      </c>
      <c r="BL219" s="64">
        <f t="shared" si="46"/>
        <v>25.44</v>
      </c>
      <c r="BM219" s="64">
        <f t="shared" si="47"/>
        <v>25.44</v>
      </c>
      <c r="BN219" s="64">
        <f t="shared" si="48"/>
        <v>0.05</v>
      </c>
      <c r="BO219" s="64">
        <f t="shared" si="49"/>
        <v>0.05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18.931034482758619</v>
      </c>
      <c r="X220" s="382">
        <f>IFERROR(X214/H214,"0")+IFERROR(X215/H215,"0")+IFERROR(X216/H216,"0")+IFERROR(X217/H217,"0")+IFERROR(X218/H218,"0")+IFERROR(X219/H219,"0")</f>
        <v>19</v>
      </c>
      <c r="Y220" s="382">
        <f>IFERROR(IF(Y214="",0,Y214),"0")+IFERROR(IF(Y215="",0,Y215),"0")+IFERROR(IF(Y216="",0,Y216),"0")+IFERROR(IF(Y217="",0,Y217),"0")+IFERROR(IF(Y218="",0,Y218),"0")+IFERROR(IF(Y219="",0,Y219),"0")</f>
        <v>0.33896999999999999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174</v>
      </c>
      <c r="X221" s="382">
        <f>IFERROR(SUM(X214:X219),"0")</f>
        <v>174.79999999999998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245</v>
      </c>
      <c r="X223" s="381">
        <f>IFERROR(IF(W223="",0,CEILING((W223/$H223),1)*$H223),"")</f>
        <v>245.70000000000002</v>
      </c>
      <c r="Y223" s="36">
        <f>IFERROR(IF(X223=0,"",ROUNDUP(X223/H223,0)*0.00502),"")</f>
        <v>0.58733999999999997</v>
      </c>
      <c r="Z223" s="56"/>
      <c r="AA223" s="57"/>
      <c r="AE223" s="64"/>
      <c r="BB223" s="193" t="s">
        <v>1</v>
      </c>
      <c r="BL223" s="64">
        <f>IFERROR(W223*I223/H223,"0")</f>
        <v>256.66666666666663</v>
      </c>
      <c r="BM223" s="64">
        <f>IFERROR(X223*I223/H223,"0")</f>
        <v>257.40000000000003</v>
      </c>
      <c r="BN223" s="64">
        <f>IFERROR(1/J223*(W223/H223),"0")</f>
        <v>0.4985754985754986</v>
      </c>
      <c r="BO223" s="64">
        <f>IFERROR(1/J223*(X223/H223),"0")</f>
        <v>0.5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116.66666666666666</v>
      </c>
      <c r="X225" s="382">
        <f>IFERROR(X223/H223,"0")+IFERROR(X224/H224,"0")</f>
        <v>117</v>
      </c>
      <c r="Y225" s="382">
        <f>IFERROR(IF(Y223="",0,Y223),"0")+IFERROR(IF(Y224="",0,Y224),"0")</f>
        <v>0.58733999999999997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245</v>
      </c>
      <c r="X226" s="382">
        <f>IFERROR(SUM(X223:X224),"0")</f>
        <v>245.70000000000002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120</v>
      </c>
      <c r="X229" s="381">
        <f t="shared" ref="X229:X234" si="50">IFERROR(IF(W229="",0,CEILING((W229/$H229),1)*$H229),"")</f>
        <v>127.6</v>
      </c>
      <c r="Y229" s="36">
        <f>IFERROR(IF(X229=0,"",ROUNDUP(X229/H229,0)*0.02175),"")</f>
        <v>0.23924999999999999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124.9655172413793</v>
      </c>
      <c r="BM229" s="64">
        <f t="shared" ref="BM229:BM234" si="52">IFERROR(X229*I229/H229,"0")</f>
        <v>132.88</v>
      </c>
      <c r="BN229" s="64">
        <f t="shared" ref="BN229:BN234" si="53">IFERROR(1/J229*(W229/H229),"0")</f>
        <v>0.18472906403940886</v>
      </c>
      <c r="BO229" s="64">
        <f t="shared" ref="BO229:BO234" si="54">IFERROR(1/J229*(X229/H229),"0")</f>
        <v>0.19642857142857142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150</v>
      </c>
      <c r="X231" s="381">
        <f t="shared" si="50"/>
        <v>150.79999999999998</v>
      </c>
      <c r="Y231" s="36">
        <f>IFERROR(IF(X231=0,"",ROUNDUP(X231/H231,0)*0.02175),"")</f>
        <v>0.28275</v>
      </c>
      <c r="Z231" s="56"/>
      <c r="AA231" s="57"/>
      <c r="AE231" s="64"/>
      <c r="BB231" s="197" t="s">
        <v>1</v>
      </c>
      <c r="BL231" s="64">
        <f t="shared" si="51"/>
        <v>156.20689655172416</v>
      </c>
      <c r="BM231" s="64">
        <f t="shared" si="52"/>
        <v>157.04</v>
      </c>
      <c r="BN231" s="64">
        <f t="shared" si="53"/>
        <v>0.23091133004926107</v>
      </c>
      <c r="BO231" s="64">
        <f t="shared" si="54"/>
        <v>0.2321428571428571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72</v>
      </c>
      <c r="X234" s="381">
        <f t="shared" si="50"/>
        <v>72</v>
      </c>
      <c r="Y234" s="36">
        <f>IFERROR(IF(X234=0,"",ROUNDUP(X234/H234,0)*0.00937),"")</f>
        <v>0.16866</v>
      </c>
      <c r="Z234" s="56"/>
      <c r="AA234" s="57"/>
      <c r="AE234" s="64"/>
      <c r="BB234" s="200" t="s">
        <v>1</v>
      </c>
      <c r="BL234" s="64">
        <f t="shared" si="51"/>
        <v>76.320000000000007</v>
      </c>
      <c r="BM234" s="64">
        <f t="shared" si="52"/>
        <v>76.320000000000007</v>
      </c>
      <c r="BN234" s="64">
        <f t="shared" si="53"/>
        <v>0.15</v>
      </c>
      <c r="BO234" s="64">
        <f t="shared" si="54"/>
        <v>0.15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41.275862068965516</v>
      </c>
      <c r="X235" s="382">
        <f>IFERROR(X229/H229,"0")+IFERROR(X230/H230,"0")+IFERROR(X231/H231,"0")+IFERROR(X232/H232,"0")+IFERROR(X233/H233,"0")+IFERROR(X234/H234,"0")</f>
        <v>42</v>
      </c>
      <c r="Y235" s="382">
        <f>IFERROR(IF(Y229="",0,Y229),"0")+IFERROR(IF(Y230="",0,Y230),"0")+IFERROR(IF(Y231="",0,Y231),"0")+IFERROR(IF(Y232="",0,Y232),"0")+IFERROR(IF(Y233="",0,Y233),"0")+IFERROR(IF(Y234="",0,Y234),"0")</f>
        <v>0.69066000000000005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342</v>
      </c>
      <c r="X236" s="382">
        <f>IFERROR(SUM(X229:X234),"0")</f>
        <v>350.4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22.4</v>
      </c>
      <c r="X258" s="381">
        <f>IFERROR(IF(W258="",0,CEILING((W258/$H258),1)*$H258),"")</f>
        <v>23.52</v>
      </c>
      <c r="Y258" s="36">
        <f>IFERROR(IF(X258=0,"",ROUNDUP(X258/H258,0)*0.00502),"")</f>
        <v>7.0280000000000009E-2</v>
      </c>
      <c r="Z258" s="56"/>
      <c r="AA258" s="57"/>
      <c r="AE258" s="64"/>
      <c r="BB258" s="217" t="s">
        <v>1</v>
      </c>
      <c r="BL258" s="64">
        <f>IFERROR(W258*I258/H258,"0")</f>
        <v>23.733333333333334</v>
      </c>
      <c r="BM258" s="64">
        <f>IFERROR(X258*I258/H258,"0")</f>
        <v>24.92</v>
      </c>
      <c r="BN258" s="64">
        <f>IFERROR(1/J258*(W258/H258),"0")</f>
        <v>5.6980056980056981E-2</v>
      </c>
      <c r="BO258" s="64">
        <f>IFERROR(1/J258*(X258/H258),"0")</f>
        <v>5.9829059829059839E-2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13.333333333333332</v>
      </c>
      <c r="X259" s="382">
        <f>IFERROR(X255/H255,"0")+IFERROR(X256/H256,"0")+IFERROR(X257/H257,"0")+IFERROR(X258/H258,"0")</f>
        <v>14</v>
      </c>
      <c r="Y259" s="382">
        <f>IFERROR(IF(Y255="",0,Y255),"0")+IFERROR(IF(Y256="",0,Y256),"0")+IFERROR(IF(Y257="",0,Y257),"0")+IFERROR(IF(Y258="",0,Y258),"0")</f>
        <v>7.0280000000000009E-2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22.4</v>
      </c>
      <c r="X260" s="382">
        <f>IFERROR(SUM(X255:X258),"0")</f>
        <v>23.52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99</v>
      </c>
      <c r="X269" s="381">
        <f t="shared" si="61"/>
        <v>99</v>
      </c>
      <c r="Y269" s="36">
        <f>IFERROR(IF(X269=0,"",ROUNDUP(X269/H269,0)*0.00753),"")</f>
        <v>0.3765</v>
      </c>
      <c r="Z269" s="56"/>
      <c r="AA269" s="57"/>
      <c r="AE269" s="64"/>
      <c r="BB269" s="225" t="s">
        <v>1</v>
      </c>
      <c r="BL269" s="64">
        <f t="shared" si="62"/>
        <v>109.00000000000001</v>
      </c>
      <c r="BM269" s="64">
        <f t="shared" si="63"/>
        <v>109.00000000000001</v>
      </c>
      <c r="BN269" s="64">
        <f t="shared" si="64"/>
        <v>0.32051282051282048</v>
      </c>
      <c r="BO269" s="64">
        <f t="shared" si="65"/>
        <v>0.32051282051282048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42.9</v>
      </c>
      <c r="X270" s="381">
        <f t="shared" si="61"/>
        <v>43.56</v>
      </c>
      <c r="Y270" s="36">
        <f>IFERROR(IF(X270=0,"",ROUNDUP(X270/H270,0)*0.00753),"")</f>
        <v>0.16566</v>
      </c>
      <c r="Z270" s="56"/>
      <c r="AA270" s="57"/>
      <c r="AE270" s="64"/>
      <c r="BB270" s="226" t="s">
        <v>1</v>
      </c>
      <c r="BL270" s="64">
        <f t="shared" si="62"/>
        <v>48.663333333333334</v>
      </c>
      <c r="BM270" s="64">
        <f t="shared" si="63"/>
        <v>49.412000000000006</v>
      </c>
      <c r="BN270" s="64">
        <f t="shared" si="64"/>
        <v>0.1388888888888889</v>
      </c>
      <c r="BO270" s="64">
        <f t="shared" si="65"/>
        <v>0.14102564102564102</v>
      </c>
    </row>
    <row r="271" spans="1:67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71.666666666666671</v>
      </c>
      <c r="X271" s="382">
        <f>IFERROR(X262/H262,"0")+IFERROR(X263/H263,"0")+IFERROR(X264/H264,"0")+IFERROR(X265/H265,"0")+IFERROR(X266/H266,"0")+IFERROR(X267/H267,"0")+IFERROR(X268/H268,"0")+IFERROR(X269/H269,"0")+IFERROR(X270/H270,"0")</f>
        <v>72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0.54215999999999998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141.9</v>
      </c>
      <c r="X272" s="382">
        <f>IFERROR(SUM(X262:X270),"0")</f>
        <v>142.56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300</v>
      </c>
      <c r="X275" s="38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8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60</v>
      </c>
      <c r="X276" s="381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64"/>
      <c r="BB276" s="229" t="s">
        <v>1</v>
      </c>
      <c r="BL276" s="64">
        <f>IFERROR(W276*I276/H276,"0")</f>
        <v>64.028571428571425</v>
      </c>
      <c r="BM276" s="64">
        <f>IFERROR(X276*I276/H276,"0")</f>
        <v>71.712000000000003</v>
      </c>
      <c r="BN276" s="64">
        <f>IFERROR(1/J276*(W276/H276),"0")</f>
        <v>0.12755102040816324</v>
      </c>
      <c r="BO276" s="64">
        <f>IFERROR(1/J276*(X276/H276),"0")</f>
        <v>0.14285714285714285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45.604395604395606</v>
      </c>
      <c r="X277" s="382">
        <f>IFERROR(X274/H274,"0")+IFERROR(X275/H275,"0")+IFERROR(X276/H276,"0")</f>
        <v>47</v>
      </c>
      <c r="Y277" s="382">
        <f>IFERROR(IF(Y274="",0,Y274),"0")+IFERROR(IF(Y275="",0,Y275),"0")+IFERROR(IF(Y276="",0,Y276),"0")</f>
        <v>1.0222499999999999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360</v>
      </c>
      <c r="X278" s="382">
        <f>IFERROR(SUM(X274:X276),"0")</f>
        <v>371.4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30</v>
      </c>
      <c r="X309" s="381">
        <f>IFERROR(IF(W309="",0,CEILING((W309/$H309),1)*$H309),"")</f>
        <v>30.6</v>
      </c>
      <c r="Y309" s="36">
        <f>IFERROR(IF(X309=0,"",ROUNDUP(X309/H309,0)*0.00753),"")</f>
        <v>0.12801000000000001</v>
      </c>
      <c r="Z309" s="56"/>
      <c r="AA309" s="57"/>
      <c r="AE309" s="64"/>
      <c r="BB309" s="245" t="s">
        <v>1</v>
      </c>
      <c r="BL309" s="64">
        <f>IFERROR(W309*I309/H309,"0")</f>
        <v>34.133333333333333</v>
      </c>
      <c r="BM309" s="64">
        <f>IFERROR(X309*I309/H309,"0")</f>
        <v>34.816000000000003</v>
      </c>
      <c r="BN309" s="64">
        <f>IFERROR(1/J309*(W309/H309),"0")</f>
        <v>0.10683760683760685</v>
      </c>
      <c r="BO309" s="64">
        <f>IFERROR(1/J309*(X309/H309),"0")</f>
        <v>0.10897435897435898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16.666666666666668</v>
      </c>
      <c r="X310" s="382">
        <f>IFERROR(X309/H309,"0")</f>
        <v>17</v>
      </c>
      <c r="Y310" s="382">
        <f>IFERROR(IF(Y309="",0,Y309),"0")</f>
        <v>0.12801000000000001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30</v>
      </c>
      <c r="X311" s="382">
        <f>IFERROR(SUM(X309:X309),"0")</f>
        <v>30.6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385</v>
      </c>
      <c r="X314" s="381">
        <f>IFERROR(IF(W314="",0,CEILING((W314/$H314),1)*$H314),"")</f>
        <v>386.40000000000003</v>
      </c>
      <c r="Y314" s="36">
        <f>IFERROR(IF(X314=0,"",ROUNDUP(X314/H314,0)*0.00753),"")</f>
        <v>1.3855200000000001</v>
      </c>
      <c r="Z314" s="56"/>
      <c r="AA314" s="57"/>
      <c r="AE314" s="64"/>
      <c r="BB314" s="247" t="s">
        <v>1</v>
      </c>
      <c r="BL314" s="64">
        <f>IFERROR(W314*I314/H314,"0")</f>
        <v>434.86666666666662</v>
      </c>
      <c r="BM314" s="64">
        <f>IFERROR(X314*I314/H314,"0")</f>
        <v>436.44799999999998</v>
      </c>
      <c r="BN314" s="64">
        <f>IFERROR(1/J314*(W314/H314),"0")</f>
        <v>1.175213675213675</v>
      </c>
      <c r="BO314" s="64">
        <f>IFERROR(1/J314*(X314/H314),"0")</f>
        <v>1.1794871794871795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385</v>
      </c>
      <c r="X315" s="381">
        <f>IFERROR(IF(W315="",0,CEILING((W315/$H315),1)*$H315),"")</f>
        <v>386.40000000000003</v>
      </c>
      <c r="Y315" s="36">
        <f>IFERROR(IF(X315=0,"",ROUNDUP(X315/H315,0)*0.00753),"")</f>
        <v>1.3855200000000001</v>
      </c>
      <c r="Z315" s="56"/>
      <c r="AA315" s="57"/>
      <c r="AE315" s="64"/>
      <c r="BB315" s="248" t="s">
        <v>1</v>
      </c>
      <c r="BL315" s="64">
        <f>IFERROR(W315*I315/H315,"0")</f>
        <v>432.66666666666663</v>
      </c>
      <c r="BM315" s="64">
        <f>IFERROR(X315*I315/H315,"0")</f>
        <v>434.23999999999995</v>
      </c>
      <c r="BN315" s="64">
        <f>IFERROR(1/J315*(W315/H315),"0")</f>
        <v>1.175213675213675</v>
      </c>
      <c r="BO315" s="64">
        <f>IFERROR(1/J315*(X315/H315),"0")</f>
        <v>1.1794871794871795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366.66666666666663</v>
      </c>
      <c r="X316" s="382">
        <f>IFERROR(X313/H313,"0")+IFERROR(X314/H314,"0")+IFERROR(X315/H315,"0")</f>
        <v>368</v>
      </c>
      <c r="Y316" s="382">
        <f>IFERROR(IF(Y313="",0,Y313),"0")+IFERROR(IF(Y314="",0,Y314),"0")+IFERROR(IF(Y315="",0,Y315),"0")</f>
        <v>2.7710400000000002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770</v>
      </c>
      <c r="X317" s="382">
        <f>IFERROR(SUM(X313:X315),"0")</f>
        <v>772.80000000000007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2100</v>
      </c>
      <c r="X330" s="381">
        <f t="shared" si="71"/>
        <v>2100</v>
      </c>
      <c r="Y330" s="36">
        <f>IFERROR(IF(X330=0,"",ROUNDUP(X330/H330,0)*0.02175),"")</f>
        <v>3.0449999999999999</v>
      </c>
      <c r="Z330" s="56"/>
      <c r="AA330" s="57"/>
      <c r="AE330" s="64"/>
      <c r="BB330" s="252" t="s">
        <v>1</v>
      </c>
      <c r="BL330" s="64">
        <f t="shared" si="72"/>
        <v>2167.1999999999998</v>
      </c>
      <c r="BM330" s="64">
        <f t="shared" si="73"/>
        <v>2167.1999999999998</v>
      </c>
      <c r="BN330" s="64">
        <f t="shared" si="74"/>
        <v>2.9166666666666665</v>
      </c>
      <c r="BO330" s="64">
        <f t="shared" si="75"/>
        <v>2.9166666666666665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45</v>
      </c>
      <c r="X335" s="381">
        <f t="shared" si="71"/>
        <v>45</v>
      </c>
      <c r="Y335" s="36">
        <f>IFERROR(IF(X335=0,"",ROUNDUP(X335/H335,0)*0.00937),"")</f>
        <v>8.4330000000000002E-2</v>
      </c>
      <c r="Z335" s="56"/>
      <c r="AA335" s="57"/>
      <c r="AE335" s="64"/>
      <c r="BB335" s="257" t="s">
        <v>1</v>
      </c>
      <c r="BL335" s="64">
        <f t="shared" si="72"/>
        <v>46.89</v>
      </c>
      <c r="BM335" s="64">
        <f t="shared" si="73"/>
        <v>46.89</v>
      </c>
      <c r="BN335" s="64">
        <f t="shared" si="74"/>
        <v>7.4999999999999997E-2</v>
      </c>
      <c r="BO335" s="64">
        <f t="shared" si="75"/>
        <v>7.4999999999999997E-2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215.66666666666669</v>
      </c>
      <c r="X338" s="382">
        <f>IFERROR(X329/H329,"0")+IFERROR(X330/H330,"0")+IFERROR(X331/H331,"0")+IFERROR(X332/H332,"0")+IFERROR(X333/H333,"0")+IFERROR(X334/H334,"0")+IFERROR(X335/H335,"0")+IFERROR(X336/H336,"0")+IFERROR(X337/H337,"0")</f>
        <v>217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4.6083299999999996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3145</v>
      </c>
      <c r="X339" s="382">
        <f>IFERROR(SUM(X329:X337),"0")</f>
        <v>3165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1300</v>
      </c>
      <c r="X341" s="381">
        <f>IFERROR(IF(W341="",0,CEILING((W341/$H341),1)*$H341),"")</f>
        <v>1305</v>
      </c>
      <c r="Y341" s="36">
        <f>IFERROR(IF(X341=0,"",ROUNDUP(X341/H341,0)*0.02175),"")</f>
        <v>1.8922499999999998</v>
      </c>
      <c r="Z341" s="56"/>
      <c r="AA341" s="57"/>
      <c r="AE341" s="64"/>
      <c r="BB341" s="260" t="s">
        <v>1</v>
      </c>
      <c r="BL341" s="64">
        <f>IFERROR(W341*I341/H341,"0")</f>
        <v>1341.6</v>
      </c>
      <c r="BM341" s="64">
        <f>IFERROR(X341*I341/H341,"0")</f>
        <v>1346.76</v>
      </c>
      <c r="BN341" s="64">
        <f>IFERROR(1/J341*(W341/H341),"0")</f>
        <v>1.8055555555555556</v>
      </c>
      <c r="BO341" s="64">
        <f>IFERROR(1/J341*(X341/H341),"0")</f>
        <v>1.8125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20</v>
      </c>
      <c r="X343" s="381">
        <f>IFERROR(IF(W343="",0,CEILING((W343/$H343),1)*$H343),"")</f>
        <v>20</v>
      </c>
      <c r="Y343" s="36">
        <f>IFERROR(IF(X343=0,"",ROUNDUP(X343/H343,0)*0.00937),"")</f>
        <v>4.6850000000000003E-2</v>
      </c>
      <c r="Z343" s="56"/>
      <c r="AA343" s="57"/>
      <c r="AE343" s="64"/>
      <c r="BB343" s="262" t="s">
        <v>1</v>
      </c>
      <c r="BL343" s="64">
        <f>IFERROR(W343*I343/H343,"0")</f>
        <v>21.200000000000003</v>
      </c>
      <c r="BM343" s="64">
        <f>IFERROR(X343*I343/H343,"0")</f>
        <v>21.200000000000003</v>
      </c>
      <c r="BN343" s="64">
        <f>IFERROR(1/J343*(W343/H343),"0")</f>
        <v>4.1666666666666664E-2</v>
      </c>
      <c r="BO343" s="64">
        <f>IFERROR(1/J343*(X343/H343),"0")</f>
        <v>4.1666666666666664E-2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91.666666666666671</v>
      </c>
      <c r="X345" s="382">
        <f>IFERROR(X341/H341,"0")+IFERROR(X342/H342,"0")+IFERROR(X343/H343,"0")+IFERROR(X344/H344,"0")</f>
        <v>92</v>
      </c>
      <c r="Y345" s="382">
        <f>IFERROR(IF(Y341="",0,Y341),"0")+IFERROR(IF(Y342="",0,Y342),"0")+IFERROR(IF(Y343="",0,Y343),"0")+IFERROR(IF(Y344="",0,Y344),"0")</f>
        <v>1.9390999999999998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1320</v>
      </c>
      <c r="X346" s="382">
        <f>IFERROR(SUM(X341:X344),"0")</f>
        <v>1325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40</v>
      </c>
      <c r="X350" s="381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64"/>
      <c r="BB350" s="266" t="s">
        <v>1</v>
      </c>
      <c r="BL350" s="64">
        <f>IFERROR(W350*I350/H350,"0")</f>
        <v>42.892307692307703</v>
      </c>
      <c r="BM350" s="64">
        <f>IFERROR(X350*I350/H350,"0")</f>
        <v>50.184000000000005</v>
      </c>
      <c r="BN350" s="64">
        <f>IFERROR(1/J350*(W350/H350),"0")</f>
        <v>9.1575091575091583E-2</v>
      </c>
      <c r="BO350" s="64">
        <f>IFERROR(1/J350*(X350/H350),"0")</f>
        <v>0.10714285714285714</v>
      </c>
    </row>
    <row r="351" spans="1:67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5.1282051282051286</v>
      </c>
      <c r="X351" s="382">
        <f>IFERROR(X348/H348,"0")+IFERROR(X349/H349,"0")+IFERROR(X350/H350,"0")</f>
        <v>6</v>
      </c>
      <c r="Y351" s="382">
        <f>IFERROR(IF(Y348="",0,Y348),"0")+IFERROR(IF(Y349="",0,Y349),"0")+IFERROR(IF(Y350="",0,Y350),"0")</f>
        <v>0.1305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40</v>
      </c>
      <c r="X352" s="382">
        <f>IFERROR(SUM(X348:X350),"0")</f>
        <v>46.8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50</v>
      </c>
      <c r="X359" s="381">
        <f>IFERROR(IF(W359="",0,CEILING((W359/$H359),1)*$H359),"")</f>
        <v>60</v>
      </c>
      <c r="Y359" s="36">
        <f>IFERROR(IF(X359=0,"",ROUNDUP(X359/H359,0)*0.02175),"")</f>
        <v>0.10874999999999999</v>
      </c>
      <c r="Z359" s="56"/>
      <c r="AA359" s="57"/>
      <c r="AE359" s="64"/>
      <c r="BB359" s="268" t="s">
        <v>1</v>
      </c>
      <c r="BL359" s="64">
        <f>IFERROR(W359*I359/H359,"0")</f>
        <v>52</v>
      </c>
      <c r="BM359" s="64">
        <f>IFERROR(X359*I359/H359,"0")</f>
        <v>62.400000000000006</v>
      </c>
      <c r="BN359" s="64">
        <f>IFERROR(1/J359*(W359/H359),"0")</f>
        <v>7.4404761904761904E-2</v>
      </c>
      <c r="BO359" s="64">
        <f>IFERROR(1/J359*(X359/H359),"0")</f>
        <v>8.9285714285714274E-2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4.166666666666667</v>
      </c>
      <c r="X364" s="382">
        <f>IFERROR(X359/H359,"0")+IFERROR(X360/H360,"0")+IFERROR(X361/H361,"0")+IFERROR(X362/H362,"0")+IFERROR(X363/H363,"0")</f>
        <v>5</v>
      </c>
      <c r="Y364" s="382">
        <f>IFERROR(IF(Y359="",0,Y359),"0")+IFERROR(IF(Y360="",0,Y360),"0")+IFERROR(IF(Y361="",0,Y361),"0")+IFERROR(IF(Y362="",0,Y362),"0")+IFERROR(IF(Y363="",0,Y363),"0")</f>
        <v>0.10874999999999999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50</v>
      </c>
      <c r="X365" s="382">
        <f>IFERROR(SUM(X359:X363),"0")</f>
        <v>60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27</v>
      </c>
      <c r="X386" s="381">
        <f>IFERROR(IF(W386="",0,CEILING((W386/$H386),1)*$H386),"")</f>
        <v>27</v>
      </c>
      <c r="Y386" s="36">
        <f>IFERROR(IF(X386=0,"",ROUNDUP(X386/H386,0)*0.00753),"")</f>
        <v>7.5300000000000006E-2</v>
      </c>
      <c r="Z386" s="56"/>
      <c r="AA386" s="57"/>
      <c r="AE386" s="64"/>
      <c r="BB386" s="281" t="s">
        <v>1</v>
      </c>
      <c r="BL386" s="64">
        <f>IFERROR(W386*I386/H386,"0")</f>
        <v>28.999999999999996</v>
      </c>
      <c r="BM386" s="64">
        <f>IFERROR(X386*I386/H386,"0")</f>
        <v>28.999999999999996</v>
      </c>
      <c r="BN386" s="64">
        <f>IFERROR(1/J386*(W386/H386),"0")</f>
        <v>6.4102564102564097E-2</v>
      </c>
      <c r="BO386" s="64">
        <f>IFERROR(1/J386*(X386/H386),"0")</f>
        <v>6.4102564102564097E-2</v>
      </c>
    </row>
    <row r="387" spans="1:67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10</v>
      </c>
      <c r="X387" s="382">
        <f>IFERROR(X385/H385,"0")+IFERROR(X386/H386,"0")</f>
        <v>10</v>
      </c>
      <c r="Y387" s="382">
        <f>IFERROR(IF(Y385="",0,Y385),"0")+IFERROR(IF(Y386="",0,Y386),"0")</f>
        <v>7.5300000000000006E-2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27</v>
      </c>
      <c r="X388" s="382">
        <f>IFERROR(SUM(X385:X386),"0")</f>
        <v>27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120</v>
      </c>
      <c r="X390" s="381">
        <f t="shared" ref="X390:X402" si="76">IFERROR(IF(W390="",0,CEILING((W390/$H390),1)*$H390),"")</f>
        <v>121.80000000000001</v>
      </c>
      <c r="Y390" s="36">
        <f>IFERROR(IF(X390=0,"",ROUNDUP(X390/H390,0)*0.00753),"")</f>
        <v>0.21837000000000001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126.57142857142854</v>
      </c>
      <c r="BM390" s="64">
        <f t="shared" ref="BM390:BM402" si="78">IFERROR(X390*I390/H390,"0")</f>
        <v>128.47</v>
      </c>
      <c r="BN390" s="64">
        <f t="shared" ref="BN390:BN402" si="79">IFERROR(1/J390*(W390/H390),"0")</f>
        <v>0.18315018315018314</v>
      </c>
      <c r="BO390" s="64">
        <f t="shared" ref="BO390:BO402" si="80">IFERROR(1/J390*(X390/H390),"0")</f>
        <v>0.1858974358974359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90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94.928571428571416</v>
      </c>
      <c r="BM392" s="64">
        <f t="shared" si="78"/>
        <v>97.46</v>
      </c>
      <c r="BN392" s="64">
        <f t="shared" si="79"/>
        <v>0.13736263736263735</v>
      </c>
      <c r="BO392" s="64">
        <f t="shared" si="80"/>
        <v>0.14102564102564102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140</v>
      </c>
      <c r="X393" s="381">
        <f t="shared" si="76"/>
        <v>141.12</v>
      </c>
      <c r="Y393" s="36">
        <f>IFERROR(IF(X393=0,"",ROUNDUP(X393/H393,0)*0.00753),"")</f>
        <v>0.63251999999999997</v>
      </c>
      <c r="Z393" s="56"/>
      <c r="AA393" s="57"/>
      <c r="AE393" s="64"/>
      <c r="BB393" s="285" t="s">
        <v>1</v>
      </c>
      <c r="BL393" s="64">
        <f t="shared" si="77"/>
        <v>216.66666666666669</v>
      </c>
      <c r="BM393" s="64">
        <f t="shared" si="78"/>
        <v>218.40000000000003</v>
      </c>
      <c r="BN393" s="64">
        <f t="shared" si="79"/>
        <v>0.53418803418803418</v>
      </c>
      <c r="BO393" s="64">
        <f t="shared" si="80"/>
        <v>0.53846153846153844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42</v>
      </c>
      <c r="X395" s="381">
        <f t="shared" si="76"/>
        <v>42</v>
      </c>
      <c r="Y395" s="36">
        <f t="shared" si="81"/>
        <v>0.1004</v>
      </c>
      <c r="Z395" s="56"/>
      <c r="AA395" s="57"/>
      <c r="AE395" s="64"/>
      <c r="BB395" s="287" t="s">
        <v>1</v>
      </c>
      <c r="BL395" s="64">
        <f t="shared" si="77"/>
        <v>44.599999999999994</v>
      </c>
      <c r="BM395" s="64">
        <f t="shared" si="78"/>
        <v>44.599999999999994</v>
      </c>
      <c r="BN395" s="64">
        <f t="shared" si="79"/>
        <v>8.5470085470085472E-2</v>
      </c>
      <c r="BO395" s="64">
        <f t="shared" si="80"/>
        <v>8.5470085470085472E-2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56</v>
      </c>
      <c r="X397" s="381">
        <f t="shared" si="76"/>
        <v>56.7</v>
      </c>
      <c r="Y397" s="36">
        <f t="shared" si="81"/>
        <v>0.13553999999999999</v>
      </c>
      <c r="Z397" s="56"/>
      <c r="AA397" s="57"/>
      <c r="AE397" s="64"/>
      <c r="BB397" s="289" t="s">
        <v>1</v>
      </c>
      <c r="BL397" s="64">
        <f t="shared" si="77"/>
        <v>59.466666666666661</v>
      </c>
      <c r="BM397" s="64">
        <f t="shared" si="78"/>
        <v>60.21</v>
      </c>
      <c r="BN397" s="64">
        <f t="shared" si="79"/>
        <v>0.11396011396011396</v>
      </c>
      <c r="BO397" s="64">
        <f t="shared" si="80"/>
        <v>0.11538461538461539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56</v>
      </c>
      <c r="X401" s="381">
        <f t="shared" si="76"/>
        <v>56.7</v>
      </c>
      <c r="Y401" s="36">
        <f t="shared" si="81"/>
        <v>0.13553999999999999</v>
      </c>
      <c r="Z401" s="56"/>
      <c r="AA401" s="57"/>
      <c r="AE401" s="64"/>
      <c r="BB401" s="293" t="s">
        <v>1</v>
      </c>
      <c r="BL401" s="64">
        <f t="shared" si="77"/>
        <v>59.466666666666661</v>
      </c>
      <c r="BM401" s="64">
        <f t="shared" si="78"/>
        <v>60.21</v>
      </c>
      <c r="BN401" s="64">
        <f t="shared" si="79"/>
        <v>0.11396011396011396</v>
      </c>
      <c r="BO401" s="64">
        <f t="shared" si="80"/>
        <v>0.11538461538461539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206.66666666666666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209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1.3880300000000001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504</v>
      </c>
      <c r="X404" s="382">
        <f>IFERROR(SUM(X390:X402),"0")</f>
        <v>510.72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12</v>
      </c>
      <c r="X416" s="381">
        <f>IFERROR(IF(W416="",0,CEILING((W416/$H416),1)*$H416),"")</f>
        <v>12</v>
      </c>
      <c r="Y416" s="36">
        <f>IFERROR(IF(X416=0,"",ROUNDUP(X416/H416,0)*0.00627),"")</f>
        <v>6.2700000000000006E-2</v>
      </c>
      <c r="Z416" s="56"/>
      <c r="AA416" s="57"/>
      <c r="AE416" s="64"/>
      <c r="BB416" s="299" t="s">
        <v>1</v>
      </c>
      <c r="BL416" s="64">
        <f>IFERROR(W416*I416/H416,"0")</f>
        <v>18.000000000000004</v>
      </c>
      <c r="BM416" s="64">
        <f>IFERROR(X416*I416/H416,"0")</f>
        <v>18.000000000000004</v>
      </c>
      <c r="BN416" s="64">
        <f>IFERROR(1/J416*(W416/H416),"0")</f>
        <v>0.05</v>
      </c>
      <c r="BO416" s="64">
        <f>IFERROR(1/J416*(X416/H416),"0")</f>
        <v>0.05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12</v>
      </c>
      <c r="X417" s="381">
        <f>IFERROR(IF(W417="",0,CEILING((W417/$H417),1)*$H417),"")</f>
        <v>12</v>
      </c>
      <c r="Y417" s="36">
        <f>IFERROR(IF(X417=0,"",ROUNDUP(X417/H417,0)*0.00627),"")</f>
        <v>6.2700000000000006E-2</v>
      </c>
      <c r="Z417" s="56"/>
      <c r="AA417" s="57"/>
      <c r="AE417" s="64"/>
      <c r="BB417" s="300" t="s">
        <v>1</v>
      </c>
      <c r="BL417" s="64">
        <f>IFERROR(W417*I417/H417,"0")</f>
        <v>18.000000000000004</v>
      </c>
      <c r="BM417" s="64">
        <f>IFERROR(X417*I417/H417,"0")</f>
        <v>18.000000000000004</v>
      </c>
      <c r="BN417" s="64">
        <f>IFERROR(1/J417*(W417/H417),"0")</f>
        <v>0.05</v>
      </c>
      <c r="BO417" s="64">
        <f>IFERROR(1/J417*(X417/H417),"0")</f>
        <v>0.05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11</v>
      </c>
      <c r="X418" s="381">
        <f>IFERROR(IF(W418="",0,CEILING((W418/$H418),1)*$H418),"")</f>
        <v>11.88</v>
      </c>
      <c r="Y418" s="36">
        <f>IFERROR(IF(X418=0,"",ROUNDUP(X418/H418,0)*0.00627),"")</f>
        <v>5.6430000000000001E-2</v>
      </c>
      <c r="Z418" s="56"/>
      <c r="AA418" s="57"/>
      <c r="AE418" s="64"/>
      <c r="BB418" s="301" t="s">
        <v>1</v>
      </c>
      <c r="BL418" s="64">
        <f>IFERROR(W418*I418/H418,"0")</f>
        <v>15.666666666666666</v>
      </c>
      <c r="BM418" s="64">
        <f>IFERROR(X418*I418/H418,"0")</f>
        <v>16.919999999999998</v>
      </c>
      <c r="BN418" s="64">
        <f>IFERROR(1/J418*(W418/H418),"0")</f>
        <v>4.1666666666666664E-2</v>
      </c>
      <c r="BO418" s="64">
        <f>IFERROR(1/J418*(X418/H418),"0")</f>
        <v>4.4999999999999998E-2</v>
      </c>
    </row>
    <row r="419" spans="1:67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28.333333333333332</v>
      </c>
      <c r="X419" s="382">
        <f>IFERROR(X416/H416,"0")+IFERROR(X417/H417,"0")+IFERROR(X418/H418,"0")</f>
        <v>29</v>
      </c>
      <c r="Y419" s="382">
        <f>IFERROR(IF(Y416="",0,Y416),"0")+IFERROR(IF(Y417="",0,Y417),"0")+IFERROR(IF(Y418="",0,Y418),"0")</f>
        <v>0.18183000000000002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35</v>
      </c>
      <c r="X420" s="382">
        <f>IFERROR(SUM(X416:X418),"0")</f>
        <v>35.880000000000003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110</v>
      </c>
      <c r="X428" s="381">
        <f t="shared" ref="X428:X434" si="82">IFERROR(IF(W428="",0,CEILING((W428/$H428),1)*$H428),"")</f>
        <v>113.4</v>
      </c>
      <c r="Y428" s="36">
        <f>IFERROR(IF(X428=0,"",ROUNDUP(X428/H428,0)*0.00753),"")</f>
        <v>0.20331000000000002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116.0238095238095</v>
      </c>
      <c r="BM428" s="64">
        <f t="shared" ref="BM428:BM434" si="84">IFERROR(X428*I428/H428,"0")</f>
        <v>119.60999999999999</v>
      </c>
      <c r="BN428" s="64">
        <f t="shared" ref="BN428:BN434" si="85">IFERROR(1/J428*(W428/H428),"0")</f>
        <v>0.16788766788766787</v>
      </c>
      <c r="BO428" s="64">
        <f t="shared" ref="BO428:BO434" si="86">IFERROR(1/J428*(X428/H428),"0")</f>
        <v>0.17307692307692307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17.5</v>
      </c>
      <c r="X433" s="381">
        <f t="shared" si="82"/>
        <v>18.900000000000002</v>
      </c>
      <c r="Y433" s="36">
        <f>IFERROR(IF(X433=0,"",ROUNDUP(X433/H433,0)*0.00502),"")</f>
        <v>4.5179999999999998E-2</v>
      </c>
      <c r="Z433" s="56"/>
      <c r="AA433" s="57"/>
      <c r="AE433" s="64"/>
      <c r="BB433" s="309" t="s">
        <v>1</v>
      </c>
      <c r="BL433" s="64">
        <f t="shared" si="83"/>
        <v>18.583333333333332</v>
      </c>
      <c r="BM433" s="64">
        <f t="shared" si="84"/>
        <v>20.07</v>
      </c>
      <c r="BN433" s="64">
        <f t="shared" si="85"/>
        <v>3.5612535612535613E-2</v>
      </c>
      <c r="BO433" s="64">
        <f t="shared" si="86"/>
        <v>3.8461538461538464E-2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34.523809523809518</v>
      </c>
      <c r="X435" s="382">
        <f>IFERROR(X428/H428,"0")+IFERROR(X429/H429,"0")+IFERROR(X430/H430,"0")+IFERROR(X431/H431,"0")+IFERROR(X432/H432,"0")+IFERROR(X433/H433,"0")+IFERROR(X434/H434,"0")</f>
        <v>36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0.24849000000000002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127.5</v>
      </c>
      <c r="X436" s="382">
        <f>IFERROR(SUM(X428:X434),"0")</f>
        <v>132.30000000000001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6</v>
      </c>
      <c r="X438" s="381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1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5</v>
      </c>
      <c r="X440" s="382">
        <f>IFERROR(X438/H438,"0")+IFERROR(X439/H439,"0")</f>
        <v>5</v>
      </c>
      <c r="Y440" s="382">
        <f>IFERROR(IF(Y438="",0,Y438),"0")+IFERROR(IF(Y439="",0,Y439),"0")</f>
        <v>3.1350000000000003E-2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6</v>
      </c>
      <c r="X441" s="382">
        <f>IFERROR(SUM(X438:X439),"0")</f>
        <v>6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14</v>
      </c>
      <c r="X448" s="381">
        <f>IFERROR(IF(W448="",0,CEILING((W448/$H448),1)*$H448),"")</f>
        <v>14.399999999999999</v>
      </c>
      <c r="Y448" s="36">
        <f>IFERROR(IF(X448=0,"",ROUNDUP(X448/H448,0)*0.00502),"")</f>
        <v>6.0240000000000002E-2</v>
      </c>
      <c r="Z448" s="56"/>
      <c r="AA448" s="57"/>
      <c r="AE448" s="64"/>
      <c r="BB448" s="314" t="s">
        <v>1</v>
      </c>
      <c r="BL448" s="64">
        <f>IFERROR(W448*I448/H448,"0")</f>
        <v>16.006666666666668</v>
      </c>
      <c r="BM448" s="64">
        <f>IFERROR(X448*I448/H448,"0")</f>
        <v>16.463999999999999</v>
      </c>
      <c r="BN448" s="64">
        <f>IFERROR(1/J448*(W448/H448),"0")</f>
        <v>4.9857549857549865E-2</v>
      </c>
      <c r="BO448" s="64">
        <f>IFERROR(1/J448*(X448/H448),"0")</f>
        <v>5.1282051282051287E-2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6</v>
      </c>
      <c r="X449" s="381">
        <f>IFERROR(IF(W449="",0,CEILING((W449/$H449),1)*$H449),"")</f>
        <v>6</v>
      </c>
      <c r="Y449" s="36">
        <f>IFERROR(IF(X449=0,"",ROUNDUP(X449/H449,0)*0.00502),"")</f>
        <v>2.5100000000000001E-2</v>
      </c>
      <c r="Z449" s="56"/>
      <c r="AA449" s="57"/>
      <c r="AE449" s="64"/>
      <c r="BB449" s="315" t="s">
        <v>1</v>
      </c>
      <c r="BL449" s="64">
        <f>IFERROR(W449*I449/H449,"0")</f>
        <v>6.5000000000000009</v>
      </c>
      <c r="BM449" s="64">
        <f>IFERROR(X449*I449/H449,"0")</f>
        <v>6.5000000000000009</v>
      </c>
      <c r="BN449" s="64">
        <f>IFERROR(1/J449*(W449/H449),"0")</f>
        <v>2.1367521367521368E-2</v>
      </c>
      <c r="BO449" s="64">
        <f>IFERROR(1/J449*(X449/H449),"0")</f>
        <v>2.1367521367521368E-2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16.666666666666668</v>
      </c>
      <c r="X451" s="382">
        <f>IFERROR(X448/H448,"0")+IFERROR(X449/H449,"0")+IFERROR(X450/H450,"0")</f>
        <v>17</v>
      </c>
      <c r="Y451" s="382">
        <f>IFERROR(IF(Y448="",0,Y448),"0")+IFERROR(IF(Y449="",0,Y449),"0")+IFERROR(IF(Y450="",0,Y450),"0")</f>
        <v>8.5339999999999999E-2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20</v>
      </c>
      <c r="X452" s="382">
        <f>IFERROR(SUM(X448:X450),"0")</f>
        <v>20.399999999999999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140</v>
      </c>
      <c r="X461" s="381">
        <f t="shared" ref="X461:X472" si="87">IFERROR(IF(W461="",0,CEILING((W461/$H461),1)*$H461),"")</f>
        <v>142.56</v>
      </c>
      <c r="Y461" s="36">
        <f t="shared" ref="Y461:Y467" si="88">IFERROR(IF(X461=0,"",ROUNDUP(X461/H461,0)*0.01196),"")</f>
        <v>0.32291999999999998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149.54545454545453</v>
      </c>
      <c r="BM461" s="64">
        <f t="shared" ref="BM461:BM472" si="90">IFERROR(X461*I461/H461,"0")</f>
        <v>152.27999999999997</v>
      </c>
      <c r="BN461" s="64">
        <f t="shared" ref="BN461:BN472" si="91">IFERROR(1/J461*(W461/H461),"0")</f>
        <v>0.25495337995337997</v>
      </c>
      <c r="BO461" s="64">
        <f t="shared" ref="BO461:BO472" si="92">IFERROR(1/J461*(X461/H461),"0")</f>
        <v>0.25961538461538464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100</v>
      </c>
      <c r="X463" s="381">
        <f t="shared" si="87"/>
        <v>100.32000000000001</v>
      </c>
      <c r="Y463" s="36">
        <f t="shared" si="88"/>
        <v>0.22724</v>
      </c>
      <c r="Z463" s="56"/>
      <c r="AA463" s="57"/>
      <c r="AE463" s="64"/>
      <c r="BB463" s="320" t="s">
        <v>1</v>
      </c>
      <c r="BL463" s="64">
        <f t="shared" si="89"/>
        <v>106.81818181818181</v>
      </c>
      <c r="BM463" s="64">
        <f t="shared" si="90"/>
        <v>107.16</v>
      </c>
      <c r="BN463" s="64">
        <f t="shared" si="91"/>
        <v>0.18210955710955709</v>
      </c>
      <c r="BO463" s="64">
        <f t="shared" si="92"/>
        <v>0.18269230769230771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70</v>
      </c>
      <c r="X466" s="381">
        <f t="shared" si="87"/>
        <v>73.92</v>
      </c>
      <c r="Y466" s="36">
        <f t="shared" si="88"/>
        <v>0.16744000000000001</v>
      </c>
      <c r="Z466" s="56"/>
      <c r="AA466" s="57"/>
      <c r="AE466" s="64"/>
      <c r="BB466" s="323" t="s">
        <v>1</v>
      </c>
      <c r="BL466" s="64">
        <f t="shared" si="89"/>
        <v>74.772727272727266</v>
      </c>
      <c r="BM466" s="64">
        <f t="shared" si="90"/>
        <v>78.959999999999994</v>
      </c>
      <c r="BN466" s="64">
        <f t="shared" si="91"/>
        <v>0.12747668997668998</v>
      </c>
      <c r="BO466" s="64">
        <f t="shared" si="92"/>
        <v>0.13461538461538464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90</v>
      </c>
      <c r="X468" s="381">
        <f t="shared" si="87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5" t="s">
        <v>1</v>
      </c>
      <c r="BL468" s="64">
        <f t="shared" si="89"/>
        <v>95.999999999999986</v>
      </c>
      <c r="BM468" s="64">
        <f t="shared" si="90"/>
        <v>95.999999999999986</v>
      </c>
      <c r="BN468" s="64">
        <f t="shared" si="91"/>
        <v>0.20833333333333334</v>
      </c>
      <c r="BO468" s="64">
        <f t="shared" si="92"/>
        <v>0.20833333333333334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240</v>
      </c>
      <c r="X472" s="381">
        <f t="shared" si="87"/>
        <v>241.20000000000002</v>
      </c>
      <c r="Y472" s="36">
        <f>IFERROR(IF(X472=0,"",ROUNDUP(X472/H472,0)*0.00937),"")</f>
        <v>0.62778999999999996</v>
      </c>
      <c r="Z472" s="56"/>
      <c r="AA472" s="57"/>
      <c r="AE472" s="64"/>
      <c r="BB472" s="329" t="s">
        <v>1</v>
      </c>
      <c r="BL472" s="64">
        <f t="shared" si="89"/>
        <v>255.99999999999997</v>
      </c>
      <c r="BM472" s="64">
        <f t="shared" si="90"/>
        <v>257.28000000000003</v>
      </c>
      <c r="BN472" s="64">
        <f t="shared" si="91"/>
        <v>0.55555555555555558</v>
      </c>
      <c r="BO472" s="64">
        <f t="shared" si="92"/>
        <v>0.55833333333333335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150.37878787878788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152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1.5796399999999999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640</v>
      </c>
      <c r="X474" s="382">
        <f>IFERROR(SUM(X461:X472),"0")</f>
        <v>648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28.409090909090907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150</v>
      </c>
      <c r="X479" s="382">
        <f>IFERROR(SUM(X476:X477),"0")</f>
        <v>153.12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80</v>
      </c>
      <c r="X481" s="381">
        <f t="shared" ref="X481:X486" si="93">IFERROR(IF(W481="",0,CEILING((W481/$H481),1)*$H481),"")</f>
        <v>84.48</v>
      </c>
      <c r="Y481" s="36">
        <f>IFERROR(IF(X481=0,"",ROUNDUP(X481/H481,0)*0.01196),"")</f>
        <v>0.19136</v>
      </c>
      <c r="Z481" s="56"/>
      <c r="AA481" s="57"/>
      <c r="AE481" s="64"/>
      <c r="BB481" s="332" t="s">
        <v>1</v>
      </c>
      <c r="BL481" s="64">
        <f t="shared" ref="BL481:BL486" si="94">IFERROR(W481*I481/H481,"0")</f>
        <v>85.454545454545453</v>
      </c>
      <c r="BM481" s="64">
        <f t="shared" ref="BM481:BM486" si="95">IFERROR(X481*I481/H481,"0")</f>
        <v>90.24</v>
      </c>
      <c r="BN481" s="64">
        <f t="shared" ref="BN481:BN486" si="96">IFERROR(1/J481*(W481/H481),"0")</f>
        <v>0.14568764568764569</v>
      </c>
      <c r="BO481" s="64">
        <f t="shared" ref="BO481:BO486" si="97">IFERROR(1/J481*(X481/H481),"0")</f>
        <v>0.15384615384615385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60</v>
      </c>
      <c r="X482" s="381">
        <f t="shared" si="93"/>
        <v>63.36</v>
      </c>
      <c r="Y482" s="36">
        <f>IFERROR(IF(X482=0,"",ROUNDUP(X482/H482,0)*0.01196),"")</f>
        <v>0.14352000000000001</v>
      </c>
      <c r="Z482" s="56"/>
      <c r="AA482" s="57"/>
      <c r="AE482" s="64"/>
      <c r="BB482" s="333" t="s">
        <v>1</v>
      </c>
      <c r="BL482" s="64">
        <f t="shared" si="94"/>
        <v>64.090909090909079</v>
      </c>
      <c r="BM482" s="64">
        <f t="shared" si="95"/>
        <v>67.679999999999993</v>
      </c>
      <c r="BN482" s="64">
        <f t="shared" si="96"/>
        <v>0.10926573426573427</v>
      </c>
      <c r="BO482" s="64">
        <f t="shared" si="97"/>
        <v>0.11538461538461539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120</v>
      </c>
      <c r="X483" s="381">
        <f t="shared" si="93"/>
        <v>121.44000000000001</v>
      </c>
      <c r="Y483" s="36">
        <f>IFERROR(IF(X483=0,"",ROUNDUP(X483/H483,0)*0.01196),"")</f>
        <v>0.27507999999999999</v>
      </c>
      <c r="Z483" s="56"/>
      <c r="AA483" s="57"/>
      <c r="AE483" s="64"/>
      <c r="BB483" s="334" t="s">
        <v>1</v>
      </c>
      <c r="BL483" s="64">
        <f t="shared" si="94"/>
        <v>128.18181818181816</v>
      </c>
      <c r="BM483" s="64">
        <f t="shared" si="95"/>
        <v>129.72</v>
      </c>
      <c r="BN483" s="64">
        <f t="shared" si="96"/>
        <v>0.21853146853146854</v>
      </c>
      <c r="BO483" s="64">
        <f t="shared" si="97"/>
        <v>0.22115384615384617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18</v>
      </c>
      <c r="X484" s="381">
        <f t="shared" si="93"/>
        <v>18</v>
      </c>
      <c r="Y484" s="36">
        <f>IFERROR(IF(X484=0,"",ROUNDUP(X484/H484,0)*0.00937),"")</f>
        <v>4.6850000000000003E-2</v>
      </c>
      <c r="Z484" s="56"/>
      <c r="AA484" s="57"/>
      <c r="AE484" s="64"/>
      <c r="BB484" s="335" t="s">
        <v>1</v>
      </c>
      <c r="BL484" s="64">
        <f t="shared" si="94"/>
        <v>19.2</v>
      </c>
      <c r="BM484" s="64">
        <f t="shared" si="95"/>
        <v>19.2</v>
      </c>
      <c r="BN484" s="64">
        <f t="shared" si="96"/>
        <v>4.1666666666666664E-2</v>
      </c>
      <c r="BO484" s="64">
        <f t="shared" si="97"/>
        <v>4.1666666666666664E-2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6</v>
      </c>
      <c r="X485" s="381">
        <f t="shared" si="93"/>
        <v>7.2</v>
      </c>
      <c r="Y485" s="36">
        <f>IFERROR(IF(X485=0,"",ROUNDUP(X485/H485,0)*0.00937),"")</f>
        <v>1.874E-2</v>
      </c>
      <c r="Z485" s="56"/>
      <c r="AA485" s="57"/>
      <c r="AE485" s="64"/>
      <c r="BB485" s="336" t="s">
        <v>1</v>
      </c>
      <c r="BL485" s="64">
        <f t="shared" si="94"/>
        <v>6.35</v>
      </c>
      <c r="BM485" s="64">
        <f t="shared" si="95"/>
        <v>7.62</v>
      </c>
      <c r="BN485" s="64">
        <f t="shared" si="96"/>
        <v>1.3888888888888888E-2</v>
      </c>
      <c r="BO485" s="64">
        <f t="shared" si="97"/>
        <v>1.6666666666666666E-2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30</v>
      </c>
      <c r="X486" s="381">
        <f t="shared" si="93"/>
        <v>32.4</v>
      </c>
      <c r="Y486" s="36">
        <f>IFERROR(IF(X486=0,"",ROUNDUP(X486/H486,0)*0.00937),"")</f>
        <v>8.4330000000000002E-2</v>
      </c>
      <c r="Z486" s="56"/>
      <c r="AA486" s="57"/>
      <c r="AE486" s="64"/>
      <c r="BB486" s="337" t="s">
        <v>1</v>
      </c>
      <c r="BL486" s="64">
        <f t="shared" si="94"/>
        <v>31.75</v>
      </c>
      <c r="BM486" s="64">
        <f t="shared" si="95"/>
        <v>34.29</v>
      </c>
      <c r="BN486" s="64">
        <f t="shared" si="96"/>
        <v>6.9444444444444448E-2</v>
      </c>
      <c r="BO486" s="64">
        <f t="shared" si="97"/>
        <v>7.4999999999999997E-2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64.242424242424235</v>
      </c>
      <c r="X487" s="382">
        <f>IFERROR(X481/H481,"0")+IFERROR(X482/H482,"0")+IFERROR(X483/H483,"0")+IFERROR(X484/H484,"0")+IFERROR(X485/H485,"0")+IFERROR(X486/H486,"0")</f>
        <v>67</v>
      </c>
      <c r="Y487" s="382">
        <f>IFERROR(IF(Y481="",0,Y481),"0")+IFERROR(IF(Y482="",0,Y482),"0")+IFERROR(IF(Y483="",0,Y483),"0")+IFERROR(IF(Y484="",0,Y484),"0")+IFERROR(IF(Y485="",0,Y485),"0")+IFERROR(IF(Y486="",0,Y486),"0")</f>
        <v>0.75988000000000011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314</v>
      </c>
      <c r="X488" s="382">
        <f>IFERROR(SUM(X481:X486),"0")</f>
        <v>326.88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30</v>
      </c>
      <c r="X508" s="381">
        <f t="shared" si="98"/>
        <v>36</v>
      </c>
      <c r="Y508" s="36">
        <f t="shared" si="103"/>
        <v>6.5250000000000002E-2</v>
      </c>
      <c r="Z508" s="56"/>
      <c r="AA508" s="57"/>
      <c r="AE508" s="64"/>
      <c r="BB508" s="348" t="s">
        <v>1</v>
      </c>
      <c r="BL508" s="64">
        <f t="shared" si="99"/>
        <v>31.200000000000003</v>
      </c>
      <c r="BM508" s="64">
        <f t="shared" si="100"/>
        <v>37.440000000000005</v>
      </c>
      <c r="BN508" s="64">
        <f t="shared" si="101"/>
        <v>4.4642857142857137E-2</v>
      </c>
      <c r="BO508" s="64">
        <f t="shared" si="102"/>
        <v>5.3571428571428568E-2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2.5</v>
      </c>
      <c r="X511" s="382">
        <f>IFERROR(X502/H502,"0")+IFERROR(X503/H503,"0")+IFERROR(X504/H504,"0")+IFERROR(X505/H505,"0")+IFERROR(X506/H506,"0")+IFERROR(X507/H507,"0")+IFERROR(X508/H508,"0")+IFERROR(X509/H509,"0")+IFERROR(X510/H510,"0")</f>
        <v>3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6.5250000000000002E-2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30</v>
      </c>
      <c r="X512" s="382">
        <f>IFERROR(SUM(X502:X510),"0")</f>
        <v>36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17011.199999999997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17215.039999999997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18157.745101756478</v>
      </c>
      <c r="X546" s="382">
        <f>IFERROR(SUM(BM22:BM542),"0")</f>
        <v>18374.171999999995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34</v>
      </c>
      <c r="X547" s="38">
        <f>ROUNDUP(SUM(BO22:BO542),0)</f>
        <v>34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19007.745101756478</v>
      </c>
      <c r="X548" s="382">
        <f>GrossWeightTotalR+PalletQtyTotalR*25</f>
        <v>19224.171999999995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3729.1212079746547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3764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39.130919999999996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221.40000000000003</v>
      </c>
      <c r="D555" s="46">
        <f>IFERROR(X57*1,"0")+IFERROR(X58*1,"0")+IFERROR(X59*1,"0")+IFERROR(X60*1,"0")</f>
        <v>725.40000000000009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2710.06</v>
      </c>
      <c r="F555" s="46">
        <f>IFERROR(X134*1,"0")+IFERROR(X135*1,"0")+IFERROR(X136*1,"0")+IFERROR(X137*1,"0")+IFERROR(X138*1,"0")</f>
        <v>870.3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724.5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2647.5</v>
      </c>
      <c r="J555" s="46">
        <f>IFERROR(X214*1,"0")+IFERROR(X215*1,"0")+IFERROR(X216*1,"0")+IFERROR(X217*1,"0")+IFERROR(X218*1,"0")+IFERROR(X219*1,"0")+IFERROR(X223*1,"0")+IFERROR(X224*1,"0")</f>
        <v>420.5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537.48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537.48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803.40000000000009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4536.8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60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573.6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147.30000000000001</v>
      </c>
      <c r="U555" s="46">
        <f>IFERROR(X448*1,"0")+IFERROR(X449*1,"0")+IFERROR(X450*1,"0")</f>
        <v>20.399999999999999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1128.0000000000002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738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5,50"/>
        <filter val="1 300,00"/>
        <filter val="1 320,00"/>
        <filter val="1 485,00"/>
        <filter val="1 820,00"/>
        <filter val="10,00"/>
        <filter val="100,00"/>
        <filter val="107,04"/>
        <filter val="11,00"/>
        <filter val="110,00"/>
        <filter val="115,50"/>
        <filter val="116,67"/>
        <filter val="119,40"/>
        <filter val="12,00"/>
        <filter val="120,00"/>
        <filter val="122,50"/>
        <filter val="127,50"/>
        <filter val="13,33"/>
        <filter val="14,00"/>
        <filter val="140,00"/>
        <filter val="140,74"/>
        <filter val="141,90"/>
        <filter val="15,00"/>
        <filter val="150,00"/>
        <filter val="150,38"/>
        <filter val="157,50"/>
        <filter val="16,00"/>
        <filter val="16,67"/>
        <filter val="17 011,20"/>
        <filter val="17,50"/>
        <filter val="174,00"/>
        <filter val="18 157,75"/>
        <filter val="18,00"/>
        <filter val="18,93"/>
        <filter val="180,00"/>
        <filter val="182,14"/>
        <filter val="19 007,75"/>
        <filter val="2 100,00"/>
        <filter val="2,50"/>
        <filter val="20,00"/>
        <filter val="200,00"/>
        <filter val="206,67"/>
        <filter val="210,00"/>
        <filter val="215,67"/>
        <filter val="22,40"/>
        <filter val="220,00"/>
        <filter val="230,00"/>
        <filter val="24,00"/>
        <filter val="240,00"/>
        <filter val="245,00"/>
        <filter val="260,00"/>
        <filter val="27,00"/>
        <filter val="270,00"/>
        <filter val="271,43"/>
        <filter val="273,75"/>
        <filter val="28,33"/>
        <filter val="28,41"/>
        <filter val="280,00"/>
        <filter val="293,04"/>
        <filter val="3 145,00"/>
        <filter val="3 729,12"/>
        <filter val="30,00"/>
        <filter val="300,00"/>
        <filter val="314,00"/>
        <filter val="315,00"/>
        <filter val="32,00"/>
        <filter val="34"/>
        <filter val="34,52"/>
        <filter val="342,00"/>
        <filter val="35,00"/>
        <filter val="360,00"/>
        <filter val="366,67"/>
        <filter val="37,14"/>
        <filter val="385,00"/>
        <filter val="4,17"/>
        <filter val="40,00"/>
        <filter val="400,00"/>
        <filter val="41,28"/>
        <filter val="42,00"/>
        <filter val="42,90"/>
        <filter val="44,44"/>
        <filter val="45,00"/>
        <filter val="45,60"/>
        <filter val="450,00"/>
        <filter val="48,00"/>
        <filter val="495,00"/>
        <filter val="5,00"/>
        <filter val="5,13"/>
        <filter val="50,00"/>
        <filter val="500,00"/>
        <filter val="504,00"/>
        <filter val="520,00"/>
        <filter val="550,00"/>
        <filter val="56,00"/>
        <filter val="59,40"/>
        <filter val="6,00"/>
        <filter val="60,00"/>
        <filter val="64,24"/>
        <filter val="640,00"/>
        <filter val="697,99"/>
        <filter val="7,50"/>
        <filter val="70,00"/>
        <filter val="700,00"/>
        <filter val="71,67"/>
        <filter val="715,00"/>
        <filter val="72,00"/>
        <filter val="720,00"/>
        <filter val="760,00"/>
        <filter val="770,00"/>
        <filter val="80,00"/>
        <filter val="865,00"/>
        <filter val="89,74"/>
        <filter val="90,00"/>
        <filter val="91,67"/>
        <filter val="99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