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F522E3-AE89-4C06-A4CC-6BF6EF2833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9" i="1"/>
  <c r="Y28" i="1"/>
  <c r="BM28" i="1"/>
  <c r="Y57" i="1"/>
  <c r="BM57" i="1"/>
  <c r="Y65" i="1"/>
  <c r="BM65" i="1"/>
  <c r="Y73" i="1"/>
  <c r="BM73" i="1"/>
  <c r="Y81" i="1"/>
  <c r="BM81" i="1"/>
  <c r="Y91" i="1"/>
  <c r="BM91" i="1"/>
  <c r="X103" i="1"/>
  <c r="Y107" i="1"/>
  <c r="BM107" i="1"/>
  <c r="Y115" i="1"/>
  <c r="BM115" i="1"/>
  <c r="Y125" i="1"/>
  <c r="BM125" i="1"/>
  <c r="Y136" i="1"/>
  <c r="BM136" i="1"/>
  <c r="Y154" i="1"/>
  <c r="BM154" i="1"/>
  <c r="Y175" i="1"/>
  <c r="BM175" i="1"/>
  <c r="BO181" i="1"/>
  <c r="BM181" i="1"/>
  <c r="BO217" i="1"/>
  <c r="BM217" i="1"/>
  <c r="Y217" i="1"/>
  <c r="BO243" i="1"/>
  <c r="BM243" i="1"/>
  <c r="Y243" i="1"/>
  <c r="X271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Y22" i="1"/>
  <c r="BM22" i="1"/>
  <c r="W545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X12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X147" i="1"/>
  <c r="Y152" i="1"/>
  <c r="BM152" i="1"/>
  <c r="BO165" i="1"/>
  <c r="BM165" i="1"/>
  <c r="Y165" i="1"/>
  <c r="BO169" i="1"/>
  <c r="BM169" i="1"/>
  <c r="Y169" i="1"/>
  <c r="X201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BO523" i="1"/>
  <c r="BM523" i="1"/>
  <c r="Y523" i="1"/>
  <c r="BO525" i="1"/>
  <c r="BM525" i="1"/>
  <c r="Y525" i="1"/>
  <c r="BO527" i="1"/>
  <c r="BM527" i="1"/>
  <c r="Y527" i="1"/>
  <c r="X369" i="1"/>
  <c r="F9" i="1"/>
  <c r="J9" i="1"/>
  <c r="F10" i="1"/>
  <c r="X25" i="1"/>
  <c r="X35" i="1"/>
  <c r="X39" i="1"/>
  <c r="X43" i="1"/>
  <c r="X47" i="1"/>
  <c r="X53" i="1"/>
  <c r="X61" i="1"/>
  <c r="X94" i="1"/>
  <c r="X104" i="1"/>
  <c r="X120" i="1"/>
  <c r="X130" i="1"/>
  <c r="X139" i="1"/>
  <c r="Y146" i="1"/>
  <c r="BM146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S555" i="1"/>
  <c r="H9" i="1"/>
  <c r="B555" i="1"/>
  <c r="W546" i="1"/>
  <c r="W547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Y338" i="1" s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139" i="1" l="1"/>
  <c r="Y493" i="1"/>
  <c r="Y528" i="1"/>
  <c r="Y364" i="1"/>
  <c r="Y289" i="1"/>
  <c r="Y519" i="1"/>
  <c r="Y201" i="1"/>
  <c r="Y86" i="1"/>
  <c r="Y487" i="1"/>
  <c r="Y478" i="1"/>
  <c r="Y435" i="1"/>
  <c r="Y376" i="1"/>
  <c r="Y316" i="1"/>
  <c r="Y300" i="1"/>
  <c r="Y252" i="1"/>
  <c r="Y178" i="1"/>
  <c r="Y130" i="1"/>
  <c r="Y103" i="1"/>
  <c r="Y93" i="1"/>
  <c r="X547" i="1"/>
  <c r="Y34" i="1"/>
  <c r="X546" i="1"/>
  <c r="Y210" i="1"/>
  <c r="X548" i="1"/>
  <c r="Y511" i="1"/>
  <c r="Y220" i="1"/>
  <c r="Y160" i="1"/>
  <c r="X545" i="1"/>
  <c r="Y473" i="1"/>
  <c r="Y536" i="1"/>
  <c r="Y419" i="1"/>
  <c r="Y451" i="1"/>
  <c r="Y409" i="1"/>
  <c r="Y403" i="1"/>
  <c r="Y271" i="1"/>
  <c r="Y235" i="1"/>
  <c r="Y120" i="1"/>
  <c r="X549" i="1"/>
  <c r="W548" i="1"/>
  <c r="Y259" i="1"/>
  <c r="Y550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<sst xmlns="http://schemas.openxmlformats.org/spreadsheetml/2006/main" count="2379" uniqueCount="789">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</sst>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468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/>
      <c r="I5" s="415"/>
      <c r="J5" s="415"/>
      <c r="K5" s="415"/>
      <c r="L5" s="416"/>
      <c r="M5" s="58"/>
      <c r="O5" s="24" t="s">
        <v>10</v>
      </c>
      <c r="P5" s="763">
        <v>45447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755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Вторник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0.375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42.592592592592588</v>
      </c>
      <c r="X53" s="382">
        <f>IFERROR(X51/H51,"0")+IFERROR(X52/H52,"0")</f>
        <v>44</v>
      </c>
      <c r="Y53" s="382">
        <f>IFERROR(IF(Y51="",0,Y51),"0")+IFERROR(IF(Y52="",0,Y52),"0")</f>
        <v>0.47352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190</v>
      </c>
      <c r="X54" s="382">
        <f>IFERROR(SUM(X51:X52),"0")</f>
        <v>199.8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400</v>
      </c>
      <c r="X57" s="38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450</v>
      </c>
      <c r="X59" s="38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64"/>
      <c r="BB59" s="81" t="s">
        <v>1</v>
      </c>
      <c r="BL59" s="64">
        <f>IFERROR(W59*I59/H59,"0")</f>
        <v>474</v>
      </c>
      <c r="BM59" s="64">
        <f>IFERROR(X59*I59/H59,"0")</f>
        <v>474</v>
      </c>
      <c r="BN59" s="64">
        <f>IFERROR(1/J59*(W59/H59),"0")</f>
        <v>0.83333333333333337</v>
      </c>
      <c r="BO59" s="64">
        <f>IFERROR(1/J59*(X59/H59),"0")</f>
        <v>0.83333333333333337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137.03703703703704</v>
      </c>
      <c r="X61" s="382">
        <f>IFERROR(X57/H57,"0")+IFERROR(X58/H58,"0")+IFERROR(X59/H59,"0")+IFERROR(X60/H60,"0")</f>
        <v>138</v>
      </c>
      <c r="Y61" s="382">
        <f>IFERROR(IF(Y57="",0,Y57),"0")+IFERROR(IF(Y58="",0,Y58),"0")+IFERROR(IF(Y59="",0,Y59),"0")+IFERROR(IF(Y60="",0,Y60),"0")</f>
        <v>1.7634999999999998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850</v>
      </c>
      <c r="X62" s="382">
        <f>IFERROR(SUM(X57:X60),"0")</f>
        <v>860.40000000000009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</v>
      </c>
      <c r="X71" s="381">
        <f t="shared" si="6"/>
        <v>33.599999999999994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31.285714285714285</v>
      </c>
      <c r="BM71" s="64">
        <f t="shared" si="9"/>
        <v>35.039999999999992</v>
      </c>
      <c r="BN71" s="64">
        <f t="shared" si="10"/>
        <v>4.7831632653061229E-2</v>
      </c>
      <c r="BO71" s="64">
        <f t="shared" si="11"/>
        <v>5.3571428571428562E-2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15</v>
      </c>
      <c r="X72" s="381">
        <f t="shared" si="6"/>
        <v>15</v>
      </c>
      <c r="Y72" s="36">
        <f>IFERROR(IF(X72=0,"",ROUNDUP(X72/H72,0)*0.00753),"")</f>
        <v>3.7650000000000003E-2</v>
      </c>
      <c r="Z72" s="56"/>
      <c r="AA72" s="57"/>
      <c r="AE72" s="64"/>
      <c r="BB72" s="90" t="s">
        <v>1</v>
      </c>
      <c r="BL72" s="64">
        <f t="shared" si="8"/>
        <v>16</v>
      </c>
      <c r="BM72" s="64">
        <f t="shared" si="9"/>
        <v>16</v>
      </c>
      <c r="BN72" s="64">
        <f t="shared" si="10"/>
        <v>3.2051282051282048E-2</v>
      </c>
      <c r="BO72" s="64">
        <f t="shared" si="11"/>
        <v>3.2051282051282048E-2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200</v>
      </c>
      <c r="X74" s="381">
        <f t="shared" si="6"/>
        <v>200</v>
      </c>
      <c r="Y74" s="36">
        <f t="shared" si="12"/>
        <v>0.46849999999999997</v>
      </c>
      <c r="Z74" s="56"/>
      <c r="AA74" s="57"/>
      <c r="AE74" s="64"/>
      <c r="BB74" s="92" t="s">
        <v>1</v>
      </c>
      <c r="BL74" s="64">
        <f t="shared" si="8"/>
        <v>212</v>
      </c>
      <c r="BM74" s="64">
        <f t="shared" si="9"/>
        <v>212</v>
      </c>
      <c r="BN74" s="64">
        <f t="shared" si="10"/>
        <v>0.41666666666666669</v>
      </c>
      <c r="BO74" s="64">
        <f t="shared" si="11"/>
        <v>0.41666666666666669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270</v>
      </c>
      <c r="X79" s="381">
        <f t="shared" si="6"/>
        <v>270</v>
      </c>
      <c r="Y79" s="36">
        <f t="shared" si="12"/>
        <v>0.56220000000000003</v>
      </c>
      <c r="Z79" s="56"/>
      <c r="AA79" s="57"/>
      <c r="AE79" s="64"/>
      <c r="BB79" s="97" t="s">
        <v>1</v>
      </c>
      <c r="BL79" s="64">
        <f t="shared" si="8"/>
        <v>282.60000000000002</v>
      </c>
      <c r="BM79" s="64">
        <f t="shared" si="9"/>
        <v>282.60000000000002</v>
      </c>
      <c r="BN79" s="64">
        <f t="shared" si="10"/>
        <v>0.5</v>
      </c>
      <c r="BO79" s="64">
        <f t="shared" si="11"/>
        <v>0.5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40</v>
      </c>
      <c r="X80" s="381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540</v>
      </c>
      <c r="X84" s="381">
        <f t="shared" si="6"/>
        <v>540</v>
      </c>
      <c r="Y84" s="36">
        <f>IFERROR(IF(X84=0,"",ROUNDUP(X84/H84,0)*0.00937),"")</f>
        <v>1.1244000000000001</v>
      </c>
      <c r="Z84" s="56"/>
      <c r="AA84" s="57"/>
      <c r="AE84" s="64"/>
      <c r="BB84" s="102" t="s">
        <v>1</v>
      </c>
      <c r="BL84" s="64">
        <f t="shared" si="8"/>
        <v>568.79999999999995</v>
      </c>
      <c r="BM84" s="64">
        <f t="shared" si="9"/>
        <v>568.79999999999995</v>
      </c>
      <c r="BN84" s="64">
        <f t="shared" si="10"/>
        <v>1</v>
      </c>
      <c r="BO84" s="64">
        <f t="shared" si="11"/>
        <v>1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282.08994708994709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284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3.0736400000000001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1445</v>
      </c>
      <c r="X87" s="382">
        <f>IFERROR(SUM(X65:X85),"0")</f>
        <v>1462.2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28</v>
      </c>
      <c r="X101" s="381">
        <f t="shared" si="13"/>
        <v>28</v>
      </c>
      <c r="Y101" s="36">
        <f>IFERROR(IF(X101=0,"",ROUNDUP(X101/H101,0)*0.00753),"")</f>
        <v>7.5300000000000006E-2</v>
      </c>
      <c r="Z101" s="56"/>
      <c r="AA101" s="57"/>
      <c r="AE101" s="64"/>
      <c r="BB101" s="113" t="s">
        <v>1</v>
      </c>
      <c r="BL101" s="64">
        <f t="shared" si="14"/>
        <v>30.880000000000003</v>
      </c>
      <c r="BM101" s="64">
        <f t="shared" si="15"/>
        <v>30.880000000000003</v>
      </c>
      <c r="BN101" s="64">
        <f t="shared" si="16"/>
        <v>6.4102564102564097E-2</v>
      </c>
      <c r="BO101" s="64">
        <f t="shared" si="17"/>
        <v>6.4102564102564097E-2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10</v>
      </c>
      <c r="X103" s="382">
        <f>IFERROR(X96/H96,"0")+IFERROR(X97/H97,"0")+IFERROR(X98/H98,"0")+IFERROR(X99/H99,"0")+IFERROR(X100/H100,"0")+IFERROR(X101/H101,"0")+IFERROR(X102/H102,"0")</f>
        <v>10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28</v>
      </c>
      <c r="X104" s="382">
        <f>IFERROR(SUM(X96:X102),"0")</f>
        <v>28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200</v>
      </c>
      <c r="X106" s="381">
        <f t="shared" ref="X106:X119" si="18">IFERROR(IF(W106="",0,CEILING((W106/$H106),1)*$H106),"")</f>
        <v>201.60000000000002</v>
      </c>
      <c r="Y106" s="36">
        <f>IFERROR(IF(X106=0,"",ROUNDUP(X106/H106,0)*0.02175),"")</f>
        <v>0.52200000000000002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213.42857142857144</v>
      </c>
      <c r="BM106" s="64">
        <f t="shared" ref="BM106:BM119" si="20">IFERROR(X106*I106/H106,"0")</f>
        <v>215.13600000000002</v>
      </c>
      <c r="BN106" s="64">
        <f t="shared" ref="BN106:BN119" si="21">IFERROR(1/J106*(W106/H106),"0")</f>
        <v>0.42517006802721086</v>
      </c>
      <c r="BO106" s="64">
        <f t="shared" ref="BO106:BO119" si="22">IFERROR(1/J106*(X106/H106),"0")</f>
        <v>0.42857142857142855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50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33</v>
      </c>
      <c r="X110" s="381">
        <f t="shared" si="18"/>
        <v>34.32</v>
      </c>
      <c r="Y110" s="36">
        <f>IFERROR(IF(X110=0,"",ROUNDUP(X110/H110,0)*0.00753),"")</f>
        <v>9.7890000000000005E-2</v>
      </c>
      <c r="Z110" s="56"/>
      <c r="AA110" s="57"/>
      <c r="AE110" s="64"/>
      <c r="BB110" s="119" t="s">
        <v>1</v>
      </c>
      <c r="BL110" s="64">
        <f t="shared" si="19"/>
        <v>36.599999999999994</v>
      </c>
      <c r="BM110" s="64">
        <f t="shared" si="20"/>
        <v>38.063999999999993</v>
      </c>
      <c r="BN110" s="64">
        <f t="shared" si="21"/>
        <v>8.0128205128205121E-2</v>
      </c>
      <c r="BO110" s="64">
        <f t="shared" si="22"/>
        <v>8.3333333333333329E-2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450</v>
      </c>
      <c r="X112" s="381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20</v>
      </c>
      <c r="X116" s="381">
        <f t="shared" si="18"/>
        <v>21</v>
      </c>
      <c r="Y116" s="36">
        <f t="shared" si="23"/>
        <v>5.271E-2</v>
      </c>
      <c r="Z116" s="56"/>
      <c r="AA116" s="57"/>
      <c r="AE116" s="64"/>
      <c r="BB116" s="125" t="s">
        <v>1</v>
      </c>
      <c r="BL116" s="64">
        <f t="shared" si="19"/>
        <v>21.813333333333333</v>
      </c>
      <c r="BM116" s="64">
        <f t="shared" si="20"/>
        <v>22.903999999999996</v>
      </c>
      <c r="BN116" s="64">
        <f t="shared" si="21"/>
        <v>4.2735042735042736E-2</v>
      </c>
      <c r="BO116" s="64">
        <f t="shared" si="22"/>
        <v>4.4871794871794872E-2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215.59523809523807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2.0606100000000001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753</v>
      </c>
      <c r="X121" s="382">
        <f>IFERROR(SUM(X106:X119),"0")</f>
        <v>758.22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30</v>
      </c>
      <c r="X125" s="381">
        <f t="shared" si="24"/>
        <v>33.6</v>
      </c>
      <c r="Y125" s="36">
        <f>IFERROR(IF(X125=0,"",ROUNDUP(X125/H125,0)*0.02175),"")</f>
        <v>8.6999999999999994E-2</v>
      </c>
      <c r="Z125" s="56"/>
      <c r="AA125" s="57"/>
      <c r="AE125" s="64"/>
      <c r="BB125" s="131" t="s">
        <v>1</v>
      </c>
      <c r="BL125" s="64">
        <f t="shared" si="25"/>
        <v>32.014285714285712</v>
      </c>
      <c r="BM125" s="64">
        <f t="shared" si="26"/>
        <v>35.856000000000002</v>
      </c>
      <c r="BN125" s="64">
        <f t="shared" si="27"/>
        <v>6.377551020408162E-2</v>
      </c>
      <c r="BO125" s="64">
        <f t="shared" si="28"/>
        <v>7.1428571428571425E-2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23.1</v>
      </c>
      <c r="X128" s="381">
        <f t="shared" si="24"/>
        <v>23.759999999999998</v>
      </c>
      <c r="Y128" s="36">
        <f>IFERROR(IF(X128=0,"",ROUNDUP(X128/H128,0)*0.00753),"")</f>
        <v>9.0359999999999996E-2</v>
      </c>
      <c r="Z128" s="56"/>
      <c r="AA128" s="57"/>
      <c r="AE128" s="64"/>
      <c r="BB128" s="134" t="s">
        <v>1</v>
      </c>
      <c r="BL128" s="64">
        <f t="shared" si="25"/>
        <v>26.343333333333337</v>
      </c>
      <c r="BM128" s="64">
        <f t="shared" si="26"/>
        <v>27.095999999999997</v>
      </c>
      <c r="BN128" s="64">
        <f t="shared" si="27"/>
        <v>7.4786324786324798E-2</v>
      </c>
      <c r="BO128" s="64">
        <f t="shared" si="28"/>
        <v>7.6923076923076913E-2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15.238095238095239</v>
      </c>
      <c r="X130" s="382">
        <f>IFERROR(X123/H123,"0")+IFERROR(X124/H124,"0")+IFERROR(X125/H125,"0")+IFERROR(X126/H126,"0")+IFERROR(X127/H127,"0")+IFERROR(X128/H128,"0")+IFERROR(X129/H129,"0")</f>
        <v>15.999999999999998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0.17735999999999999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53.1</v>
      </c>
      <c r="X131" s="382">
        <f>IFERROR(SUM(X123:X129),"0")</f>
        <v>57.36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250</v>
      </c>
      <c r="X135" s="381">
        <f>IFERROR(IF(W135="",0,CEILING((W135/$H135),1)*$H135),"")</f>
        <v>252</v>
      </c>
      <c r="Y135" s="36">
        <f>IFERROR(IF(X135=0,"",ROUNDUP(X135/H135,0)*0.02175),"")</f>
        <v>0.65249999999999997</v>
      </c>
      <c r="Z135" s="56"/>
      <c r="AA135" s="57"/>
      <c r="AE135" s="64"/>
      <c r="BB135" s="137" t="s">
        <v>1</v>
      </c>
      <c r="BL135" s="64">
        <f>IFERROR(W135*I135/H135,"0")</f>
        <v>266.60714285714283</v>
      </c>
      <c r="BM135" s="64">
        <f>IFERROR(X135*I135/H135,"0")</f>
        <v>268.74</v>
      </c>
      <c r="BN135" s="64">
        <f>IFERROR(1/J135*(W135/H135),"0")</f>
        <v>0.53146258503401356</v>
      </c>
      <c r="BO135" s="64">
        <f>IFERROR(1/J135*(X135/H135),"0")</f>
        <v>0.5357142857142857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405</v>
      </c>
      <c r="X137" s="381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179.76190476190476</v>
      </c>
      <c r="X139" s="382">
        <f>IFERROR(X134/H134,"0")+IFERROR(X135/H135,"0")+IFERROR(X136/H136,"0")+IFERROR(X137/H137,"0")+IFERROR(X138/H138,"0")</f>
        <v>180</v>
      </c>
      <c r="Y139" s="382">
        <f>IFERROR(IF(Y134="",0,Y134),"0")+IFERROR(IF(Y135="",0,Y135),"0")+IFERROR(IF(Y136="",0,Y136),"0")+IFERROR(IF(Y137="",0,Y137),"0")+IFERROR(IF(Y138="",0,Y138),"0")</f>
        <v>1.782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655</v>
      </c>
      <c r="X140" s="382">
        <f>IFERROR(SUM(X134:X138),"0")</f>
        <v>657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50</v>
      </c>
      <c r="X151" s="381">
        <f t="shared" ref="X151:X159" si="29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53.095238095238095</v>
      </c>
      <c r="BM151" s="64">
        <f t="shared" ref="BM151:BM159" si="31">IFERROR(X151*I151/H151,"0")</f>
        <v>53.52</v>
      </c>
      <c r="BN151" s="64">
        <f t="shared" ref="BN151:BN159" si="32">IFERROR(1/J151*(W151/H151),"0")</f>
        <v>7.6312576312576319E-2</v>
      </c>
      <c r="BO151" s="64">
        <f t="shared" ref="BO151:BO159" si="33">IFERROR(1/J151*(X151/H151),"0")</f>
        <v>7.6923076923076927E-2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87.5</v>
      </c>
      <c r="X154" s="381">
        <f t="shared" si="29"/>
        <v>88.2</v>
      </c>
      <c r="Y154" s="36">
        <f>IFERROR(IF(X154=0,"",ROUNDUP(X154/H154,0)*0.00502),"")</f>
        <v>0.21084</v>
      </c>
      <c r="Z154" s="56"/>
      <c r="AA154" s="57"/>
      <c r="AE154" s="64"/>
      <c r="BB154" s="147" t="s">
        <v>1</v>
      </c>
      <c r="BL154" s="64">
        <f t="shared" si="30"/>
        <v>92.916666666666657</v>
      </c>
      <c r="BM154" s="64">
        <f t="shared" si="31"/>
        <v>93.66</v>
      </c>
      <c r="BN154" s="64">
        <f t="shared" si="32"/>
        <v>0.17806267806267806</v>
      </c>
      <c r="BO154" s="64">
        <f t="shared" si="33"/>
        <v>0.17948717948717952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140</v>
      </c>
      <c r="X156" s="381">
        <f t="shared" si="29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30"/>
        <v>148.66666666666666</v>
      </c>
      <c r="BM156" s="64">
        <f t="shared" si="31"/>
        <v>149.41</v>
      </c>
      <c r="BN156" s="64">
        <f t="shared" si="32"/>
        <v>0.28490028490028491</v>
      </c>
      <c r="BO156" s="64">
        <f t="shared" si="33"/>
        <v>0.28632478632478636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210</v>
      </c>
      <c r="X157" s="381">
        <f t="shared" si="29"/>
        <v>210</v>
      </c>
      <c r="Y157" s="36">
        <f>IFERROR(IF(X157=0,"",ROUNDUP(X157/H157,0)*0.00502),"")</f>
        <v>0.502</v>
      </c>
      <c r="Z157" s="56"/>
      <c r="AA157" s="57"/>
      <c r="AE157" s="64"/>
      <c r="BB157" s="150" t="s">
        <v>1</v>
      </c>
      <c r="BL157" s="64">
        <f t="shared" si="30"/>
        <v>220.00000000000003</v>
      </c>
      <c r="BM157" s="64">
        <f t="shared" si="31"/>
        <v>220.00000000000003</v>
      </c>
      <c r="BN157" s="64">
        <f t="shared" si="32"/>
        <v>0.42735042735042739</v>
      </c>
      <c r="BO157" s="64">
        <f t="shared" si="33"/>
        <v>0.42735042735042739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248.8095238095238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250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1.35791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607.5</v>
      </c>
      <c r="X161" s="382">
        <f>IFERROR(SUM(X151:X159),"0")</f>
        <v>611.1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60</v>
      </c>
      <c r="X174" s="38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62.333333333333336</v>
      </c>
      <c r="BM174" s="64">
        <f>IFERROR(X174*I174/H174,"0")</f>
        <v>67.320000000000007</v>
      </c>
      <c r="BN174" s="64">
        <f>IFERROR(1/J174*(W174/H174),"0")</f>
        <v>9.2592592592592587E-2</v>
      </c>
      <c r="BO174" s="64">
        <f>IFERROR(1/J174*(X174/H174),"0")</f>
        <v>0.10000000000000002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50</v>
      </c>
      <c r="X175" s="38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60</v>
      </c>
      <c r="X177" s="381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>IFERROR(W177*I177/H177,"0")</f>
        <v>62.333333333333336</v>
      </c>
      <c r="BM177" s="64">
        <f>IFERROR(X177*I177/H177,"0")</f>
        <v>67.320000000000007</v>
      </c>
      <c r="BN177" s="64">
        <f>IFERROR(1/J177*(W177/H177),"0")</f>
        <v>9.2592592592592587E-2</v>
      </c>
      <c r="BO177" s="64">
        <f>IFERROR(1/J177*(X177/H177),"0")</f>
        <v>0.10000000000000002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50</v>
      </c>
      <c r="X178" s="382">
        <f>IFERROR(X174/H174,"0")+IFERROR(X175/H175,"0")+IFERROR(X176/H176,"0")+IFERROR(X177/H177,"0")</f>
        <v>53</v>
      </c>
      <c r="Y178" s="382">
        <f>IFERROR(IF(Y174="",0,Y174),"0")+IFERROR(IF(Y175="",0,Y175),"0")+IFERROR(IF(Y176="",0,Y176),"0")+IFERROR(IF(Y177="",0,Y177),"0")</f>
        <v>0.49661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270</v>
      </c>
      <c r="X179" s="382">
        <f>IFERROR(SUM(X174:X177),"0")</f>
        <v>286.20000000000005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250</v>
      </c>
      <c r="X187" s="381">
        <f t="shared" si="34"/>
        <v>252.29999999999998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5"/>
        <v>266.20689655172418</v>
      </c>
      <c r="BM187" s="64">
        <f t="shared" si="36"/>
        <v>268.65600000000001</v>
      </c>
      <c r="BN187" s="64">
        <f t="shared" si="37"/>
        <v>0.51313628899835795</v>
      </c>
      <c r="BO187" s="64">
        <f t="shared" si="38"/>
        <v>0.51785714285714279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400</v>
      </c>
      <c r="X189" s="381">
        <f t="shared" si="34"/>
        <v>400.8</v>
      </c>
      <c r="Y189" s="36">
        <f>IFERROR(IF(X189=0,"",ROUNDUP(X189/H189,0)*0.00753),"")</f>
        <v>1.2575100000000001</v>
      </c>
      <c r="Z189" s="56"/>
      <c r="AA189" s="57"/>
      <c r="AE189" s="64"/>
      <c r="BB189" s="169" t="s">
        <v>1</v>
      </c>
      <c r="BL189" s="64">
        <f t="shared" si="35"/>
        <v>445.33333333333331</v>
      </c>
      <c r="BM189" s="64">
        <f t="shared" si="36"/>
        <v>446.2240000000001</v>
      </c>
      <c r="BN189" s="64">
        <f t="shared" si="37"/>
        <v>1.0683760683760684</v>
      </c>
      <c r="BO189" s="64">
        <f t="shared" si="38"/>
        <v>1.0705128205128205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320</v>
      </c>
      <c r="X191" s="381">
        <f t="shared" si="34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5"/>
        <v>346.66666666666669</v>
      </c>
      <c r="BM191" s="64">
        <f t="shared" si="36"/>
        <v>348.4</v>
      </c>
      <c r="BN191" s="64">
        <f t="shared" si="37"/>
        <v>0.85470085470085477</v>
      </c>
      <c r="BO191" s="64">
        <f t="shared" si="38"/>
        <v>0.85897435897435892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800</v>
      </c>
      <c r="X194" s="381">
        <f t="shared" si="34"/>
        <v>801.6</v>
      </c>
      <c r="Y194" s="36">
        <f t="shared" si="39"/>
        <v>2.5150200000000003</v>
      </c>
      <c r="Z194" s="56"/>
      <c r="AA194" s="57"/>
      <c r="AE194" s="64"/>
      <c r="BB194" s="174" t="s">
        <v>1</v>
      </c>
      <c r="BL194" s="64">
        <f t="shared" si="35"/>
        <v>890.66666666666663</v>
      </c>
      <c r="BM194" s="64">
        <f t="shared" si="36"/>
        <v>892.44800000000021</v>
      </c>
      <c r="BN194" s="64">
        <f t="shared" si="37"/>
        <v>2.1367521367521367</v>
      </c>
      <c r="BO194" s="64">
        <f t="shared" si="38"/>
        <v>2.141025641025641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88</v>
      </c>
      <c r="X198" s="381">
        <f t="shared" si="34"/>
        <v>88.8</v>
      </c>
      <c r="Y198" s="36">
        <f t="shared" si="39"/>
        <v>0.27861000000000002</v>
      </c>
      <c r="Z198" s="56"/>
      <c r="AA198" s="57"/>
      <c r="AE198" s="64"/>
      <c r="BB198" s="178" t="s">
        <v>1</v>
      </c>
      <c r="BL198" s="64">
        <f t="shared" si="35"/>
        <v>97.973333333333343</v>
      </c>
      <c r="BM198" s="64">
        <f t="shared" si="36"/>
        <v>98.864000000000004</v>
      </c>
      <c r="BN198" s="64">
        <f t="shared" si="37"/>
        <v>0.23504273504273507</v>
      </c>
      <c r="BO198" s="64">
        <f t="shared" si="38"/>
        <v>0.23717948717948717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898.73563218390802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901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7.1969100000000008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2338</v>
      </c>
      <c r="X202" s="382">
        <f>IFERROR(SUM(X181:X200),"0")</f>
        <v>2345.1000000000004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16</v>
      </c>
      <c r="X206" s="381">
        <f t="shared" si="40"/>
        <v>16.8</v>
      </c>
      <c r="Y206" s="36">
        <f>IFERROR(IF(X206=0,"",ROUNDUP(X206/H206,0)*0.00753),"")</f>
        <v>5.271E-2</v>
      </c>
      <c r="Z206" s="56"/>
      <c r="AA206" s="57"/>
      <c r="AE206" s="64"/>
      <c r="BB206" s="183" t="s">
        <v>1</v>
      </c>
      <c r="BL206" s="64">
        <f t="shared" si="41"/>
        <v>17.813333333333336</v>
      </c>
      <c r="BM206" s="64">
        <f t="shared" si="42"/>
        <v>18.704000000000001</v>
      </c>
      <c r="BN206" s="64">
        <f t="shared" si="43"/>
        <v>4.2735042735042736E-2</v>
      </c>
      <c r="BO206" s="64">
        <f t="shared" si="44"/>
        <v>4.4871794871794879E-2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16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17.813333333333336</v>
      </c>
      <c r="BM208" s="64">
        <f t="shared" si="42"/>
        <v>18.704000000000001</v>
      </c>
      <c r="BN208" s="64">
        <f t="shared" si="43"/>
        <v>4.2735042735042736E-2</v>
      </c>
      <c r="BO208" s="64">
        <f t="shared" si="44"/>
        <v>4.4871794871794879E-2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13.333333333333334</v>
      </c>
      <c r="X210" s="382">
        <f>IFERROR(X204/H204,"0")+IFERROR(X205/H205,"0")+IFERROR(X206/H206,"0")+IFERROR(X207/H207,"0")+IFERROR(X208/H208,"0")+IFERROR(X209/H209,"0")</f>
        <v>14.000000000000002</v>
      </c>
      <c r="Y210" s="382">
        <f>IFERROR(IF(Y204="",0,Y204),"0")+IFERROR(IF(Y205="",0,Y205),"0")+IFERROR(IF(Y206="",0,Y206),"0")+IFERROR(IF(Y207="",0,Y207),"0")+IFERROR(IF(Y208="",0,Y208),"0")+IFERROR(IF(Y209="",0,Y209),"0")</f>
        <v>0.10542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32</v>
      </c>
      <c r="X211" s="382">
        <f>IFERROR(SUM(X204:X209),"0")</f>
        <v>33.6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40</v>
      </c>
      <c r="X216" s="381">
        <f t="shared" si="45"/>
        <v>46.4</v>
      </c>
      <c r="Y216" s="36">
        <f>IFERROR(IF(X216=0,"",ROUNDUP(X216/H216,0)*0.02175),"")</f>
        <v>8.6999999999999994E-2</v>
      </c>
      <c r="Z216" s="56"/>
      <c r="AA216" s="57"/>
      <c r="AE216" s="64"/>
      <c r="BB216" s="189" t="s">
        <v>1</v>
      </c>
      <c r="BL216" s="64">
        <f t="shared" si="46"/>
        <v>41.655172413793103</v>
      </c>
      <c r="BM216" s="64">
        <f t="shared" si="47"/>
        <v>48.319999999999993</v>
      </c>
      <c r="BN216" s="64">
        <f t="shared" si="48"/>
        <v>6.1576354679802957E-2</v>
      </c>
      <c r="BO216" s="64">
        <f t="shared" si="49"/>
        <v>7.1428571428571425E-2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8.4482758620689662</v>
      </c>
      <c r="X220" s="382">
        <f>IFERROR(X214/H214,"0")+IFERROR(X215/H215,"0")+IFERROR(X216/H216,"0")+IFERROR(X217/H217,"0")+IFERROR(X218/H218,"0")+IFERROR(X219/H219,"0")</f>
        <v>9</v>
      </c>
      <c r="Y220" s="382">
        <f>IFERROR(IF(Y214="",0,Y214),"0")+IFERROR(IF(Y215="",0,Y215),"0")+IFERROR(IF(Y216="",0,Y216),"0")+IFERROR(IF(Y217="",0,Y217),"0")+IFERROR(IF(Y218="",0,Y218),"0")+IFERROR(IF(Y219="",0,Y219),"0")</f>
        <v>0.13385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60</v>
      </c>
      <c r="X221" s="382">
        <f>IFERROR(SUM(X214:X219),"0")</f>
        <v>66.400000000000006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315</v>
      </c>
      <c r="X223" s="381">
        <f>IFERROR(IF(W223="",0,CEILING((W223/$H223),1)*$H223),"")</f>
        <v>315</v>
      </c>
      <c r="Y223" s="36">
        <f>IFERROR(IF(X223=0,"",ROUNDUP(X223/H223,0)*0.00502),"")</f>
        <v>0.753</v>
      </c>
      <c r="Z223" s="56"/>
      <c r="AA223" s="57"/>
      <c r="AE223" s="64"/>
      <c r="BB223" s="193" t="s">
        <v>1</v>
      </c>
      <c r="BL223" s="64">
        <f>IFERROR(W223*I223/H223,"0")</f>
        <v>330</v>
      </c>
      <c r="BM223" s="64">
        <f>IFERROR(X223*I223/H223,"0")</f>
        <v>330</v>
      </c>
      <c r="BN223" s="64">
        <f>IFERROR(1/J223*(W223/H223),"0")</f>
        <v>0.64102564102564108</v>
      </c>
      <c r="BO223" s="64">
        <f>IFERROR(1/J223*(X223/H223),"0")</f>
        <v>0.64102564102564108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150</v>
      </c>
      <c r="X225" s="382">
        <f>IFERROR(X223/H223,"0")+IFERROR(X224/H224,"0")</f>
        <v>150</v>
      </c>
      <c r="Y225" s="382">
        <f>IFERROR(IF(Y223="",0,Y223),"0")+IFERROR(IF(Y224="",0,Y224),"0")</f>
        <v>0.753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315</v>
      </c>
      <c r="X226" s="382">
        <f>IFERROR(SUM(X223:X224),"0")</f>
        <v>315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60</v>
      </c>
      <c r="X231" s="381">
        <f t="shared" si="50"/>
        <v>69.599999999999994</v>
      </c>
      <c r="Y231" s="36">
        <f>IFERROR(IF(X231=0,"",ROUNDUP(X231/H231,0)*0.02175),"")</f>
        <v>0.1305</v>
      </c>
      <c r="Z231" s="56"/>
      <c r="AA231" s="57"/>
      <c r="AE231" s="64"/>
      <c r="BB231" s="197" t="s">
        <v>1</v>
      </c>
      <c r="BL231" s="64">
        <f t="shared" si="51"/>
        <v>62.482758620689651</v>
      </c>
      <c r="BM231" s="64">
        <f t="shared" si="52"/>
        <v>72.47999999999999</v>
      </c>
      <c r="BN231" s="64">
        <f t="shared" si="53"/>
        <v>9.2364532019704432E-2</v>
      </c>
      <c r="BO231" s="64">
        <f t="shared" si="54"/>
        <v>0.10714285714285714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28</v>
      </c>
      <c r="X234" s="381">
        <f t="shared" si="50"/>
        <v>28</v>
      </c>
      <c r="Y234" s="36">
        <f>IFERROR(IF(X234=0,"",ROUNDUP(X234/H234,0)*0.00937),"")</f>
        <v>6.5589999999999996E-2</v>
      </c>
      <c r="Z234" s="56"/>
      <c r="AA234" s="57"/>
      <c r="AE234" s="64"/>
      <c r="BB234" s="200" t="s">
        <v>1</v>
      </c>
      <c r="BL234" s="64">
        <f t="shared" si="51"/>
        <v>29.68</v>
      </c>
      <c r="BM234" s="64">
        <f t="shared" si="52"/>
        <v>29.68</v>
      </c>
      <c r="BN234" s="64">
        <f t="shared" si="53"/>
        <v>5.8333333333333334E-2</v>
      </c>
      <c r="BO234" s="64">
        <f t="shared" si="54"/>
        <v>5.8333333333333334E-2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16.482758620689655</v>
      </c>
      <c r="X235" s="382">
        <f>IFERROR(X229/H229,"0")+IFERROR(X230/H230,"0")+IFERROR(X231/H231,"0")+IFERROR(X232/H232,"0")+IFERROR(X233/H233,"0")+IFERROR(X234/H234,"0")</f>
        <v>18</v>
      </c>
      <c r="Y235" s="382">
        <f>IFERROR(IF(Y229="",0,Y229),"0")+IFERROR(IF(Y230="",0,Y230),"0")+IFERROR(IF(Y231="",0,Y231),"0")+IFERROR(IF(Y232="",0,Y232),"0")+IFERROR(IF(Y233="",0,Y233),"0")+IFERROR(IF(Y234="",0,Y234),"0")</f>
        <v>0.30484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138</v>
      </c>
      <c r="X236" s="382">
        <f>IFERROR(SUM(X229:X234),"0")</f>
        <v>155.6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19.600000000000001</v>
      </c>
      <c r="X258" s="381">
        <f>IFERROR(IF(W258="",0,CEILING((W258/$H258),1)*$H258),"")</f>
        <v>20.16</v>
      </c>
      <c r="Y258" s="36">
        <f>IFERROR(IF(X258=0,"",ROUNDUP(X258/H258,0)*0.00502),"")</f>
        <v>6.0240000000000002E-2</v>
      </c>
      <c r="Z258" s="56"/>
      <c r="AA258" s="57"/>
      <c r="AE258" s="64"/>
      <c r="BB258" s="217" t="s">
        <v>1</v>
      </c>
      <c r="BL258" s="64">
        <f>IFERROR(W258*I258/H258,"0")</f>
        <v>20.766666666666669</v>
      </c>
      <c r="BM258" s="64">
        <f>IFERROR(X258*I258/H258,"0")</f>
        <v>21.36</v>
      </c>
      <c r="BN258" s="64">
        <f>IFERROR(1/J258*(W258/H258),"0")</f>
        <v>4.9857549857549865E-2</v>
      </c>
      <c r="BO258" s="64">
        <f>IFERROR(1/J258*(X258/H258),"0")</f>
        <v>5.1282051282051287E-2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11.666666666666668</v>
      </c>
      <c r="X259" s="382">
        <f>IFERROR(X255/H255,"0")+IFERROR(X256/H256,"0")+IFERROR(X257/H257,"0")+IFERROR(X258/H258,"0")</f>
        <v>12</v>
      </c>
      <c r="Y259" s="382">
        <f>IFERROR(IF(Y255="",0,Y255),"0")+IFERROR(IF(Y256="",0,Y256),"0")+IFERROR(IF(Y257="",0,Y257),"0")+IFERROR(IF(Y258="",0,Y258),"0")</f>
        <v>6.0240000000000002E-2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19.600000000000001</v>
      </c>
      <c r="X260" s="382">
        <f>IFERROR(SUM(X255:X258),"0")</f>
        <v>20.16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33</v>
      </c>
      <c r="X269" s="381">
        <f t="shared" si="61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5" t="s">
        <v>1</v>
      </c>
      <c r="BL269" s="64">
        <f t="shared" si="62"/>
        <v>36.333333333333343</v>
      </c>
      <c r="BM269" s="64">
        <f t="shared" si="63"/>
        <v>37.06</v>
      </c>
      <c r="BN269" s="64">
        <f t="shared" si="64"/>
        <v>0.10683760683760685</v>
      </c>
      <c r="BO269" s="64">
        <f t="shared" si="65"/>
        <v>0.10897435897435898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19.8</v>
      </c>
      <c r="X270" s="381">
        <f t="shared" si="61"/>
        <v>19.8</v>
      </c>
      <c r="Y270" s="36">
        <f>IFERROR(IF(X270=0,"",ROUNDUP(X270/H270,0)*0.00753),"")</f>
        <v>7.5300000000000006E-2</v>
      </c>
      <c r="Z270" s="56"/>
      <c r="AA270" s="57"/>
      <c r="AE270" s="64"/>
      <c r="BB270" s="226" t="s">
        <v>1</v>
      </c>
      <c r="BL270" s="64">
        <f t="shared" si="62"/>
        <v>22.46</v>
      </c>
      <c r="BM270" s="64">
        <f t="shared" si="63"/>
        <v>22.46</v>
      </c>
      <c r="BN270" s="64">
        <f t="shared" si="64"/>
        <v>6.4102564102564097E-2</v>
      </c>
      <c r="BO270" s="64">
        <f t="shared" si="65"/>
        <v>6.4102564102564097E-2</v>
      </c>
    </row>
    <row r="271" spans="1:67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26.666666666666668</v>
      </c>
      <c r="X271" s="382">
        <f>IFERROR(X262/H262,"0")+IFERROR(X263/H263,"0")+IFERROR(X264/H264,"0")+IFERROR(X265/H265,"0")+IFERROR(X266/H266,"0")+IFERROR(X267/H267,"0")+IFERROR(X268/H268,"0")+IFERROR(X269/H269,"0")+IFERROR(X270/H270,"0")</f>
        <v>27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0.20331000000000002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52.8</v>
      </c>
      <c r="X272" s="382">
        <f>IFERROR(SUM(X262:X270),"0")</f>
        <v>53.459999999999994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30</v>
      </c>
      <c r="X274" s="38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7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20</v>
      </c>
      <c r="X276" s="38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29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44.413919413919409</v>
      </c>
      <c r="X277" s="382">
        <f>IFERROR(X274/H274,"0")+IFERROR(X275/H275,"0")+IFERROR(X276/H276,"0")</f>
        <v>46</v>
      </c>
      <c r="Y277" s="382">
        <f>IFERROR(IF(Y274="",0,Y274),"0")+IFERROR(IF(Y275="",0,Y275),"0")+IFERROR(IF(Y276="",0,Y276),"0")</f>
        <v>1.0004999999999999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350</v>
      </c>
      <c r="X278" s="382">
        <f>IFERROR(SUM(X274:X276),"0")</f>
        <v>363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20</v>
      </c>
      <c r="X281" s="381">
        <f>IFERROR(IF(W281="",0,CEILING((W281/$H281),1)*$H281),"")</f>
        <v>21.28</v>
      </c>
      <c r="Y281" s="36">
        <f>IFERROR(IF(X281=0,"",ROUNDUP(X281/H281,0)*0.00753),"")</f>
        <v>5.271E-2</v>
      </c>
      <c r="Z281" s="56"/>
      <c r="AA281" s="57"/>
      <c r="AE281" s="64"/>
      <c r="BB281" s="231" t="s">
        <v>1</v>
      </c>
      <c r="BL281" s="64">
        <f>IFERROR(W281*I281/H281,"0")</f>
        <v>21.84210526315789</v>
      </c>
      <c r="BM281" s="64">
        <f>IFERROR(X281*I281/H281,"0")</f>
        <v>23.240000000000002</v>
      </c>
      <c r="BN281" s="64">
        <f>IFERROR(1/J281*(W281/H281),"0")</f>
        <v>4.2172739541160589E-2</v>
      </c>
      <c r="BO281" s="64">
        <f>IFERROR(1/J281*(X281/H281),"0")</f>
        <v>4.4871794871794872E-2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255</v>
      </c>
      <c r="X282" s="381">
        <f>IFERROR(IF(W282="",0,CEILING((W282/$H282),1)*$H282),"")</f>
        <v>254.99999999999997</v>
      </c>
      <c r="Y282" s="36">
        <f>IFERROR(IF(X282=0,"",ROUNDUP(X282/H282,0)*0.00753),"")</f>
        <v>0.753</v>
      </c>
      <c r="Z282" s="56"/>
      <c r="AA282" s="57"/>
      <c r="AE282" s="64"/>
      <c r="BB282" s="232" t="s">
        <v>1</v>
      </c>
      <c r="BL282" s="64">
        <f>IFERROR(W282*I282/H282,"0")</f>
        <v>290</v>
      </c>
      <c r="BM282" s="64">
        <f>IFERROR(X282*I282/H282,"0")</f>
        <v>290</v>
      </c>
      <c r="BN282" s="64">
        <f>IFERROR(1/J282*(W282/H282),"0")</f>
        <v>0.64102564102564097</v>
      </c>
      <c r="BO282" s="64">
        <f>IFERROR(1/J282*(X282/H282),"0")</f>
        <v>0.64102564102564097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106.57894736842105</v>
      </c>
      <c r="X283" s="382">
        <f>IFERROR(X280/H280,"0")+IFERROR(X281/H281,"0")+IFERROR(X282/H282,"0")</f>
        <v>107</v>
      </c>
      <c r="Y283" s="382">
        <f>IFERROR(IF(Y280="",0,Y280),"0")+IFERROR(IF(Y281="",0,Y281),"0")+IFERROR(IF(Y282="",0,Y282),"0")</f>
        <v>0.80571000000000004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275</v>
      </c>
      <c r="X284" s="382">
        <f>IFERROR(SUM(X280:X282),"0")</f>
        <v>276.27999999999997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70</v>
      </c>
      <c r="X288" s="381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5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35</v>
      </c>
      <c r="X289" s="382">
        <f>IFERROR(X286/H286,"0")+IFERROR(X287/H287,"0")+IFERROR(X288/H288,"0")</f>
        <v>35</v>
      </c>
      <c r="Y289" s="382">
        <f>IFERROR(IF(Y286="",0,Y286),"0")+IFERROR(IF(Y287="",0,Y287),"0")+IFERROR(IF(Y288="",0,Y288),"0")</f>
        <v>0.16590000000000002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70</v>
      </c>
      <c r="X290" s="382">
        <f>IFERROR(SUM(X286:X288),"0")</f>
        <v>70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36</v>
      </c>
      <c r="X309" s="381">
        <f>IFERROR(IF(W309="",0,CEILING((W309/$H309),1)*$H309),"")</f>
        <v>36</v>
      </c>
      <c r="Y309" s="36">
        <f>IFERROR(IF(X309=0,"",ROUNDUP(X309/H309,0)*0.00753),"")</f>
        <v>0.15060000000000001</v>
      </c>
      <c r="Z309" s="56"/>
      <c r="AA309" s="57"/>
      <c r="AE309" s="64"/>
      <c r="BB309" s="245" t="s">
        <v>1</v>
      </c>
      <c r="BL309" s="64">
        <f>IFERROR(W309*I309/H309,"0")</f>
        <v>40.96</v>
      </c>
      <c r="BM309" s="64">
        <f>IFERROR(X309*I309/H309,"0")</f>
        <v>40.96</v>
      </c>
      <c r="BN309" s="64">
        <f>IFERROR(1/J309*(W309/H309),"0")</f>
        <v>0.12820512820512819</v>
      </c>
      <c r="BO309" s="64">
        <f>IFERROR(1/J309*(X309/H309),"0")</f>
        <v>0.12820512820512819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20</v>
      </c>
      <c r="X310" s="382">
        <f>IFERROR(X309/H309,"0")</f>
        <v>20</v>
      </c>
      <c r="Y310" s="382">
        <f>IFERROR(IF(Y309="",0,Y309),"0")</f>
        <v>0.15060000000000001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36</v>
      </c>
      <c r="X311" s="382">
        <f>IFERROR(SUM(X309:X309),"0")</f>
        <v>36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385</v>
      </c>
      <c r="X314" s="381">
        <f>IFERROR(IF(W314="",0,CEILING((W314/$H314),1)*$H314),"")</f>
        <v>386.40000000000003</v>
      </c>
      <c r="Y314" s="36">
        <f>IFERROR(IF(X314=0,"",ROUNDUP(X314/H314,0)*0.00753),"")</f>
        <v>1.3855200000000001</v>
      </c>
      <c r="Z314" s="56"/>
      <c r="AA314" s="57"/>
      <c r="AE314" s="64"/>
      <c r="BB314" s="247" t="s">
        <v>1</v>
      </c>
      <c r="BL314" s="64">
        <f>IFERROR(W314*I314/H314,"0")</f>
        <v>434.86666666666662</v>
      </c>
      <c r="BM314" s="64">
        <f>IFERROR(X314*I314/H314,"0")</f>
        <v>436.44799999999998</v>
      </c>
      <c r="BN314" s="64">
        <f>IFERROR(1/J314*(W314/H314),"0")</f>
        <v>1.175213675213675</v>
      </c>
      <c r="BO314" s="64">
        <f>IFERROR(1/J314*(X314/H314),"0")</f>
        <v>1.1794871794871795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420</v>
      </c>
      <c r="X315" s="38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8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383.33333333333331</v>
      </c>
      <c r="X316" s="382">
        <f>IFERROR(X313/H313,"0")+IFERROR(X314/H314,"0")+IFERROR(X315/H315,"0")</f>
        <v>384</v>
      </c>
      <c r="Y316" s="382">
        <f>IFERROR(IF(Y313="",0,Y313),"0")+IFERROR(IF(Y314="",0,Y314),"0")+IFERROR(IF(Y315="",0,Y315),"0")</f>
        <v>2.8915199999999999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805</v>
      </c>
      <c r="X317" s="382">
        <f>IFERROR(SUM(X313:X315),"0")</f>
        <v>806.40000000000009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11.4</v>
      </c>
      <c r="X319" s="381">
        <f>IFERROR(IF(W319="",0,CEILING((W319/$H319),1)*$H319),"")</f>
        <v>11.399999999999999</v>
      </c>
      <c r="Y319" s="36">
        <f>IFERROR(IF(X319=0,"",ROUNDUP(X319/H319,0)*0.00753),"")</f>
        <v>3.7650000000000003E-2</v>
      </c>
      <c r="Z319" s="56"/>
      <c r="AA319" s="57"/>
      <c r="AE319" s="64"/>
      <c r="BB319" s="249" t="s">
        <v>1</v>
      </c>
      <c r="BL319" s="64">
        <f>IFERROR(W319*I319/H319,"0")</f>
        <v>12.760000000000002</v>
      </c>
      <c r="BM319" s="64">
        <f>IFERROR(X319*I319/H319,"0")</f>
        <v>12.76</v>
      </c>
      <c r="BN319" s="64">
        <f>IFERROR(1/J319*(W319/H319),"0")</f>
        <v>3.2051282051282055E-2</v>
      </c>
      <c r="BO319" s="64">
        <f>IFERROR(1/J319*(X319/H319),"0")</f>
        <v>3.2051282051282048E-2</v>
      </c>
    </row>
    <row r="320" spans="1:67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5.0000000000000009</v>
      </c>
      <c r="X320" s="382">
        <f>IFERROR(X319/H319,"0")</f>
        <v>5</v>
      </c>
      <c r="Y320" s="382">
        <f>IFERROR(IF(Y319="",0,Y319),"0")</f>
        <v>3.7650000000000003E-2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11.4</v>
      </c>
      <c r="X321" s="382">
        <f>IFERROR(SUM(X319:X319),"0")</f>
        <v>11.399999999999999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34</v>
      </c>
      <c r="X323" s="381">
        <f>IFERROR(IF(W323="",0,CEILING((W323/$H323),1)*$H323),"")</f>
        <v>35.699999999999996</v>
      </c>
      <c r="Y323" s="36">
        <f>IFERROR(IF(X323=0,"",ROUNDUP(X323/H323,0)*0.00753),"")</f>
        <v>0.10542</v>
      </c>
      <c r="Z323" s="56"/>
      <c r="AA323" s="57"/>
      <c r="AE323" s="64"/>
      <c r="BB323" s="250" t="s">
        <v>1</v>
      </c>
      <c r="BL323" s="64">
        <f>IFERROR(W323*I323/H323,"0")</f>
        <v>39.666666666666671</v>
      </c>
      <c r="BM323" s="64">
        <f>IFERROR(X323*I323/H323,"0")</f>
        <v>41.65</v>
      </c>
      <c r="BN323" s="64">
        <f>IFERROR(1/J323*(W323/H323),"0")</f>
        <v>8.5470085470085472E-2</v>
      </c>
      <c r="BO323" s="64">
        <f>IFERROR(1/J323*(X323/H323),"0")</f>
        <v>8.9743589743589744E-2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13.333333333333334</v>
      </c>
      <c r="X324" s="382">
        <f>IFERROR(X323/H323,"0")</f>
        <v>14</v>
      </c>
      <c r="Y324" s="382">
        <f>IFERROR(IF(Y323="",0,Y323),"0")</f>
        <v>0.10542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34</v>
      </c>
      <c r="X325" s="382">
        <f>IFERROR(SUM(X323:X323),"0")</f>
        <v>35.699999999999996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2500</v>
      </c>
      <c r="X330" s="381">
        <f t="shared" si="71"/>
        <v>2505</v>
      </c>
      <c r="Y330" s="36">
        <f>IFERROR(IF(X330=0,"",ROUNDUP(X330/H330,0)*0.02175),"")</f>
        <v>3.6322499999999995</v>
      </c>
      <c r="Z330" s="56"/>
      <c r="AA330" s="57"/>
      <c r="AE330" s="64"/>
      <c r="BB330" s="252" t="s">
        <v>1</v>
      </c>
      <c r="BL330" s="64">
        <f t="shared" si="72"/>
        <v>2580</v>
      </c>
      <c r="BM330" s="64">
        <f t="shared" si="73"/>
        <v>2585.1600000000003</v>
      </c>
      <c r="BN330" s="64">
        <f t="shared" si="74"/>
        <v>3.4722222222222219</v>
      </c>
      <c r="BO330" s="64">
        <f t="shared" si="75"/>
        <v>3.4791666666666665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50</v>
      </c>
      <c r="X335" s="381">
        <f t="shared" si="71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7" t="s">
        <v>1</v>
      </c>
      <c r="BL335" s="64">
        <f t="shared" si="72"/>
        <v>52.1</v>
      </c>
      <c r="BM335" s="64">
        <f t="shared" si="73"/>
        <v>52.1</v>
      </c>
      <c r="BN335" s="64">
        <f t="shared" si="74"/>
        <v>8.3333333333333329E-2</v>
      </c>
      <c r="BO335" s="64">
        <f t="shared" si="75"/>
        <v>8.3333333333333329E-2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243.33333333333334</v>
      </c>
      <c r="X338" s="382">
        <f>IFERROR(X329/H329,"0")+IFERROR(X330/H330,"0")+IFERROR(X331/H331,"0")+IFERROR(X332/H332,"0")+IFERROR(X333/H333,"0")+IFERROR(X334/H334,"0")+IFERROR(X335/H335,"0")+IFERROR(X336/H336,"0")+IFERROR(X337/H337,"0")</f>
        <v>245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5.2049499999999993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3550</v>
      </c>
      <c r="X339" s="382">
        <f>IFERROR(SUM(X329:X337),"0")</f>
        <v>3575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1800</v>
      </c>
      <c r="X341" s="381">
        <f>IFERROR(IF(W341="",0,CEILING((W341/$H341),1)*$H341),"")</f>
        <v>1800</v>
      </c>
      <c r="Y341" s="36">
        <f>IFERROR(IF(X341=0,"",ROUNDUP(X341/H341,0)*0.02175),"")</f>
        <v>2.61</v>
      </c>
      <c r="Z341" s="56"/>
      <c r="AA341" s="57"/>
      <c r="AE341" s="64"/>
      <c r="BB341" s="260" t="s">
        <v>1</v>
      </c>
      <c r="BL341" s="64">
        <f>IFERROR(W341*I341/H341,"0")</f>
        <v>1857.6</v>
      </c>
      <c r="BM341" s="64">
        <f>IFERROR(X341*I341/H341,"0")</f>
        <v>1857.6</v>
      </c>
      <c r="BN341" s="64">
        <f>IFERROR(1/J341*(W341/H341),"0")</f>
        <v>2.5</v>
      </c>
      <c r="BO341" s="64">
        <f>IFERROR(1/J341*(X341/H341),"0")</f>
        <v>2.5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12</v>
      </c>
      <c r="X343" s="381">
        <f>IFERROR(IF(W343="",0,CEILING((W343/$H343),1)*$H343),"")</f>
        <v>12</v>
      </c>
      <c r="Y343" s="36">
        <f>IFERROR(IF(X343=0,"",ROUNDUP(X343/H343,0)*0.00937),"")</f>
        <v>2.811E-2</v>
      </c>
      <c r="Z343" s="56"/>
      <c r="AA343" s="57"/>
      <c r="AE343" s="64"/>
      <c r="BB343" s="262" t="s">
        <v>1</v>
      </c>
      <c r="BL343" s="64">
        <f>IFERROR(W343*I343/H343,"0")</f>
        <v>12.72</v>
      </c>
      <c r="BM343" s="64">
        <f>IFERROR(X343*I343/H343,"0")</f>
        <v>12.72</v>
      </c>
      <c r="BN343" s="64">
        <f>IFERROR(1/J343*(W343/H343),"0")</f>
        <v>2.5000000000000001E-2</v>
      </c>
      <c r="BO343" s="64">
        <f>IFERROR(1/J343*(X343/H343),"0")</f>
        <v>2.5000000000000001E-2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123</v>
      </c>
      <c r="X345" s="382">
        <f>IFERROR(X341/H341,"0")+IFERROR(X342/H342,"0")+IFERROR(X343/H343,"0")+IFERROR(X344/H344,"0")</f>
        <v>123</v>
      </c>
      <c r="Y345" s="382">
        <f>IFERROR(IF(Y341="",0,Y341),"0")+IFERROR(IF(Y342="",0,Y342),"0")+IFERROR(IF(Y343="",0,Y343),"0")+IFERROR(IF(Y344="",0,Y344),"0")</f>
        <v>2.6381099999999997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1812</v>
      </c>
      <c r="X346" s="382">
        <f>IFERROR(SUM(X341:X344),"0")</f>
        <v>1812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20</v>
      </c>
      <c r="X350" s="381">
        <f>IFERROR(IF(W350="",0,CEILING((W350/$H350),1)*$H350),"")</f>
        <v>23.4</v>
      </c>
      <c r="Y350" s="36">
        <f>IFERROR(IF(X350=0,"",ROUNDUP(X350/H350,0)*0.02175),"")</f>
        <v>6.5250000000000002E-2</v>
      </c>
      <c r="Z350" s="56"/>
      <c r="AA350" s="57"/>
      <c r="AE350" s="64"/>
      <c r="BB350" s="266" t="s">
        <v>1</v>
      </c>
      <c r="BL350" s="64">
        <f>IFERROR(W350*I350/H350,"0")</f>
        <v>21.446153846153852</v>
      </c>
      <c r="BM350" s="64">
        <f>IFERROR(X350*I350/H350,"0")</f>
        <v>25.092000000000002</v>
      </c>
      <c r="BN350" s="64">
        <f>IFERROR(1/J350*(W350/H350),"0")</f>
        <v>4.5787545787545791E-2</v>
      </c>
      <c r="BO350" s="64">
        <f>IFERROR(1/J350*(X350/H350),"0")</f>
        <v>5.3571428571428568E-2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2.5641025641025643</v>
      </c>
      <c r="X351" s="382">
        <f>IFERROR(X348/H348,"0")+IFERROR(X349/H349,"0")+IFERROR(X350/H350,"0")</f>
        <v>3</v>
      </c>
      <c r="Y351" s="382">
        <f>IFERROR(IF(Y348="",0,Y348),"0")+IFERROR(IF(Y349="",0,Y349),"0")+IFERROR(IF(Y350="",0,Y350),"0")</f>
        <v>6.5250000000000002E-2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20</v>
      </c>
      <c r="X352" s="382">
        <f>IFERROR(SUM(X348:X350),"0")</f>
        <v>23.4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30</v>
      </c>
      <c r="X354" s="381">
        <f>IFERROR(IF(W354="",0,CEILING((W354/$H354),1)*$H354),"")</f>
        <v>31.2</v>
      </c>
      <c r="Y354" s="36">
        <f>IFERROR(IF(X354=0,"",ROUNDUP(X354/H354,0)*0.02175),"")</f>
        <v>8.6999999999999994E-2</v>
      </c>
      <c r="Z354" s="56"/>
      <c r="AA354" s="57"/>
      <c r="AE354" s="64"/>
      <c r="BB354" s="267" t="s">
        <v>1</v>
      </c>
      <c r="BL354" s="64">
        <f>IFERROR(W354*I354/H354,"0")</f>
        <v>32.169230769230772</v>
      </c>
      <c r="BM354" s="64">
        <f>IFERROR(X354*I354/H354,"0")</f>
        <v>33.456000000000003</v>
      </c>
      <c r="BN354" s="64">
        <f>IFERROR(1/J354*(W354/H354),"0")</f>
        <v>6.8681318681318673E-2</v>
      </c>
      <c r="BO354" s="64">
        <f>IFERROR(1/J354*(X354/H354),"0")</f>
        <v>7.1428571428571425E-2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3.8461538461538463</v>
      </c>
      <c r="X355" s="382">
        <f>IFERROR(X354/H354,"0")</f>
        <v>4</v>
      </c>
      <c r="Y355" s="382">
        <f>IFERROR(IF(Y354="",0,Y354),"0")</f>
        <v>8.6999999999999994E-2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30</v>
      </c>
      <c r="X356" s="382">
        <f>IFERROR(SUM(X354:X354),"0")</f>
        <v>31.2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80</v>
      </c>
      <c r="X359" s="381">
        <f>IFERROR(IF(W359="",0,CEILING((W359/$H359),1)*$H359),"")</f>
        <v>84</v>
      </c>
      <c r="Y359" s="36">
        <f>IFERROR(IF(X359=0,"",ROUNDUP(X359/H359,0)*0.02175),"")</f>
        <v>0.15225</v>
      </c>
      <c r="Z359" s="56"/>
      <c r="AA359" s="57"/>
      <c r="AE359" s="64"/>
      <c r="BB359" s="268" t="s">
        <v>1</v>
      </c>
      <c r="BL359" s="64">
        <f>IFERROR(W359*I359/H359,"0")</f>
        <v>83.2</v>
      </c>
      <c r="BM359" s="64">
        <f>IFERROR(X359*I359/H359,"0")</f>
        <v>87.36</v>
      </c>
      <c r="BN359" s="64">
        <f>IFERROR(1/J359*(W359/H359),"0")</f>
        <v>0.11904761904761904</v>
      </c>
      <c r="BO359" s="64">
        <f>IFERROR(1/J359*(X359/H359),"0")</f>
        <v>0.125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6.666666666666667</v>
      </c>
      <c r="X364" s="382">
        <f>IFERROR(X359/H359,"0")+IFERROR(X360/H360,"0")+IFERROR(X361/H361,"0")+IFERROR(X362/H362,"0")+IFERROR(X363/H363,"0")</f>
        <v>7</v>
      </c>
      <c r="Y364" s="382">
        <f>IFERROR(IF(Y359="",0,Y359),"0")+IFERROR(IF(Y360="",0,Y360),"0")+IFERROR(IF(Y361="",0,Y361),"0")+IFERROR(IF(Y362="",0,Y362),"0")+IFERROR(IF(Y363="",0,Y363),"0")</f>
        <v>0.15225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80</v>
      </c>
      <c r="X365" s="382">
        <f>IFERROR(SUM(X359:X363),"0")</f>
        <v>84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13.5</v>
      </c>
      <c r="X386" s="381">
        <f>IFERROR(IF(W386="",0,CEILING((W386/$H386),1)*$H386),"")</f>
        <v>13.5</v>
      </c>
      <c r="Y386" s="36">
        <f>IFERROR(IF(X386=0,"",ROUNDUP(X386/H386,0)*0.00753),"")</f>
        <v>3.7650000000000003E-2</v>
      </c>
      <c r="Z386" s="56"/>
      <c r="AA386" s="57"/>
      <c r="AE386" s="64"/>
      <c r="BB386" s="281" t="s">
        <v>1</v>
      </c>
      <c r="BL386" s="64">
        <f>IFERROR(W386*I386/H386,"0")</f>
        <v>14.499999999999998</v>
      </c>
      <c r="BM386" s="64">
        <f>IFERROR(X386*I386/H386,"0")</f>
        <v>14.499999999999998</v>
      </c>
      <c r="BN386" s="64">
        <f>IFERROR(1/J386*(W386/H386),"0")</f>
        <v>3.2051282051282048E-2</v>
      </c>
      <c r="BO386" s="64">
        <f>IFERROR(1/J386*(X386/H386),"0")</f>
        <v>3.2051282051282048E-2</v>
      </c>
    </row>
    <row r="387" spans="1:67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5</v>
      </c>
      <c r="X387" s="382">
        <f>IFERROR(X385/H385,"0")+IFERROR(X386/H386,"0")</f>
        <v>5</v>
      </c>
      <c r="Y387" s="382">
        <f>IFERROR(IF(Y385="",0,Y385),"0")+IFERROR(IF(Y386="",0,Y386),"0")</f>
        <v>3.7650000000000003E-2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13.5</v>
      </c>
      <c r="X388" s="382">
        <f>IFERROR(SUM(X385:X386),"0")</f>
        <v>13.5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60</v>
      </c>
      <c r="X390" s="381">
        <f t="shared" ref="X390:X402" si="76">IFERROR(IF(W390="",0,CEILING((W390/$H390),1)*$H390),"")</f>
        <v>63</v>
      </c>
      <c r="Y390" s="36">
        <f>IFERROR(IF(X390=0,"",ROUNDUP(X390/H390,0)*0.00753),"")</f>
        <v>0.11295000000000001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63.28571428571427</v>
      </c>
      <c r="BM390" s="64">
        <f t="shared" ref="BM390:BM402" si="78">IFERROR(X390*I390/H390,"0")</f>
        <v>66.449999999999989</v>
      </c>
      <c r="BN390" s="64">
        <f t="shared" ref="BN390:BN402" si="79">IFERROR(1/J390*(W390/H390),"0")</f>
        <v>9.1575091575091569E-2</v>
      </c>
      <c r="BO390" s="64">
        <f t="shared" ref="BO390:BO402" si="80">IFERROR(1/J390*(X390/H390),"0")</f>
        <v>9.6153846153846145E-2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40</v>
      </c>
      <c r="X392" s="381">
        <f t="shared" si="76"/>
        <v>42</v>
      </c>
      <c r="Y392" s="36">
        <f>IFERROR(IF(X392=0,"",ROUNDUP(X392/H392,0)*0.00753),"")</f>
        <v>7.5300000000000006E-2</v>
      </c>
      <c r="Z392" s="56"/>
      <c r="AA392" s="57"/>
      <c r="AE392" s="64"/>
      <c r="BB392" s="284" t="s">
        <v>1</v>
      </c>
      <c r="BL392" s="64">
        <f t="shared" si="77"/>
        <v>42.190476190476183</v>
      </c>
      <c r="BM392" s="64">
        <f t="shared" si="78"/>
        <v>44.3</v>
      </c>
      <c r="BN392" s="64">
        <f t="shared" si="79"/>
        <v>6.1050061050061048E-2</v>
      </c>
      <c r="BO392" s="64">
        <f t="shared" si="80"/>
        <v>6.4102564102564097E-2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84.000000000000014</v>
      </c>
      <c r="X393" s="381">
        <f t="shared" si="76"/>
        <v>84</v>
      </c>
      <c r="Y393" s="36">
        <f>IFERROR(IF(X393=0,"",ROUNDUP(X393/H393,0)*0.00753),"")</f>
        <v>0.3765</v>
      </c>
      <c r="Z393" s="56"/>
      <c r="AA393" s="57"/>
      <c r="AE393" s="64"/>
      <c r="BB393" s="285" t="s">
        <v>1</v>
      </c>
      <c r="BL393" s="64">
        <f t="shared" si="77"/>
        <v>130.00000000000003</v>
      </c>
      <c r="BM393" s="64">
        <f t="shared" si="78"/>
        <v>130</v>
      </c>
      <c r="BN393" s="64">
        <f t="shared" si="79"/>
        <v>0.32051282051282054</v>
      </c>
      <c r="BO393" s="64">
        <f t="shared" si="80"/>
        <v>0.32051282051282048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35</v>
      </c>
      <c r="X395" s="381">
        <f t="shared" si="76"/>
        <v>35.700000000000003</v>
      </c>
      <c r="Y395" s="36">
        <f t="shared" si="81"/>
        <v>8.5339999999999999E-2</v>
      </c>
      <c r="Z395" s="56"/>
      <c r="AA395" s="57"/>
      <c r="AE395" s="64"/>
      <c r="BB395" s="287" t="s">
        <v>1</v>
      </c>
      <c r="BL395" s="64">
        <f t="shared" si="77"/>
        <v>37.166666666666664</v>
      </c>
      <c r="BM395" s="64">
        <f t="shared" si="78"/>
        <v>37.910000000000004</v>
      </c>
      <c r="BN395" s="64">
        <f t="shared" si="79"/>
        <v>7.1225071225071226E-2</v>
      </c>
      <c r="BO395" s="64">
        <f t="shared" si="80"/>
        <v>7.2649572649572655E-2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35</v>
      </c>
      <c r="X397" s="381">
        <f t="shared" si="76"/>
        <v>35.700000000000003</v>
      </c>
      <c r="Y397" s="36">
        <f t="shared" si="81"/>
        <v>8.5339999999999999E-2</v>
      </c>
      <c r="Z397" s="56"/>
      <c r="AA397" s="57"/>
      <c r="AE397" s="64"/>
      <c r="BB397" s="289" t="s">
        <v>1</v>
      </c>
      <c r="BL397" s="64">
        <f t="shared" si="77"/>
        <v>37.166666666666664</v>
      </c>
      <c r="BM397" s="64">
        <f t="shared" si="78"/>
        <v>37.910000000000004</v>
      </c>
      <c r="BN397" s="64">
        <f t="shared" si="79"/>
        <v>7.1225071225071226E-2</v>
      </c>
      <c r="BO397" s="64">
        <f t="shared" si="80"/>
        <v>7.2649572649572655E-2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70</v>
      </c>
      <c r="X401" s="381">
        <f t="shared" si="76"/>
        <v>71.400000000000006</v>
      </c>
      <c r="Y401" s="36">
        <f t="shared" si="81"/>
        <v>0.17068</v>
      </c>
      <c r="Z401" s="56"/>
      <c r="AA401" s="57"/>
      <c r="AE401" s="64"/>
      <c r="BB401" s="293" t="s">
        <v>1</v>
      </c>
      <c r="BL401" s="64">
        <f t="shared" si="77"/>
        <v>74.333333333333329</v>
      </c>
      <c r="BM401" s="64">
        <f t="shared" si="78"/>
        <v>75.820000000000007</v>
      </c>
      <c r="BN401" s="64">
        <f t="shared" si="79"/>
        <v>0.14245014245014245</v>
      </c>
      <c r="BO401" s="64">
        <f t="shared" si="80"/>
        <v>0.14529914529914531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140.47619047619048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143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0.90610999999999997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324</v>
      </c>
      <c r="X404" s="382">
        <f>IFERROR(SUM(X390:X402),"0")</f>
        <v>331.79999999999995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6</v>
      </c>
      <c r="X416" s="381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9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10</v>
      </c>
      <c r="X419" s="382">
        <f>IFERROR(X416/H416,"0")+IFERROR(X417/H417,"0")+IFERROR(X418/H418,"0")</f>
        <v>10</v>
      </c>
      <c r="Y419" s="382">
        <f>IFERROR(IF(Y416="",0,Y416),"0")+IFERROR(IF(Y417="",0,Y417),"0")+IFERROR(IF(Y418="",0,Y418),"0")</f>
        <v>6.2700000000000006E-2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12</v>
      </c>
      <c r="X420" s="382">
        <f>IFERROR(SUM(X416:X418),"0")</f>
        <v>12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50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52.738095238095234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7.6312576312576319E-2</v>
      </c>
      <c r="BO428" s="64">
        <f t="shared" ref="BO428:BO434" si="86">IFERROR(1/J428*(X428/H428),"0")</f>
        <v>7.6923076923076927E-2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14</v>
      </c>
      <c r="X433" s="381">
        <f t="shared" si="82"/>
        <v>14.700000000000001</v>
      </c>
      <c r="Y433" s="36">
        <f>IFERROR(IF(X433=0,"",ROUNDUP(X433/H433,0)*0.00502),"")</f>
        <v>3.5140000000000005E-2</v>
      </c>
      <c r="Z433" s="56"/>
      <c r="AA433" s="57"/>
      <c r="AE433" s="64"/>
      <c r="BB433" s="309" t="s">
        <v>1</v>
      </c>
      <c r="BL433" s="64">
        <f t="shared" si="83"/>
        <v>14.866666666666665</v>
      </c>
      <c r="BM433" s="64">
        <f t="shared" si="84"/>
        <v>15.61</v>
      </c>
      <c r="BN433" s="64">
        <f t="shared" si="85"/>
        <v>2.8490028490028491E-2</v>
      </c>
      <c r="BO433" s="64">
        <f t="shared" si="86"/>
        <v>2.9914529914529919E-2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18.571428571428569</v>
      </c>
      <c r="X435" s="382">
        <f>IFERROR(X428/H428,"0")+IFERROR(X429/H429,"0")+IFERROR(X430/H430,"0")+IFERROR(X431/H431,"0")+IFERROR(X432/H432,"0")+IFERROR(X433/H433,"0")+IFERROR(X434/H434,"0")</f>
        <v>19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0.1255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64</v>
      </c>
      <c r="X436" s="382">
        <f>IFERROR(SUM(X428:X434),"0")</f>
        <v>65.100000000000009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IFERROR(IF(X448=0,"",ROUNDUP(X448/H448,0)*0.00502),"")</f>
        <v>2.5100000000000001E-2</v>
      </c>
      <c r="Z448" s="56"/>
      <c r="AA448" s="57"/>
      <c r="AE448" s="64"/>
      <c r="BB448" s="314" t="s">
        <v>1</v>
      </c>
      <c r="BL448" s="64">
        <f>IFERROR(W448*I448/H448,"0")</f>
        <v>6.8600000000000012</v>
      </c>
      <c r="BM448" s="64">
        <f>IFERROR(X448*I448/H448,"0")</f>
        <v>6.8600000000000012</v>
      </c>
      <c r="BN448" s="64">
        <f>IFERROR(1/J448*(W448/H448),"0")</f>
        <v>2.1367521367521368E-2</v>
      </c>
      <c r="BO448" s="64">
        <f>IFERROR(1/J448*(X448/H448),"0")</f>
        <v>2.1367521367521368E-2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6</v>
      </c>
      <c r="X449" s="381">
        <f>IFERROR(IF(W449="",0,CEILING((W449/$H449),1)*$H449),"")</f>
        <v>6</v>
      </c>
      <c r="Y449" s="36">
        <f>IFERROR(IF(X449=0,"",ROUNDUP(X449/H449,0)*0.00502),"")</f>
        <v>2.5100000000000001E-2</v>
      </c>
      <c r="Z449" s="56"/>
      <c r="AA449" s="57"/>
      <c r="AE449" s="64"/>
      <c r="BB449" s="315" t="s">
        <v>1</v>
      </c>
      <c r="BL449" s="64">
        <f>IFERROR(W449*I449/H449,"0")</f>
        <v>6.5000000000000009</v>
      </c>
      <c r="BM449" s="64">
        <f>IFERROR(X449*I449/H449,"0")</f>
        <v>6.5000000000000009</v>
      </c>
      <c r="BN449" s="64">
        <f>IFERROR(1/J449*(W449/H449),"0")</f>
        <v>2.1367521367521368E-2</v>
      </c>
      <c r="BO449" s="64">
        <f>IFERROR(1/J449*(X449/H449),"0")</f>
        <v>2.1367521367521368E-2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10</v>
      </c>
      <c r="X451" s="382">
        <f>IFERROR(X448/H448,"0")+IFERROR(X449/H449,"0")+IFERROR(X450/H450,"0")</f>
        <v>10</v>
      </c>
      <c r="Y451" s="382">
        <f>IFERROR(IF(Y448="",0,Y448),"0")+IFERROR(IF(Y449="",0,Y449),"0")+IFERROR(IF(Y450="",0,Y450),"0")</f>
        <v>5.0200000000000002E-2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12</v>
      </c>
      <c r="X452" s="382">
        <f>IFERROR(SUM(X448:X450),"0")</f>
        <v>12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100</v>
      </c>
      <c r="X461" s="381">
        <f t="shared" ref="X461:X472" si="87">IFERROR(IF(W461="",0,CEILING((W461/$H461),1)*$H461),"")</f>
        <v>100.32000000000001</v>
      </c>
      <c r="Y461" s="36">
        <f t="shared" ref="Y461:Y467" si="88">IFERROR(IF(X461=0,"",ROUNDUP(X461/H461,0)*0.01196),"")</f>
        <v>0.22724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106.81818181818181</v>
      </c>
      <c r="BM461" s="64">
        <f t="shared" ref="BM461:BM472" si="90">IFERROR(X461*I461/H461,"0")</f>
        <v>107.16</v>
      </c>
      <c r="BN461" s="64">
        <f t="shared" ref="BN461:BN472" si="91">IFERROR(1/J461*(W461/H461),"0")</f>
        <v>0.18210955710955709</v>
      </c>
      <c r="BO461" s="64">
        <f t="shared" ref="BO461:BO472" si="92">IFERROR(1/J461*(X461/H461),"0")</f>
        <v>0.18269230769230771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</v>
      </c>
      <c r="X463" s="381">
        <f t="shared" si="87"/>
        <v>100.32000000000001</v>
      </c>
      <c r="Y463" s="36">
        <f t="shared" si="88"/>
        <v>0.22724</v>
      </c>
      <c r="Z463" s="56"/>
      <c r="AA463" s="57"/>
      <c r="AE463" s="64"/>
      <c r="BB463" s="320" t="s">
        <v>1</v>
      </c>
      <c r="BL463" s="64">
        <f t="shared" si="89"/>
        <v>106.81818181818181</v>
      </c>
      <c r="BM463" s="64">
        <f t="shared" si="90"/>
        <v>107.16</v>
      </c>
      <c r="BN463" s="64">
        <f t="shared" si="91"/>
        <v>0.18210955710955709</v>
      </c>
      <c r="BO463" s="64">
        <f t="shared" si="92"/>
        <v>0.18269230769230771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100</v>
      </c>
      <c r="X466" s="381">
        <f t="shared" si="87"/>
        <v>100.32000000000001</v>
      </c>
      <c r="Y466" s="36">
        <f t="shared" si="88"/>
        <v>0.22724</v>
      </c>
      <c r="Z466" s="56"/>
      <c r="AA466" s="57"/>
      <c r="AE466" s="64"/>
      <c r="BB466" s="323" t="s">
        <v>1</v>
      </c>
      <c r="BL466" s="64">
        <f t="shared" si="89"/>
        <v>106.81818181818181</v>
      </c>
      <c r="BM466" s="64">
        <f t="shared" si="90"/>
        <v>107.16</v>
      </c>
      <c r="BN466" s="64">
        <f t="shared" si="91"/>
        <v>0.18210955710955709</v>
      </c>
      <c r="BO466" s="64">
        <f t="shared" si="92"/>
        <v>0.18269230769230771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60</v>
      </c>
      <c r="X468" s="381">
        <f t="shared" si="87"/>
        <v>61.2</v>
      </c>
      <c r="Y468" s="36">
        <f>IFERROR(IF(X468=0,"",ROUNDUP(X468/H468,0)*0.00937),"")</f>
        <v>0.15928999999999999</v>
      </c>
      <c r="Z468" s="56"/>
      <c r="AA468" s="57"/>
      <c r="AE468" s="64"/>
      <c r="BB468" s="325" t="s">
        <v>1</v>
      </c>
      <c r="BL468" s="64">
        <f t="shared" si="89"/>
        <v>63.999999999999993</v>
      </c>
      <c r="BM468" s="64">
        <f t="shared" si="90"/>
        <v>65.28</v>
      </c>
      <c r="BN468" s="64">
        <f t="shared" si="91"/>
        <v>0.1388888888888889</v>
      </c>
      <c r="BO468" s="64">
        <f t="shared" si="92"/>
        <v>0.14166666666666666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90</v>
      </c>
      <c r="X472" s="381">
        <f t="shared" si="87"/>
        <v>90</v>
      </c>
      <c r="Y472" s="36">
        <f>IFERROR(IF(X472=0,"",ROUNDUP(X472/H472,0)*0.00937),"")</f>
        <v>0.23424999999999999</v>
      </c>
      <c r="Z472" s="56"/>
      <c r="AA472" s="57"/>
      <c r="AE472" s="64"/>
      <c r="BB472" s="329" t="s">
        <v>1</v>
      </c>
      <c r="BL472" s="64">
        <f t="shared" si="89"/>
        <v>95.999999999999986</v>
      </c>
      <c r="BM472" s="64">
        <f t="shared" si="90"/>
        <v>95.999999999999986</v>
      </c>
      <c r="BN472" s="64">
        <f t="shared" si="91"/>
        <v>0.20833333333333334</v>
      </c>
      <c r="BO472" s="64">
        <f t="shared" si="92"/>
        <v>0.20833333333333334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98.484848484848484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99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1.0752600000000001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450</v>
      </c>
      <c r="X474" s="382">
        <f>IFERROR(SUM(X461:X472),"0")</f>
        <v>452.16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70</v>
      </c>
      <c r="X481" s="381">
        <f t="shared" ref="X481:X486" si="93">IFERROR(IF(W481="",0,CEILING((W481/$H481),1)*$H481),"")</f>
        <v>73.92</v>
      </c>
      <c r="Y481" s="36">
        <f>IFERROR(IF(X481=0,"",ROUNDUP(X481/H481,0)*0.01196),"")</f>
        <v>0.16744000000000001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74.772727272727266</v>
      </c>
      <c r="BM481" s="64">
        <f t="shared" ref="BM481:BM486" si="95">IFERROR(X481*I481/H481,"0")</f>
        <v>78.959999999999994</v>
      </c>
      <c r="BN481" s="64">
        <f t="shared" ref="BN481:BN486" si="96">IFERROR(1/J481*(W481/H481),"0")</f>
        <v>0.12747668997668998</v>
      </c>
      <c r="BO481" s="64">
        <f t="shared" ref="BO481:BO486" si="97">IFERROR(1/J481*(X481/H481),"0")</f>
        <v>0.13461538461538464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50</v>
      </c>
      <c r="X482" s="381">
        <f t="shared" si="93"/>
        <v>52.800000000000004</v>
      </c>
      <c r="Y482" s="36">
        <f>IFERROR(IF(X482=0,"",ROUNDUP(X482/H482,0)*0.01196),"")</f>
        <v>0.1196</v>
      </c>
      <c r="Z482" s="56"/>
      <c r="AA482" s="57"/>
      <c r="AE482" s="64"/>
      <c r="BB482" s="333" t="s">
        <v>1</v>
      </c>
      <c r="BL482" s="64">
        <f t="shared" si="94"/>
        <v>53.409090909090907</v>
      </c>
      <c r="BM482" s="64">
        <f t="shared" si="95"/>
        <v>56.400000000000006</v>
      </c>
      <c r="BN482" s="64">
        <f t="shared" si="96"/>
        <v>9.1054778554778545E-2</v>
      </c>
      <c r="BO482" s="64">
        <f t="shared" si="97"/>
        <v>9.6153846153846159E-2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100</v>
      </c>
      <c r="X483" s="381">
        <f t="shared" si="93"/>
        <v>100.32000000000001</v>
      </c>
      <c r="Y483" s="36">
        <f>IFERROR(IF(X483=0,"",ROUNDUP(X483/H483,0)*0.01196),"")</f>
        <v>0.22724</v>
      </c>
      <c r="Z483" s="56"/>
      <c r="AA483" s="57"/>
      <c r="AE483" s="64"/>
      <c r="BB483" s="334" t="s">
        <v>1</v>
      </c>
      <c r="BL483" s="64">
        <f t="shared" si="94"/>
        <v>106.81818181818181</v>
      </c>
      <c r="BM483" s="64">
        <f t="shared" si="95"/>
        <v>107.16</v>
      </c>
      <c r="BN483" s="64">
        <f t="shared" si="96"/>
        <v>0.18210955710955709</v>
      </c>
      <c r="BO483" s="64">
        <f t="shared" si="97"/>
        <v>0.18269230769230771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24</v>
      </c>
      <c r="X484" s="381">
        <f t="shared" si="93"/>
        <v>25.2</v>
      </c>
      <c r="Y484" s="36">
        <f>IFERROR(IF(X484=0,"",ROUNDUP(X484/H484,0)*0.00937),"")</f>
        <v>6.5589999999999996E-2</v>
      </c>
      <c r="Z484" s="56"/>
      <c r="AA484" s="57"/>
      <c r="AE484" s="64"/>
      <c r="BB484" s="335" t="s">
        <v>1</v>
      </c>
      <c r="BL484" s="64">
        <f t="shared" si="94"/>
        <v>25.599999999999998</v>
      </c>
      <c r="BM484" s="64">
        <f t="shared" si="95"/>
        <v>26.88</v>
      </c>
      <c r="BN484" s="64">
        <f t="shared" si="96"/>
        <v>5.5555555555555552E-2</v>
      </c>
      <c r="BO484" s="64">
        <f t="shared" si="97"/>
        <v>5.8333333333333334E-2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60</v>
      </c>
      <c r="X487" s="382">
        <f>IFERROR(X481/H481,"0")+IFERROR(X482/H482,"0")+IFERROR(X483/H483,"0")+IFERROR(X484/H484,"0")+IFERROR(X485/H485,"0")+IFERROR(X486/H486,"0")</f>
        <v>63</v>
      </c>
      <c r="Y487" s="382">
        <f>IFERROR(IF(Y481="",0,Y481),"0")+IFERROR(IF(Y482="",0,Y482),"0")+IFERROR(IF(Y483="",0,Y483),"0")+IFERROR(IF(Y484="",0,Y484),"0")+IFERROR(IF(Y485="",0,Y485),"0")+IFERROR(IF(Y486="",0,Y486),"0")</f>
        <v>0.70168000000000008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286</v>
      </c>
      <c r="X488" s="382">
        <f>IFERROR(SUM(X481:X486),"0")</f>
        <v>299.03999999999996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800</v>
      </c>
      <c r="X531" s="381">
        <f>IFERROR(IF(W531="",0,CEILING((W531/$H531),1)*$H531),"")</f>
        <v>803.4</v>
      </c>
      <c r="Y531" s="36">
        <f>IFERROR(IF(X531=0,"",ROUNDUP(X531/H531,0)*0.02175),"")</f>
        <v>2.2402499999999996</v>
      </c>
      <c r="Z531" s="56"/>
      <c r="AA531" s="57"/>
      <c r="AE531" s="64"/>
      <c r="BB531" s="362" t="s">
        <v>1</v>
      </c>
      <c r="BL531" s="64">
        <f>IFERROR(W531*I531/H531,"0")</f>
        <v>857.84615384615392</v>
      </c>
      <c r="BM531" s="64">
        <f>IFERROR(X531*I531/H531,"0")</f>
        <v>861.49200000000008</v>
      </c>
      <c r="BN531" s="64">
        <f>IFERROR(1/J531*(W531/H531),"0")</f>
        <v>1.8315018315018314</v>
      </c>
      <c r="BO531" s="64">
        <f>IFERROR(1/J531*(X531/H531),"0")</f>
        <v>1.8392857142857142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102.56410256410257</v>
      </c>
      <c r="X536" s="382">
        <f>IFERROR(X531/H531,"0")+IFERROR(X532/H532,"0")+IFERROR(X533/H533,"0")+IFERROR(X534/H534,"0")+IFERROR(X535/H535,"0")</f>
        <v>103</v>
      </c>
      <c r="Y536" s="382">
        <f>IFERROR(IF(Y531="",0,Y531),"0")+IFERROR(IF(Y532="",0,Y532),"0")+IFERROR(IF(Y533="",0,Y533),"0")+IFERROR(IF(Y534="",0,Y534),"0")+IFERROR(IF(Y535="",0,Y535),"0")</f>
        <v>2.2402499999999996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800</v>
      </c>
      <c r="X537" s="382">
        <f>IFERROR(SUM(X531:X535),"0")</f>
        <v>803.4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17022.400000000001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17212.700000000004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18162.934102384806</v>
      </c>
      <c r="X546" s="382">
        <f>IFERROR(SUM(BM22:BM542),"0")</f>
        <v>18364.135999999999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34</v>
      </c>
      <c r="X547" s="38">
        <f>ROUNDUP(SUM(BO22:BO542),0)</f>
        <v>34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19012.934102384806</v>
      </c>
      <c r="X548" s="382">
        <f>GrossWeightTotalR+PalletQtyTotalR*25</f>
        <v>19214.135999999999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3773.6997894892629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3805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38.950190000000006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199.8</v>
      </c>
      <c r="D555" s="46">
        <f>IFERROR(X57*1,"0")+IFERROR(X58*1,"0")+IFERROR(X59*1,"0")+IFERROR(X60*1,"0")</f>
        <v>860.40000000000009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2305.7800000000002</v>
      </c>
      <c r="F555" s="46">
        <f>IFERROR(X134*1,"0")+IFERROR(X135*1,"0")+IFERROR(X136*1,"0")+IFERROR(X137*1,"0")+IFERROR(X138*1,"0")</f>
        <v>657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611.1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2664.9000000000005</v>
      </c>
      <c r="J555" s="46">
        <f>IFERROR(X214*1,"0")+IFERROR(X215*1,"0")+IFERROR(X216*1,"0")+IFERROR(X217*1,"0")+IFERROR(X218*1,"0")+IFERROR(X219*1,"0")+IFERROR(X223*1,"0")+IFERROR(X224*1,"0")</f>
        <v>381.4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782.9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782.9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889.50000000000011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5441.5999999999995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84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357.29999999999995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77.7</v>
      </c>
      <c r="U555" s="46">
        <f>IFERROR(X448*1,"0")+IFERROR(X449*1,"0")+IFERROR(X450*1,"0")</f>
        <v>12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904.31999999999994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827.4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45,00"/>
        <filter val="1 800,00"/>
        <filter val="1 812,00"/>
        <filter val="1,67"/>
        <filter val="10,00"/>
        <filter val="100,00"/>
        <filter val="102,56"/>
        <filter val="106,58"/>
        <filter val="11,40"/>
        <filter val="11,67"/>
        <filter val="12,00"/>
        <filter val="123,00"/>
        <filter val="13,33"/>
        <filter val="13,50"/>
        <filter val="137,04"/>
        <filter val="138,00"/>
        <filter val="14,00"/>
        <filter val="140,00"/>
        <filter val="140,48"/>
        <filter val="15,00"/>
        <filter val="15,24"/>
        <filter val="150,00"/>
        <filter val="16,00"/>
        <filter val="16,48"/>
        <filter val="17 022,40"/>
        <filter val="179,76"/>
        <filter val="18 162,93"/>
        <filter val="18,57"/>
        <filter val="19 012,93"/>
        <filter val="19,60"/>
        <filter val="19,80"/>
        <filter val="190,00"/>
        <filter val="2 338,00"/>
        <filter val="2 500,00"/>
        <filter val="2,50"/>
        <filter val="2,56"/>
        <filter val="20,00"/>
        <filter val="200,00"/>
        <filter val="210,00"/>
        <filter val="215,60"/>
        <filter val="23,10"/>
        <filter val="24,00"/>
        <filter val="240,00"/>
        <filter val="243,33"/>
        <filter val="248,81"/>
        <filter val="250,00"/>
        <filter val="255,00"/>
        <filter val="26,67"/>
        <filter val="270,00"/>
        <filter val="275,00"/>
        <filter val="28,00"/>
        <filter val="28,41"/>
        <filter val="282,09"/>
        <filter val="286,00"/>
        <filter val="3 550,00"/>
        <filter val="3 773,70"/>
        <filter val="3,00"/>
        <filter val="3,85"/>
        <filter val="30,00"/>
        <filter val="300,00"/>
        <filter val="315,00"/>
        <filter val="32,00"/>
        <filter val="320,00"/>
        <filter val="324,00"/>
        <filter val="33,00"/>
        <filter val="34"/>
        <filter val="34,00"/>
        <filter val="35,00"/>
        <filter val="350,00"/>
        <filter val="36,00"/>
        <filter val="383,33"/>
        <filter val="385,00"/>
        <filter val="40,00"/>
        <filter val="400,00"/>
        <filter val="405,00"/>
        <filter val="42,59"/>
        <filter val="420,00"/>
        <filter val="44,41"/>
        <filter val="450,00"/>
        <filter val="5,00"/>
        <filter val="50,00"/>
        <filter val="500,00"/>
        <filter val="52,80"/>
        <filter val="53,10"/>
        <filter val="540,00"/>
        <filter val="6,00"/>
        <filter val="6,67"/>
        <filter val="60,00"/>
        <filter val="607,50"/>
        <filter val="64,00"/>
        <filter val="655,00"/>
        <filter val="7,50"/>
        <filter val="70,00"/>
        <filter val="753,00"/>
        <filter val="8,45"/>
        <filter val="80,00"/>
        <filter val="800,00"/>
        <filter val="805,00"/>
        <filter val="84,00"/>
        <filter val="850,00"/>
        <filter val="87,50"/>
        <filter val="88,00"/>
        <filter val="898,74"/>
        <filter val="90,00"/>
        <filter val="98,48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