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5,24 ПОКОМ КИ филиалы\"/>
    </mc:Choice>
  </mc:AlternateContent>
  <xr:revisionPtr revIDLastSave="0" documentId="13_ncr:1_{9991A48B-4F67-490B-8AC4-8E87F3BE065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4" i="1" l="1"/>
  <c r="AI94" i="1" s="1"/>
  <c r="V89" i="1"/>
  <c r="V88" i="1"/>
  <c r="AI88" i="1" s="1"/>
  <c r="V86" i="1"/>
  <c r="AI86" i="1" s="1"/>
  <c r="V85" i="1"/>
  <c r="V74" i="1"/>
  <c r="V73" i="1"/>
  <c r="AI73" i="1" s="1"/>
  <c r="V71" i="1"/>
  <c r="AI71" i="1" s="1"/>
  <c r="V67" i="1"/>
  <c r="AI67" i="1" s="1"/>
  <c r="V66" i="1"/>
  <c r="V65" i="1"/>
  <c r="AI65" i="1" s="1"/>
  <c r="V64" i="1"/>
  <c r="V59" i="1"/>
  <c r="AI59" i="1" s="1"/>
  <c r="V55" i="1"/>
  <c r="V54" i="1"/>
  <c r="AI54" i="1" s="1"/>
  <c r="V53" i="1"/>
  <c r="V51" i="1"/>
  <c r="V50" i="1"/>
  <c r="AI50" i="1" s="1"/>
  <c r="V48" i="1"/>
  <c r="AI48" i="1" s="1"/>
  <c r="V47" i="1"/>
  <c r="V45" i="1"/>
  <c r="AI45" i="1" s="1"/>
  <c r="V44" i="1"/>
  <c r="V39" i="1"/>
  <c r="V37" i="1"/>
  <c r="AI37" i="1" s="1"/>
  <c r="V34" i="1"/>
  <c r="V31" i="1"/>
  <c r="AI31" i="1" s="1"/>
  <c r="V30" i="1"/>
  <c r="V29" i="1"/>
  <c r="AI29" i="1" s="1"/>
  <c r="V28" i="1"/>
  <c r="V27" i="1"/>
  <c r="AI27" i="1" s="1"/>
  <c r="V26" i="1"/>
  <c r="V25" i="1"/>
  <c r="AI25" i="1" s="1"/>
  <c r="V23" i="1"/>
  <c r="V21" i="1"/>
  <c r="AI21" i="1" s="1"/>
  <c r="V20" i="1"/>
  <c r="V19" i="1"/>
  <c r="AI19" i="1" s="1"/>
  <c r="V16" i="1"/>
  <c r="V12" i="1"/>
  <c r="V11" i="1"/>
  <c r="V9" i="1"/>
  <c r="V8" i="1"/>
  <c r="V6" i="1"/>
  <c r="AI6" i="1" s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6" i="1"/>
  <c r="AI8" i="1"/>
  <c r="AI9" i="1"/>
  <c r="AI11" i="1"/>
  <c r="AI12" i="1"/>
  <c r="AI15" i="1"/>
  <c r="AI16" i="1"/>
  <c r="AI17" i="1"/>
  <c r="AI18" i="1"/>
  <c r="AI20" i="1"/>
  <c r="AI22" i="1"/>
  <c r="AI23" i="1"/>
  <c r="AI24" i="1"/>
  <c r="AI26" i="1"/>
  <c r="AI28" i="1"/>
  <c r="AI30" i="1"/>
  <c r="AI32" i="1"/>
  <c r="AI33" i="1"/>
  <c r="AI34" i="1"/>
  <c r="AI35" i="1"/>
  <c r="AI36" i="1"/>
  <c r="AI38" i="1"/>
  <c r="AI39" i="1"/>
  <c r="AI40" i="1"/>
  <c r="AI41" i="1"/>
  <c r="AI42" i="1"/>
  <c r="AI44" i="1"/>
  <c r="AI46" i="1"/>
  <c r="AI47" i="1"/>
  <c r="AI51" i="1"/>
  <c r="AI53" i="1"/>
  <c r="AI55" i="1"/>
  <c r="AI56" i="1"/>
  <c r="AI57" i="1"/>
  <c r="AI58" i="1"/>
  <c r="AI60" i="1"/>
  <c r="AI63" i="1"/>
  <c r="AI64" i="1"/>
  <c r="AI66" i="1"/>
  <c r="AI68" i="1"/>
  <c r="AI70" i="1"/>
  <c r="AI74" i="1"/>
  <c r="AI76" i="1"/>
  <c r="AI77" i="1"/>
  <c r="AI78" i="1"/>
  <c r="AI79" i="1"/>
  <c r="AI80" i="1"/>
  <c r="AI81" i="1"/>
  <c r="AI82" i="1"/>
  <c r="AI83" i="1"/>
  <c r="AI84" i="1"/>
  <c r="AI85" i="1"/>
  <c r="AI89" i="1"/>
  <c r="W5" i="1"/>
  <c r="AJ5" i="1" l="1"/>
  <c r="U95" i="1"/>
  <c r="V95" i="1" s="1"/>
  <c r="AI95" i="1" s="1"/>
  <c r="U75" i="1"/>
  <c r="V75" i="1" s="1"/>
  <c r="AI75" i="1" s="1"/>
  <c r="U62" i="1"/>
  <c r="V62" i="1" s="1"/>
  <c r="AI62" i="1" s="1"/>
  <c r="U52" i="1"/>
  <c r="V52" i="1" s="1"/>
  <c r="AI52" i="1" s="1"/>
  <c r="U49" i="1"/>
  <c r="V49" i="1" s="1"/>
  <c r="AI49" i="1" s="1"/>
  <c r="U14" i="1"/>
  <c r="V14" i="1" s="1"/>
  <c r="AI14" i="1" s="1"/>
  <c r="U13" i="1"/>
  <c r="V13" i="1" s="1"/>
  <c r="AI13" i="1" s="1"/>
  <c r="U10" i="1"/>
  <c r="V10" i="1" s="1"/>
  <c r="AI10" i="1" s="1"/>
  <c r="U7" i="1"/>
  <c r="V7" i="1" s="1"/>
  <c r="AI7" i="1" s="1"/>
  <c r="F89" i="1" l="1"/>
  <c r="E89" i="1"/>
  <c r="S89" i="1" s="1"/>
  <c r="F67" i="1"/>
  <c r="E67" i="1"/>
  <c r="S67" i="1" s="1"/>
  <c r="S7" i="1"/>
  <c r="Z7" i="1" s="1"/>
  <c r="S8" i="1"/>
  <c r="S9" i="1"/>
  <c r="S10" i="1"/>
  <c r="Z10" i="1" s="1"/>
  <c r="S11" i="1"/>
  <c r="S12" i="1"/>
  <c r="S13" i="1"/>
  <c r="Z13" i="1" s="1"/>
  <c r="S14" i="1"/>
  <c r="Z14" i="1" s="1"/>
  <c r="S15" i="1"/>
  <c r="Z15" i="1" s="1"/>
  <c r="S16" i="1"/>
  <c r="S17" i="1"/>
  <c r="Z17" i="1" s="1"/>
  <c r="S18" i="1"/>
  <c r="Z18" i="1" s="1"/>
  <c r="S19" i="1"/>
  <c r="S20" i="1"/>
  <c r="T20" i="1" s="1"/>
  <c r="S21" i="1"/>
  <c r="S22" i="1"/>
  <c r="Z22" i="1" s="1"/>
  <c r="S23" i="1"/>
  <c r="S24" i="1"/>
  <c r="Z24" i="1" s="1"/>
  <c r="S25" i="1"/>
  <c r="S26" i="1"/>
  <c r="T26" i="1" s="1"/>
  <c r="S27" i="1"/>
  <c r="S28" i="1"/>
  <c r="T28" i="1" s="1"/>
  <c r="S29" i="1"/>
  <c r="S30" i="1"/>
  <c r="T30" i="1" s="1"/>
  <c r="S31" i="1"/>
  <c r="T31" i="1" s="1"/>
  <c r="S32" i="1"/>
  <c r="Z32" i="1" s="1"/>
  <c r="S33" i="1"/>
  <c r="Z33" i="1" s="1"/>
  <c r="S34" i="1"/>
  <c r="T34" i="1" s="1"/>
  <c r="S35" i="1"/>
  <c r="Z35" i="1" s="1"/>
  <c r="S36" i="1"/>
  <c r="Z36" i="1" s="1"/>
  <c r="S37" i="1"/>
  <c r="S38" i="1"/>
  <c r="Z38" i="1" s="1"/>
  <c r="S39" i="1"/>
  <c r="S40" i="1"/>
  <c r="Z40" i="1" s="1"/>
  <c r="S41" i="1"/>
  <c r="Z41" i="1" s="1"/>
  <c r="S42" i="1"/>
  <c r="Z42" i="1" s="1"/>
  <c r="S43" i="1"/>
  <c r="S44" i="1"/>
  <c r="T44" i="1" s="1"/>
  <c r="S45" i="1"/>
  <c r="S46" i="1"/>
  <c r="Z46" i="1" s="1"/>
  <c r="S47" i="1"/>
  <c r="Z47" i="1" s="1"/>
  <c r="S48" i="1"/>
  <c r="Z48" i="1" s="1"/>
  <c r="S49" i="1"/>
  <c r="Z49" i="1" s="1"/>
  <c r="S50" i="1"/>
  <c r="S51" i="1"/>
  <c r="S52" i="1"/>
  <c r="Z52" i="1" s="1"/>
  <c r="S53" i="1"/>
  <c r="Z53" i="1" s="1"/>
  <c r="S54" i="1"/>
  <c r="S55" i="1"/>
  <c r="S56" i="1"/>
  <c r="Z56" i="1" s="1"/>
  <c r="S57" i="1"/>
  <c r="Z57" i="1" s="1"/>
  <c r="S58" i="1"/>
  <c r="Z58" i="1" s="1"/>
  <c r="S59" i="1"/>
  <c r="S60" i="1"/>
  <c r="Z60" i="1" s="1"/>
  <c r="S61" i="1"/>
  <c r="S62" i="1"/>
  <c r="Z62" i="1" s="1"/>
  <c r="S63" i="1"/>
  <c r="Z63" i="1" s="1"/>
  <c r="S64" i="1"/>
  <c r="T64" i="1" s="1"/>
  <c r="S65" i="1"/>
  <c r="S66" i="1"/>
  <c r="S68" i="1"/>
  <c r="Z68" i="1" s="1"/>
  <c r="S69" i="1"/>
  <c r="T69" i="1" s="1"/>
  <c r="S70" i="1"/>
  <c r="T70" i="1" s="1"/>
  <c r="S71" i="1"/>
  <c r="T71" i="1" s="1"/>
  <c r="S72" i="1"/>
  <c r="S73" i="1"/>
  <c r="T73" i="1" s="1"/>
  <c r="S74" i="1"/>
  <c r="Z74" i="1" s="1"/>
  <c r="S75" i="1"/>
  <c r="Z75" i="1" s="1"/>
  <c r="S76" i="1"/>
  <c r="Z76" i="1" s="1"/>
  <c r="S77" i="1"/>
  <c r="Z77" i="1" s="1"/>
  <c r="S78" i="1"/>
  <c r="Z78" i="1" s="1"/>
  <c r="S79" i="1"/>
  <c r="Z79" i="1" s="1"/>
  <c r="S80" i="1"/>
  <c r="Z80" i="1" s="1"/>
  <c r="S81" i="1"/>
  <c r="Z81" i="1" s="1"/>
  <c r="S82" i="1"/>
  <c r="Z82" i="1" s="1"/>
  <c r="S83" i="1"/>
  <c r="Z83" i="1" s="1"/>
  <c r="S84" i="1"/>
  <c r="Z84" i="1" s="1"/>
  <c r="S85" i="1"/>
  <c r="S86" i="1"/>
  <c r="S87" i="1"/>
  <c r="S88" i="1"/>
  <c r="Z88" i="1" s="1"/>
  <c r="S90" i="1"/>
  <c r="S91" i="1"/>
  <c r="S92" i="1"/>
  <c r="T92" i="1" s="1"/>
  <c r="U92" i="1" s="1"/>
  <c r="V92" i="1" s="1"/>
  <c r="AI92" i="1" s="1"/>
  <c r="S93" i="1"/>
  <c r="AA93" i="1" s="1"/>
  <c r="S94" i="1"/>
  <c r="S95" i="1"/>
  <c r="AA95" i="1" s="1"/>
  <c r="S6" i="1"/>
  <c r="T6" i="1" s="1"/>
  <c r="T39" i="1" l="1"/>
  <c r="Z39" i="1"/>
  <c r="Z31" i="1"/>
  <c r="Z95" i="1"/>
  <c r="Z6" i="1"/>
  <c r="Z92" i="1"/>
  <c r="Z34" i="1"/>
  <c r="T16" i="1"/>
  <c r="Z16" i="1"/>
  <c r="Z67" i="1"/>
  <c r="Z89" i="1"/>
  <c r="U69" i="1"/>
  <c r="V69" i="1" s="1"/>
  <c r="AI69" i="1" s="1"/>
  <c r="T89" i="1"/>
  <c r="T66" i="1"/>
  <c r="T93" i="1"/>
  <c r="T67" i="1"/>
  <c r="AA94" i="1"/>
  <c r="T94" i="1"/>
  <c r="AA92" i="1"/>
  <c r="T90" i="1"/>
  <c r="T88" i="1"/>
  <c r="T86" i="1"/>
  <c r="T74" i="1"/>
  <c r="T72" i="1"/>
  <c r="T65" i="1"/>
  <c r="T61" i="1"/>
  <c r="T59" i="1"/>
  <c r="T55" i="1"/>
  <c r="T53" i="1"/>
  <c r="T51" i="1"/>
  <c r="T47" i="1"/>
  <c r="T45" i="1"/>
  <c r="T43" i="1"/>
  <c r="T37" i="1"/>
  <c r="T29" i="1"/>
  <c r="T27" i="1"/>
  <c r="T25" i="1"/>
  <c r="T23" i="1"/>
  <c r="T21" i="1"/>
  <c r="T19" i="1"/>
  <c r="T11" i="1"/>
  <c r="T9" i="1"/>
  <c r="T8" i="1"/>
  <c r="T12" i="1"/>
  <c r="T48" i="1"/>
  <c r="T50" i="1"/>
  <c r="T54" i="1"/>
  <c r="T85" i="1"/>
  <c r="T87" i="1"/>
  <c r="T91" i="1"/>
  <c r="AA86" i="1"/>
  <c r="AA78" i="1"/>
  <c r="AA70" i="1"/>
  <c r="AA62" i="1"/>
  <c r="AA54" i="1"/>
  <c r="AA46" i="1"/>
  <c r="AA38" i="1"/>
  <c r="AA30" i="1"/>
  <c r="AA22" i="1"/>
  <c r="AA14" i="1"/>
  <c r="AA90" i="1"/>
  <c r="AA82" i="1"/>
  <c r="AA74" i="1"/>
  <c r="AA66" i="1"/>
  <c r="AA58" i="1"/>
  <c r="AA50" i="1"/>
  <c r="AA42" i="1"/>
  <c r="AA34" i="1"/>
  <c r="AA26" i="1"/>
  <c r="AA18" i="1"/>
  <c r="AA10" i="1"/>
  <c r="AA6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16" i="1"/>
  <c r="AA12" i="1"/>
  <c r="AA8" i="1"/>
  <c r="AA91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X5" i="1"/>
  <c r="S5" i="1"/>
  <c r="R5" i="1"/>
  <c r="Q5" i="1"/>
  <c r="P5" i="1"/>
  <c r="O5" i="1"/>
  <c r="N5" i="1"/>
  <c r="M5" i="1"/>
  <c r="L5" i="1"/>
  <c r="J5" i="1"/>
  <c r="F5" i="1"/>
  <c r="E5" i="1"/>
  <c r="Z20" i="1" l="1"/>
  <c r="Z28" i="1"/>
  <c r="Z44" i="1"/>
  <c r="Z69" i="1"/>
  <c r="Z73" i="1"/>
  <c r="Z26" i="1"/>
  <c r="Z30" i="1"/>
  <c r="Z64" i="1"/>
  <c r="Z71" i="1"/>
  <c r="U87" i="1"/>
  <c r="V87" i="1" s="1"/>
  <c r="AI87" i="1" s="1"/>
  <c r="U43" i="1"/>
  <c r="V43" i="1" s="1"/>
  <c r="U61" i="1"/>
  <c r="V61" i="1" s="1"/>
  <c r="AI61" i="1" s="1"/>
  <c r="U91" i="1"/>
  <c r="V91" i="1" s="1"/>
  <c r="AI91" i="1" s="1"/>
  <c r="U72" i="1"/>
  <c r="V72" i="1" s="1"/>
  <c r="AI72" i="1" s="1"/>
  <c r="U90" i="1"/>
  <c r="V90" i="1" s="1"/>
  <c r="AI90" i="1" s="1"/>
  <c r="U93" i="1"/>
  <c r="V93" i="1" s="1"/>
  <c r="AI93" i="1" s="1"/>
  <c r="T5" i="1"/>
  <c r="Z70" i="1"/>
  <c r="K5" i="1"/>
  <c r="AI43" i="1" l="1"/>
  <c r="V5" i="1"/>
  <c r="Z90" i="1"/>
  <c r="Z72" i="1"/>
  <c r="Z59" i="1"/>
  <c r="Z27" i="1"/>
  <c r="Z19" i="1"/>
  <c r="Z50" i="1"/>
  <c r="Z85" i="1"/>
  <c r="Z66" i="1"/>
  <c r="Z61" i="1"/>
  <c r="Z51" i="1"/>
  <c r="Z37" i="1"/>
  <c r="Z25" i="1"/>
  <c r="Z9" i="1"/>
  <c r="Z87" i="1"/>
  <c r="Z93" i="1"/>
  <c r="Z86" i="1"/>
  <c r="Z65" i="1"/>
  <c r="Z45" i="1"/>
  <c r="Z23" i="1"/>
  <c r="Z11" i="1"/>
  <c r="Z54" i="1"/>
  <c r="Z91" i="1"/>
  <c r="Z94" i="1"/>
  <c r="Z55" i="1"/>
  <c r="Z43" i="1"/>
  <c r="Z29" i="1"/>
  <c r="Z21" i="1"/>
  <c r="Z8" i="1"/>
  <c r="Z12" i="1"/>
  <c r="U5" i="1"/>
  <c r="AI5" i="1" l="1"/>
</calcChain>
</file>

<file path=xl/sharedStrings.xml><?xml version="1.0" encoding="utf-8"?>
<sst xmlns="http://schemas.openxmlformats.org/spreadsheetml/2006/main" count="385" uniqueCount="154">
  <si>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</si>
  <si>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</si>
  <si>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</si>
  <si>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</si>
  <si>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</si>
  <si>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</si>
  <si>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</si>
  <si>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</si>
  <si>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</si>
  <si>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</si>
  <si>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</si>
  <si>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</si>
  <si>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</si>
  <si>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</si>
  <si>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</si>
  <si>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</si>
  <si>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</si>
  <si>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</si>
  <si>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</si>
  <si>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</si>
  <si>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</si>
  <si>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</si>
  <si>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</si>
  <si>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20,01,(1)</t>
  </si>
  <si>
    <t>21,01,</t>
  </si>
  <si>
    <t>25,05,(1)</t>
  </si>
  <si>
    <t>25,05,(2)</t>
  </si>
  <si>
    <t>26,05,</t>
  </si>
  <si>
    <t>23,05,</t>
  </si>
  <si>
    <t>22,05,</t>
  </si>
  <si>
    <t>16,05,</t>
  </si>
  <si>
    <t>15,05,</t>
  </si>
  <si>
    <t>09,05,</t>
  </si>
  <si>
    <t>08,05,</t>
  </si>
  <si>
    <t>02,05,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</si>
  <si>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</si>
  <si>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</si>
  <si>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</si>
  <si>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</si>
  <si>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</si>
  <si>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</si>
  <si>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</si>
  <si>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</si>
  <si>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</si>
  <si>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</si>
  <si>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</si>
  <si>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</si>
  <si>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</si>
  <si>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</si>
  <si>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</si>
  <si>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</si>
  <si>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</si>
  <si>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16,05,24 филиал обнулил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</si>
  <si>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</si>
  <si>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</si>
  <si>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</si>
  <si>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</si>
  <si>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</si>
  <si>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</si>
  <si>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</si>
  <si>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</si>
  <si>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</si>
  <si>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</si>
  <si>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</si>
  <si>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</si>
  <si>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</si>
  <si>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</si>
  <si>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</si>
  <si>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</si>
  <si>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</si>
  <si>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</si>
  <si>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</si>
  <si>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</si>
  <si>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</si>
  <si>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</si>
  <si>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</si>
  <si>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</si>
  <si>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23,05,24 филиал обнулил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</si>
  <si>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</si>
  <si>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</si>
  <si>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 матрице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</si>
  <si>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</si>
  <si>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</si>
  <si>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</si>
  <si>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</si>
  <si>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</si>
  <si>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</si>
  <si>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</si>
  <si>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17,05,24 филиал обнулил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</si>
  <si>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</si>
  <si>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</si>
  <si>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</si>
  <si>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</si>
  <si>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</si>
  <si>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</si>
  <si>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</si>
  <si>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</si>
  <si>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</si>
  <si>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</si>
  <si>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</si>
  <si>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</si>
  <si>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</si>
  <si>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</si>
  <si>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</si>
  <si>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необходимо увеличить продажи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</si>
  <si>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</si>
  <si>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</si>
  <si>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</si>
  <si>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</si>
  <si>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</si>
  <si>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</si>
  <si>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</si>
  <si>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</si>
  <si>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</si>
  <si>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</si>
  <si>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</si>
  <si>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</si>
  <si>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</si>
  <si>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</si>
  <si>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</si>
  <si>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</si>
  <si>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</si>
  <si>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</si>
  <si>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</si>
  <si>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</si>
  <si>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нет потребности (филиал обнуляет заказы)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</si>
  <si>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</si>
  <si>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</si>
  <si>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</si>
  <si>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</si>
  <si>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</si>
  <si>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</si>
  <si>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</si>
  <si>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новинка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</si>
  <si>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</si>
  <si>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</si>
  <si>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</si>
  <si>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</si>
  <si>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</si>
  <si>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</si>
  <si>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новинка / 17,05,24 филиал обнулил</t>
  </si>
  <si>
    <t>492 Деликатесы Бекон Балыкбургский 0,15 кг. ТМ Баварушка с натуральным копчением  Поком</t>
  </si>
  <si>
    <t>с/к колбасы «Ветчина Балыкбургская с мраморным балыком» ф/в 0,1 нарезка ТМ «Баварушка»</t>
  </si>
  <si>
    <t>новинка / завод не отгрузил</t>
  </si>
  <si>
    <t>то же что и 480 (задвоенное СКЮ)</t>
  </si>
  <si>
    <t>то же что и 013 / необходимо увеличить продажи</t>
  </si>
  <si>
    <t>нет потребности в данном скю</t>
  </si>
  <si>
    <t>24,05,24 филиал обнулил</t>
  </si>
  <si>
    <t>то же что и 368 / 24,05,24 филиал обнулил</t>
  </si>
  <si>
    <t>то же что 460, 264 / 24,05,24 филиал обнулил</t>
  </si>
  <si>
    <t>итого</t>
  </si>
  <si>
    <t>заказ</t>
  </si>
  <si>
    <t>27,05,</t>
  </si>
  <si>
    <t>28,05,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</si>
</sst>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5" fillId="5" borderId="1" xfId="1" applyNumberFormat="1" applyFont="1" applyFill="1"/>
    <xf numFmtId="164" fontId="5" fillId="0" borderId="1" xfId="1" applyNumberFormat="1" applyFont="1"/>
    <xf numFmtId="164" fontId="5" fillId="6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H5" sqref="AH5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42578125" style="8" customWidth="1"/>
    <col min="8" max="8" width="5.42578125" customWidth="1"/>
    <col min="9" max="9" width="12.85546875" customWidth="1"/>
    <col min="10" max="11" width="6.7109375" customWidth="1"/>
    <col min="12" max="13" width="1" customWidth="1"/>
    <col min="14" max="24" width="6.7109375" customWidth="1"/>
    <col min="25" max="25" width="16.42578125" customWidth="1"/>
    <col min="26" max="27" width="5" customWidth="1"/>
    <col min="28" max="33" width="6.28515625" customWidth="1"/>
    <col min="34" max="34" width="29.28515625" customWidth="1"/>
    <col min="35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13</v>
      </c>
      <c r="S3" s="2" t="s">
        <v>14</v>
      </c>
      <c r="T3" s="3" t="s">
        <v>15</v>
      </c>
      <c r="U3" s="3" t="s">
        <v>150</v>
      </c>
      <c r="V3" s="3" t="s">
        <v>151</v>
      </c>
      <c r="W3" s="3" t="s">
        <v>151</v>
      </c>
      <c r="X3" s="9" t="s">
        <v>16</v>
      </c>
      <c r="Y3" s="9" t="s">
        <v>17</v>
      </c>
      <c r="Z3" s="2" t="s">
        <v>18</v>
      </c>
      <c r="AA3" s="2" t="s">
        <v>19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/>
      <c r="U4" s="1"/>
      <c r="V4" s="1" t="s">
        <v>152</v>
      </c>
      <c r="W4" s="1" t="s">
        <v>153</v>
      </c>
      <c r="X4" s="1"/>
      <c r="Y4" s="1"/>
      <c r="Z4" s="1"/>
      <c r="AA4" s="1"/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152</v>
      </c>
      <c r="AJ4" s="1" t="s">
        <v>153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46398.735000000001</v>
      </c>
      <c r="F5" s="4">
        <f>SUM(F6:F500)</f>
        <v>33110.802999999993</v>
      </c>
      <c r="G5" s="6"/>
      <c r="H5" s="1"/>
      <c r="I5" s="1"/>
      <c r="J5" s="4">
        <f t="shared" ref="J5:X5" si="0">SUM(J6:J500)</f>
        <v>45401.792000000009</v>
      </c>
      <c r="K5" s="4">
        <f t="shared" si="0"/>
        <v>996.9430000000001</v>
      </c>
      <c r="L5" s="4">
        <f t="shared" si="0"/>
        <v>0</v>
      </c>
      <c r="M5" s="4">
        <f t="shared" si="0"/>
        <v>0</v>
      </c>
      <c r="N5" s="4">
        <f t="shared" si="0"/>
        <v>2500</v>
      </c>
      <c r="O5" s="4">
        <f t="shared" si="0"/>
        <v>11120</v>
      </c>
      <c r="P5" s="4">
        <f t="shared" si="0"/>
        <v>20320.141799999998</v>
      </c>
      <c r="Q5" s="4">
        <f t="shared" si="0"/>
        <v>7000</v>
      </c>
      <c r="R5" s="4">
        <f t="shared" si="0"/>
        <v>8300</v>
      </c>
      <c r="S5" s="4">
        <f t="shared" si="0"/>
        <v>9279.7470000000012</v>
      </c>
      <c r="T5" s="4">
        <f t="shared" si="0"/>
        <v>19322.635600000012</v>
      </c>
      <c r="U5" s="4">
        <f t="shared" si="0"/>
        <v>22799.433000000001</v>
      </c>
      <c r="V5" s="4">
        <f t="shared" si="0"/>
        <v>14299.433000000001</v>
      </c>
      <c r="W5" s="4">
        <f t="shared" si="0"/>
        <v>8500</v>
      </c>
      <c r="X5" s="4">
        <f t="shared" si="0"/>
        <v>21859</v>
      </c>
      <c r="Y5" s="1"/>
      <c r="Z5" s="1"/>
      <c r="AA5" s="1"/>
      <c r="AB5" s="4">
        <f t="shared" ref="AB5:AG5" si="1">SUM(AB6:AB500)</f>
        <v>8810.3244000000013</v>
      </c>
      <c r="AC5" s="4">
        <f t="shared" si="1"/>
        <v>8455.2454000000034</v>
      </c>
      <c r="AD5" s="4">
        <f t="shared" si="1"/>
        <v>7836.1619999999984</v>
      </c>
      <c r="AE5" s="4">
        <f t="shared" si="1"/>
        <v>7260.6079999999984</v>
      </c>
      <c r="AF5" s="4">
        <f t="shared" si="1"/>
        <v>7762.75</v>
      </c>
      <c r="AG5" s="4">
        <f t="shared" si="1"/>
        <v>8814.5187999999998</v>
      </c>
      <c r="AH5" s="1"/>
      <c r="AI5" s="4">
        <f>SUM(AI6:AI500)</f>
        <v>12011</v>
      </c>
      <c r="AJ5" s="4">
        <f>SUM(AJ6:AJ500)</f>
        <v>8500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35</v>
      </c>
      <c r="B6" s="1" t="s">
        <v>36</v>
      </c>
      <c r="C6" s="1">
        <v>527.25199999999995</v>
      </c>
      <c r="D6" s="1">
        <v>45.622</v>
      </c>
      <c r="E6" s="1">
        <v>416.12200000000001</v>
      </c>
      <c r="F6" s="1">
        <v>84.501000000000005</v>
      </c>
      <c r="G6" s="6">
        <v>1</v>
      </c>
      <c r="H6" s="1">
        <v>50</v>
      </c>
      <c r="I6" s="1" t="s">
        <v>37</v>
      </c>
      <c r="J6" s="1">
        <v>374.50200000000001</v>
      </c>
      <c r="K6" s="1">
        <f t="shared" ref="K6:K37" si="2">E6-J6</f>
        <v>41.620000000000005</v>
      </c>
      <c r="L6" s="1"/>
      <c r="M6" s="1"/>
      <c r="N6" s="1"/>
      <c r="O6" s="1"/>
      <c r="P6" s="1">
        <v>250</v>
      </c>
      <c r="Q6" s="1"/>
      <c r="R6" s="1"/>
      <c r="S6" s="1">
        <f>E6/5</f>
        <v>83.224400000000003</v>
      </c>
      <c r="T6" s="5">
        <f>10*S6-R6-Q6-P6-O6-N6-F6</f>
        <v>497.74300000000005</v>
      </c>
      <c r="U6" s="5">
        <v>400</v>
      </c>
      <c r="V6" s="5">
        <f>U6-W6</f>
        <v>400</v>
      </c>
      <c r="W6" s="5"/>
      <c r="X6" s="5">
        <v>350</v>
      </c>
      <c r="Y6" s="1"/>
      <c r="Z6" s="1">
        <f>(F6+N6+O6+P6+Q6+R6+U6)/S6</f>
        <v>8.8255487573355893</v>
      </c>
      <c r="AA6" s="1">
        <f>(F6+N6+O6+P6+Q6+R6)/S6</f>
        <v>4.0192659844949317</v>
      </c>
      <c r="AB6" s="1">
        <v>63.022399999999998</v>
      </c>
      <c r="AC6" s="1">
        <v>50.9968</v>
      </c>
      <c r="AD6" s="1">
        <v>41.999200000000002</v>
      </c>
      <c r="AE6" s="1">
        <v>47.632599999999996</v>
      </c>
      <c r="AF6" s="1">
        <v>52.5732</v>
      </c>
      <c r="AG6" s="1">
        <v>42.816800000000001</v>
      </c>
      <c r="AH6" s="1"/>
      <c r="AI6" s="1">
        <f>ROUND(V6*G6,0)</f>
        <v>400</v>
      </c>
      <c r="AJ6" s="1">
        <f>ROUND(W6*G6,0)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38</v>
      </c>
      <c r="B7" s="1" t="s">
        <v>36</v>
      </c>
      <c r="C7" s="1">
        <v>121.682</v>
      </c>
      <c r="D7" s="1">
        <v>105.834</v>
      </c>
      <c r="E7" s="1">
        <v>36.494999999999997</v>
      </c>
      <c r="F7" s="1">
        <v>105.834</v>
      </c>
      <c r="G7" s="6">
        <v>1</v>
      </c>
      <c r="H7" s="1">
        <v>30</v>
      </c>
      <c r="I7" s="1" t="s">
        <v>39</v>
      </c>
      <c r="J7" s="1">
        <v>64.349999999999994</v>
      </c>
      <c r="K7" s="1">
        <f t="shared" si="2"/>
        <v>-27.854999999999997</v>
      </c>
      <c r="L7" s="1"/>
      <c r="M7" s="1"/>
      <c r="N7" s="1"/>
      <c r="O7" s="1"/>
      <c r="P7" s="1">
        <v>0</v>
      </c>
      <c r="Q7" s="1"/>
      <c r="R7" s="1"/>
      <c r="S7" s="1">
        <f t="shared" ref="S7:S70" si="3">E7/5</f>
        <v>7.2989999999999995</v>
      </c>
      <c r="T7" s="5"/>
      <c r="U7" s="5">
        <f t="shared" ref="U7:U14" si="4">T7</f>
        <v>0</v>
      </c>
      <c r="V7" s="5">
        <f t="shared" ref="V7:V14" si="5">U7-W7</f>
        <v>0</v>
      </c>
      <c r="W7" s="5"/>
      <c r="X7" s="5"/>
      <c r="Y7" s="1"/>
      <c r="Z7" s="1">
        <f t="shared" ref="Z7:Z14" si="6">(F7+N7+O7+P7+Q7+R7+U7)/S7</f>
        <v>14.499794492396219</v>
      </c>
      <c r="AA7" s="1">
        <f t="shared" ref="AA7:AA70" si="7">(F7+N7+O7+P7+Q7+R7)/S7</f>
        <v>14.499794492396219</v>
      </c>
      <c r="AB7" s="1">
        <v>9.7754000000000012</v>
      </c>
      <c r="AC7" s="1">
        <v>24.831800000000001</v>
      </c>
      <c r="AD7" s="1">
        <v>26.8264</v>
      </c>
      <c r="AE7" s="1">
        <v>18.631399999999999</v>
      </c>
      <c r="AF7" s="1">
        <v>18.550999999999998</v>
      </c>
      <c r="AG7" s="1">
        <v>30.482399999999998</v>
      </c>
      <c r="AH7" s="21" t="s">
        <v>145</v>
      </c>
      <c r="AI7" s="1">
        <f t="shared" ref="AI7:AI70" si="8">ROUND(V7*G7,0)</f>
        <v>0</v>
      </c>
      <c r="AJ7" s="1">
        <f t="shared" ref="AJ7:AJ70" si="9">ROUND(W7*G7,0)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40</v>
      </c>
      <c r="B8" s="1" t="s">
        <v>36</v>
      </c>
      <c r="C8" s="1">
        <v>458.63</v>
      </c>
      <c r="D8" s="1">
        <v>128.43700000000001</v>
      </c>
      <c r="E8" s="1">
        <v>406.99599999999998</v>
      </c>
      <c r="F8" s="1">
        <v>128.62899999999999</v>
      </c>
      <c r="G8" s="6">
        <v>1</v>
      </c>
      <c r="H8" s="1">
        <v>45</v>
      </c>
      <c r="I8" s="1" t="s">
        <v>37</v>
      </c>
      <c r="J8" s="1">
        <v>391.108</v>
      </c>
      <c r="K8" s="1">
        <f t="shared" si="2"/>
        <v>15.887999999999977</v>
      </c>
      <c r="L8" s="1"/>
      <c r="M8" s="1"/>
      <c r="N8" s="1"/>
      <c r="O8" s="1"/>
      <c r="P8" s="1">
        <v>250.82199999999989</v>
      </c>
      <c r="Q8" s="1"/>
      <c r="R8" s="1">
        <v>150</v>
      </c>
      <c r="S8" s="1">
        <f t="shared" si="3"/>
        <v>81.399199999999993</v>
      </c>
      <c r="T8" s="5">
        <f t="shared" ref="T8:T12" si="10">11*S8-R8-Q8-P8-O8-N8-F8</f>
        <v>365.9402</v>
      </c>
      <c r="U8" s="5">
        <v>450</v>
      </c>
      <c r="V8" s="5">
        <f t="shared" si="5"/>
        <v>450</v>
      </c>
      <c r="W8" s="5"/>
      <c r="X8" s="5">
        <v>450</v>
      </c>
      <c r="Y8" s="1"/>
      <c r="Z8" s="1">
        <f t="shared" si="6"/>
        <v>12.032685824922112</v>
      </c>
      <c r="AA8" s="1">
        <f t="shared" si="7"/>
        <v>6.504375964382942</v>
      </c>
      <c r="AB8" s="1">
        <v>65.000599999999991</v>
      </c>
      <c r="AC8" s="1">
        <v>43.313400000000001</v>
      </c>
      <c r="AD8" s="1">
        <v>36.032600000000002</v>
      </c>
      <c r="AE8" s="1">
        <v>68.532200000000003</v>
      </c>
      <c r="AF8" s="1">
        <v>67.270200000000003</v>
      </c>
      <c r="AG8" s="1">
        <v>37.0608</v>
      </c>
      <c r="AH8" s="1"/>
      <c r="AI8" s="1">
        <f t="shared" si="8"/>
        <v>450</v>
      </c>
      <c r="AJ8" s="1">
        <f t="shared" si="9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41</v>
      </c>
      <c r="B9" s="1" t="s">
        <v>36</v>
      </c>
      <c r="C9" s="1">
        <v>422.84500000000003</v>
      </c>
      <c r="D9" s="1">
        <v>818.65</v>
      </c>
      <c r="E9" s="1">
        <v>710.57</v>
      </c>
      <c r="F9" s="1">
        <v>378.53500000000003</v>
      </c>
      <c r="G9" s="6">
        <v>1</v>
      </c>
      <c r="H9" s="1">
        <v>45</v>
      </c>
      <c r="I9" s="1" t="s">
        <v>37</v>
      </c>
      <c r="J9" s="1">
        <v>699.55499999999995</v>
      </c>
      <c r="K9" s="1">
        <f t="shared" si="2"/>
        <v>11.0150000000001</v>
      </c>
      <c r="L9" s="1"/>
      <c r="M9" s="1"/>
      <c r="N9" s="1"/>
      <c r="O9" s="1"/>
      <c r="P9" s="1">
        <v>300</v>
      </c>
      <c r="Q9" s="1"/>
      <c r="R9" s="1">
        <v>150</v>
      </c>
      <c r="S9" s="1">
        <f t="shared" si="3"/>
        <v>142.114</v>
      </c>
      <c r="T9" s="5">
        <f t="shared" si="10"/>
        <v>734.71900000000005</v>
      </c>
      <c r="U9" s="5">
        <v>450</v>
      </c>
      <c r="V9" s="5">
        <f t="shared" si="5"/>
        <v>450</v>
      </c>
      <c r="W9" s="5"/>
      <c r="X9" s="5">
        <v>450</v>
      </c>
      <c r="Y9" s="1"/>
      <c r="Z9" s="1">
        <f t="shared" si="6"/>
        <v>8.9965450272316598</v>
      </c>
      <c r="AA9" s="1">
        <f t="shared" si="7"/>
        <v>5.8300730399538399</v>
      </c>
      <c r="AB9" s="1">
        <v>121.1396</v>
      </c>
      <c r="AC9" s="1">
        <v>114.0008</v>
      </c>
      <c r="AD9" s="1">
        <v>107.7684</v>
      </c>
      <c r="AE9" s="1">
        <v>98.433599999999998</v>
      </c>
      <c r="AF9" s="1">
        <v>90.364800000000002</v>
      </c>
      <c r="AG9" s="1">
        <v>99.151600000000002</v>
      </c>
      <c r="AH9" s="1"/>
      <c r="AI9" s="1">
        <f t="shared" si="8"/>
        <v>450</v>
      </c>
      <c r="AJ9" s="1">
        <f t="shared" si="9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42</v>
      </c>
      <c r="B10" s="1" t="s">
        <v>36</v>
      </c>
      <c r="C10" s="1">
        <v>58.643999999999998</v>
      </c>
      <c r="D10" s="1">
        <v>38.151000000000003</v>
      </c>
      <c r="E10" s="1">
        <v>31.140999999999998</v>
      </c>
      <c r="F10" s="1">
        <v>48.018999999999998</v>
      </c>
      <c r="G10" s="6">
        <v>1</v>
      </c>
      <c r="H10" s="1">
        <v>40</v>
      </c>
      <c r="I10" s="1" t="s">
        <v>37</v>
      </c>
      <c r="J10" s="1">
        <v>29.132000000000001</v>
      </c>
      <c r="K10" s="1">
        <f t="shared" si="2"/>
        <v>2.0089999999999968</v>
      </c>
      <c r="L10" s="1"/>
      <c r="M10" s="1"/>
      <c r="N10" s="1"/>
      <c r="O10" s="1"/>
      <c r="P10" s="1">
        <v>30.925999999999991</v>
      </c>
      <c r="Q10" s="1"/>
      <c r="R10" s="1"/>
      <c r="S10" s="1">
        <f t="shared" si="3"/>
        <v>6.2281999999999993</v>
      </c>
      <c r="T10" s="5"/>
      <c r="U10" s="5">
        <f t="shared" si="4"/>
        <v>0</v>
      </c>
      <c r="V10" s="5">
        <f t="shared" si="5"/>
        <v>0</v>
      </c>
      <c r="W10" s="5"/>
      <c r="X10" s="5"/>
      <c r="Y10" s="1"/>
      <c r="Z10" s="1">
        <f t="shared" si="6"/>
        <v>12.675411836485662</v>
      </c>
      <c r="AA10" s="1">
        <f t="shared" si="7"/>
        <v>12.675411836485662</v>
      </c>
      <c r="AB10" s="1">
        <v>7.9398</v>
      </c>
      <c r="AC10" s="1">
        <v>7.6784000000000008</v>
      </c>
      <c r="AD10" s="1">
        <v>6.0552000000000001</v>
      </c>
      <c r="AE10" s="1">
        <v>7.3805999999999994</v>
      </c>
      <c r="AF10" s="1">
        <v>7.1617999999999986</v>
      </c>
      <c r="AG10" s="1">
        <v>4.4513999999999996</v>
      </c>
      <c r="AH10" s="1"/>
      <c r="AI10" s="1">
        <f t="shared" si="8"/>
        <v>0</v>
      </c>
      <c r="AJ10" s="1">
        <f t="shared" si="9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43</v>
      </c>
      <c r="B11" s="1" t="s">
        <v>44</v>
      </c>
      <c r="C11" s="1">
        <v>457</v>
      </c>
      <c r="D11" s="1">
        <v>576</v>
      </c>
      <c r="E11" s="1">
        <v>566</v>
      </c>
      <c r="F11" s="1">
        <v>357</v>
      </c>
      <c r="G11" s="6">
        <v>0.45</v>
      </c>
      <c r="H11" s="1">
        <v>45</v>
      </c>
      <c r="I11" s="1" t="s">
        <v>37</v>
      </c>
      <c r="J11" s="1">
        <v>565</v>
      </c>
      <c r="K11" s="1">
        <f t="shared" si="2"/>
        <v>1</v>
      </c>
      <c r="L11" s="1"/>
      <c r="M11" s="1"/>
      <c r="N11" s="1"/>
      <c r="O11" s="1"/>
      <c r="P11" s="1">
        <v>709</v>
      </c>
      <c r="Q11" s="1"/>
      <c r="R11" s="1"/>
      <c r="S11" s="1">
        <f t="shared" si="3"/>
        <v>113.2</v>
      </c>
      <c r="T11" s="5">
        <f t="shared" si="10"/>
        <v>179.20000000000005</v>
      </c>
      <c r="U11" s="5">
        <v>120</v>
      </c>
      <c r="V11" s="5">
        <f t="shared" si="5"/>
        <v>120</v>
      </c>
      <c r="W11" s="5"/>
      <c r="X11" s="5">
        <v>120</v>
      </c>
      <c r="Y11" s="1"/>
      <c r="Z11" s="1">
        <f t="shared" si="6"/>
        <v>10.477031802120141</v>
      </c>
      <c r="AA11" s="1">
        <f t="shared" si="7"/>
        <v>9.4169611307420489</v>
      </c>
      <c r="AB11" s="1">
        <v>115.6</v>
      </c>
      <c r="AC11" s="1">
        <v>105.4</v>
      </c>
      <c r="AD11" s="1">
        <v>98.8</v>
      </c>
      <c r="AE11" s="1">
        <v>93.8</v>
      </c>
      <c r="AF11" s="1">
        <v>108.8</v>
      </c>
      <c r="AG11" s="1">
        <v>79.599999999999994</v>
      </c>
      <c r="AH11" s="1" t="s">
        <v>45</v>
      </c>
      <c r="AI11" s="1">
        <f t="shared" si="8"/>
        <v>54</v>
      </c>
      <c r="AJ11" s="1">
        <f t="shared" si="9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46</v>
      </c>
      <c r="B12" s="1" t="s">
        <v>44</v>
      </c>
      <c r="C12" s="1">
        <v>750.101</v>
      </c>
      <c r="D12" s="1">
        <v>858</v>
      </c>
      <c r="E12" s="1">
        <v>837</v>
      </c>
      <c r="F12" s="1">
        <v>658</v>
      </c>
      <c r="G12" s="6">
        <v>0.45</v>
      </c>
      <c r="H12" s="1">
        <v>45</v>
      </c>
      <c r="I12" s="1" t="s">
        <v>37</v>
      </c>
      <c r="J12" s="1">
        <v>836</v>
      </c>
      <c r="K12" s="1">
        <f t="shared" si="2"/>
        <v>1</v>
      </c>
      <c r="L12" s="1"/>
      <c r="M12" s="1"/>
      <c r="N12" s="1"/>
      <c r="O12" s="1"/>
      <c r="P12" s="1">
        <v>832</v>
      </c>
      <c r="Q12" s="1"/>
      <c r="R12" s="1"/>
      <c r="S12" s="1">
        <f t="shared" si="3"/>
        <v>167.4</v>
      </c>
      <c r="T12" s="5">
        <f t="shared" si="10"/>
        <v>351.40000000000009</v>
      </c>
      <c r="U12" s="5">
        <v>350</v>
      </c>
      <c r="V12" s="5">
        <f t="shared" si="5"/>
        <v>350</v>
      </c>
      <c r="W12" s="5"/>
      <c r="X12" s="5">
        <v>350</v>
      </c>
      <c r="Y12" s="1"/>
      <c r="Z12" s="1">
        <f t="shared" si="6"/>
        <v>10.991636798088411</v>
      </c>
      <c r="AA12" s="1">
        <f t="shared" si="7"/>
        <v>8.9008363201911589</v>
      </c>
      <c r="AB12" s="1">
        <v>162</v>
      </c>
      <c r="AC12" s="1">
        <v>166.77979999999999</v>
      </c>
      <c r="AD12" s="1">
        <v>161.37979999999999</v>
      </c>
      <c r="AE12" s="1">
        <v>129.6</v>
      </c>
      <c r="AF12" s="1">
        <v>150.6</v>
      </c>
      <c r="AG12" s="1">
        <v>141.1516</v>
      </c>
      <c r="AH12" s="1"/>
      <c r="AI12" s="1">
        <f t="shared" si="8"/>
        <v>158</v>
      </c>
      <c r="AJ12" s="1">
        <f t="shared" si="9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47</v>
      </c>
      <c r="B13" s="1" t="s">
        <v>44</v>
      </c>
      <c r="C13" s="1">
        <v>66</v>
      </c>
      <c r="D13" s="1">
        <v>90</v>
      </c>
      <c r="E13" s="1">
        <v>42</v>
      </c>
      <c r="F13" s="1">
        <v>101</v>
      </c>
      <c r="G13" s="6">
        <v>0.17</v>
      </c>
      <c r="H13" s="1">
        <v>180</v>
      </c>
      <c r="I13" s="1" t="s">
        <v>37</v>
      </c>
      <c r="J13" s="1">
        <v>42</v>
      </c>
      <c r="K13" s="1">
        <f t="shared" si="2"/>
        <v>0</v>
      </c>
      <c r="L13" s="1"/>
      <c r="M13" s="1"/>
      <c r="N13" s="1"/>
      <c r="O13" s="1"/>
      <c r="P13" s="1">
        <v>0</v>
      </c>
      <c r="Q13" s="1"/>
      <c r="R13" s="1"/>
      <c r="S13" s="1">
        <f t="shared" si="3"/>
        <v>8.4</v>
      </c>
      <c r="T13" s="5"/>
      <c r="U13" s="5">
        <f t="shared" si="4"/>
        <v>0</v>
      </c>
      <c r="V13" s="5">
        <f t="shared" si="5"/>
        <v>0</v>
      </c>
      <c r="W13" s="5"/>
      <c r="X13" s="5"/>
      <c r="Y13" s="1"/>
      <c r="Z13" s="1">
        <f t="shared" si="6"/>
        <v>12.023809523809524</v>
      </c>
      <c r="AA13" s="1">
        <f t="shared" si="7"/>
        <v>12.023809523809524</v>
      </c>
      <c r="AB13" s="1">
        <v>9</v>
      </c>
      <c r="AC13" s="1">
        <v>15.2</v>
      </c>
      <c r="AD13" s="1">
        <v>14</v>
      </c>
      <c r="AE13" s="1">
        <v>3.6</v>
      </c>
      <c r="AF13" s="1">
        <v>6.4</v>
      </c>
      <c r="AG13" s="1">
        <v>13.8</v>
      </c>
      <c r="AH13" s="1"/>
      <c r="AI13" s="1">
        <f t="shared" si="8"/>
        <v>0</v>
      </c>
      <c r="AJ13" s="1">
        <f t="shared" si="9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48</v>
      </c>
      <c r="B14" s="1" t="s">
        <v>44</v>
      </c>
      <c r="C14" s="1">
        <v>145</v>
      </c>
      <c r="D14" s="1"/>
      <c r="E14" s="1">
        <v>40</v>
      </c>
      <c r="F14" s="1">
        <v>87</v>
      </c>
      <c r="G14" s="6">
        <v>0.3</v>
      </c>
      <c r="H14" s="1">
        <v>40</v>
      </c>
      <c r="I14" s="1" t="s">
        <v>37</v>
      </c>
      <c r="J14" s="1">
        <v>43</v>
      </c>
      <c r="K14" s="1">
        <f t="shared" si="2"/>
        <v>-3</v>
      </c>
      <c r="L14" s="1"/>
      <c r="M14" s="1"/>
      <c r="N14" s="1"/>
      <c r="O14" s="1"/>
      <c r="P14" s="1">
        <v>0</v>
      </c>
      <c r="Q14" s="1"/>
      <c r="R14" s="1"/>
      <c r="S14" s="1">
        <f t="shared" si="3"/>
        <v>8</v>
      </c>
      <c r="T14" s="5"/>
      <c r="U14" s="5">
        <f t="shared" si="4"/>
        <v>0</v>
      </c>
      <c r="V14" s="5">
        <f t="shared" si="5"/>
        <v>0</v>
      </c>
      <c r="W14" s="5"/>
      <c r="X14" s="5"/>
      <c r="Y14" s="1"/>
      <c r="Z14" s="1">
        <f t="shared" si="6"/>
        <v>10.875</v>
      </c>
      <c r="AA14" s="1">
        <f t="shared" si="7"/>
        <v>10.875</v>
      </c>
      <c r="AB14" s="1">
        <v>9.1999999999999993</v>
      </c>
      <c r="AC14" s="1">
        <v>4.2</v>
      </c>
      <c r="AD14" s="1">
        <v>4.2</v>
      </c>
      <c r="AE14" s="1">
        <v>15.6</v>
      </c>
      <c r="AF14" s="1">
        <v>12.8</v>
      </c>
      <c r="AG14" s="1">
        <v>6</v>
      </c>
      <c r="AH14" s="1"/>
      <c r="AI14" s="1">
        <f t="shared" si="8"/>
        <v>0</v>
      </c>
      <c r="AJ14" s="1">
        <f t="shared" si="9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4" t="s">
        <v>49</v>
      </c>
      <c r="B15" s="14" t="s">
        <v>44</v>
      </c>
      <c r="C15" s="14"/>
      <c r="D15" s="14"/>
      <c r="E15" s="14"/>
      <c r="F15" s="14"/>
      <c r="G15" s="15">
        <v>0</v>
      </c>
      <c r="H15" s="14" t="e">
        <v>#N/A</v>
      </c>
      <c r="I15" s="14" t="s">
        <v>37</v>
      </c>
      <c r="J15" s="14"/>
      <c r="K15" s="14">
        <f t="shared" si="2"/>
        <v>0</v>
      </c>
      <c r="L15" s="14"/>
      <c r="M15" s="14"/>
      <c r="N15" s="14"/>
      <c r="O15" s="14"/>
      <c r="P15" s="14"/>
      <c r="Q15" s="14"/>
      <c r="R15" s="14"/>
      <c r="S15" s="14">
        <f t="shared" si="3"/>
        <v>0</v>
      </c>
      <c r="T15" s="16"/>
      <c r="U15" s="16"/>
      <c r="V15" s="16"/>
      <c r="W15" s="16"/>
      <c r="X15" s="16"/>
      <c r="Y15" s="14"/>
      <c r="Z15" s="14" t="e">
        <f t="shared" ref="Z15:Z70" si="11">(F15+N15+O15+P15+Q15+R15+T15)/S15</f>
        <v>#DIV/0!</v>
      </c>
      <c r="AA15" s="14" t="e">
        <f t="shared" si="7"/>
        <v>#DIV/0!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 t="s">
        <v>50</v>
      </c>
      <c r="AI15" s="14">
        <f t="shared" si="8"/>
        <v>0</v>
      </c>
      <c r="AJ15" s="14">
        <f t="shared" si="9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51</v>
      </c>
      <c r="B16" s="1" t="s">
        <v>44</v>
      </c>
      <c r="C16" s="1">
        <v>226</v>
      </c>
      <c r="D16" s="1">
        <v>90</v>
      </c>
      <c r="E16" s="1">
        <v>104</v>
      </c>
      <c r="F16" s="1">
        <v>188</v>
      </c>
      <c r="G16" s="6">
        <v>0.17</v>
      </c>
      <c r="H16" s="1">
        <v>180</v>
      </c>
      <c r="I16" s="1" t="s">
        <v>37</v>
      </c>
      <c r="J16" s="1">
        <v>105</v>
      </c>
      <c r="K16" s="1">
        <f t="shared" si="2"/>
        <v>-1</v>
      </c>
      <c r="L16" s="1"/>
      <c r="M16" s="1"/>
      <c r="N16" s="1"/>
      <c r="O16" s="1"/>
      <c r="P16" s="1">
        <v>26</v>
      </c>
      <c r="Q16" s="1"/>
      <c r="R16" s="1"/>
      <c r="S16" s="1">
        <f t="shared" si="3"/>
        <v>20.8</v>
      </c>
      <c r="T16" s="5">
        <f>11*S16-R16-Q16-P16-O16-N16-F16</f>
        <v>14.800000000000011</v>
      </c>
      <c r="U16" s="5">
        <v>0</v>
      </c>
      <c r="V16" s="5">
        <f>U16-W16</f>
        <v>0</v>
      </c>
      <c r="W16" s="5"/>
      <c r="X16" s="5">
        <v>0</v>
      </c>
      <c r="Y16" s="1"/>
      <c r="Z16" s="1">
        <f>(F16+N16+O16+P16+Q16+R16+U16)/S16</f>
        <v>10.288461538461538</v>
      </c>
      <c r="AA16" s="1">
        <f t="shared" si="7"/>
        <v>10.288461538461538</v>
      </c>
      <c r="AB16" s="1">
        <v>22.8</v>
      </c>
      <c r="AC16" s="1">
        <v>33.4</v>
      </c>
      <c r="AD16" s="1">
        <v>33.6</v>
      </c>
      <c r="AE16" s="1">
        <v>26.6</v>
      </c>
      <c r="AF16" s="1">
        <v>31.2</v>
      </c>
      <c r="AG16" s="1">
        <v>33.799999999999997</v>
      </c>
      <c r="AH16" s="1" t="s">
        <v>147</v>
      </c>
      <c r="AI16" s="1">
        <f t="shared" si="8"/>
        <v>0</v>
      </c>
      <c r="AJ16" s="1">
        <f t="shared" si="9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4" t="s">
        <v>53</v>
      </c>
      <c r="B17" s="14" t="s">
        <v>44</v>
      </c>
      <c r="C17" s="14"/>
      <c r="D17" s="14"/>
      <c r="E17" s="14"/>
      <c r="F17" s="14"/>
      <c r="G17" s="15">
        <v>0</v>
      </c>
      <c r="H17" s="14" t="e">
        <v>#N/A</v>
      </c>
      <c r="I17" s="14" t="s">
        <v>37</v>
      </c>
      <c r="J17" s="14"/>
      <c r="K17" s="14">
        <f t="shared" si="2"/>
        <v>0</v>
      </c>
      <c r="L17" s="14"/>
      <c r="M17" s="14"/>
      <c r="N17" s="14"/>
      <c r="O17" s="14"/>
      <c r="P17" s="14"/>
      <c r="Q17" s="14"/>
      <c r="R17" s="14"/>
      <c r="S17" s="14">
        <f t="shared" si="3"/>
        <v>0</v>
      </c>
      <c r="T17" s="16"/>
      <c r="U17" s="16"/>
      <c r="V17" s="16"/>
      <c r="W17" s="16"/>
      <c r="X17" s="16"/>
      <c r="Y17" s="14"/>
      <c r="Z17" s="14" t="e">
        <f t="shared" si="11"/>
        <v>#DIV/0!</v>
      </c>
      <c r="AA17" s="14" t="e">
        <f t="shared" si="7"/>
        <v>#DIV/0!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 t="s">
        <v>50</v>
      </c>
      <c r="AI17" s="14">
        <f t="shared" si="8"/>
        <v>0</v>
      </c>
      <c r="AJ17" s="14">
        <f t="shared" si="9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4" t="s">
        <v>54</v>
      </c>
      <c r="B18" s="14" t="s">
        <v>44</v>
      </c>
      <c r="C18" s="14"/>
      <c r="D18" s="14"/>
      <c r="E18" s="14"/>
      <c r="F18" s="14"/>
      <c r="G18" s="15">
        <v>0</v>
      </c>
      <c r="H18" s="14" t="e">
        <v>#N/A</v>
      </c>
      <c r="I18" s="14" t="s">
        <v>37</v>
      </c>
      <c r="J18" s="14"/>
      <c r="K18" s="14">
        <f t="shared" si="2"/>
        <v>0</v>
      </c>
      <c r="L18" s="14"/>
      <c r="M18" s="14"/>
      <c r="N18" s="14"/>
      <c r="O18" s="14"/>
      <c r="P18" s="14"/>
      <c r="Q18" s="14"/>
      <c r="R18" s="14"/>
      <c r="S18" s="14">
        <f t="shared" si="3"/>
        <v>0</v>
      </c>
      <c r="T18" s="16"/>
      <c r="U18" s="16"/>
      <c r="V18" s="16"/>
      <c r="W18" s="16"/>
      <c r="X18" s="16"/>
      <c r="Y18" s="14"/>
      <c r="Z18" s="14" t="e">
        <f t="shared" si="11"/>
        <v>#DIV/0!</v>
      </c>
      <c r="AA18" s="14" t="e">
        <f t="shared" si="7"/>
        <v>#DIV/0!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 t="s">
        <v>50</v>
      </c>
      <c r="AI18" s="14">
        <f t="shared" si="8"/>
        <v>0</v>
      </c>
      <c r="AJ18" s="14">
        <f t="shared" si="9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55</v>
      </c>
      <c r="B19" s="1" t="s">
        <v>36</v>
      </c>
      <c r="C19" s="1">
        <v>3116.1570000000002</v>
      </c>
      <c r="D19" s="1">
        <v>729.60799999999995</v>
      </c>
      <c r="E19" s="1">
        <v>2455.6750000000002</v>
      </c>
      <c r="F19" s="1">
        <v>1003.736</v>
      </c>
      <c r="G19" s="6">
        <v>1</v>
      </c>
      <c r="H19" s="1">
        <v>55</v>
      </c>
      <c r="I19" s="1" t="s">
        <v>37</v>
      </c>
      <c r="J19" s="1">
        <v>2319.1219999999998</v>
      </c>
      <c r="K19" s="1">
        <f t="shared" si="2"/>
        <v>136.55300000000034</v>
      </c>
      <c r="L19" s="1"/>
      <c r="M19" s="1"/>
      <c r="N19" s="1">
        <v>500</v>
      </c>
      <c r="O19" s="1">
        <v>1300</v>
      </c>
      <c r="P19" s="1">
        <v>800</v>
      </c>
      <c r="Q19" s="1"/>
      <c r="R19" s="1"/>
      <c r="S19" s="1">
        <f t="shared" si="3"/>
        <v>491.13500000000005</v>
      </c>
      <c r="T19" s="5">
        <f t="shared" ref="T19:T21" si="12">11*S19-R19-Q19-P19-O19-N19-F19</f>
        <v>1798.7490000000007</v>
      </c>
      <c r="U19" s="5">
        <v>2200</v>
      </c>
      <c r="V19" s="5">
        <f t="shared" ref="V19:V21" si="13">U19-W19</f>
        <v>1000</v>
      </c>
      <c r="W19" s="5">
        <v>1200</v>
      </c>
      <c r="X19" s="5">
        <v>2000</v>
      </c>
      <c r="Y19" s="1"/>
      <c r="Z19" s="1">
        <f t="shared" ref="Z19:Z21" si="14">(F19+N19+O19+P19+Q19+R19+U19)/S19</f>
        <v>11.816987182750159</v>
      </c>
      <c r="AA19" s="1">
        <f t="shared" si="7"/>
        <v>7.3375670640455262</v>
      </c>
      <c r="AB19" s="1">
        <v>466.37400000000002</v>
      </c>
      <c r="AC19" s="1">
        <v>453.98399999999998</v>
      </c>
      <c r="AD19" s="1">
        <v>410.14240000000001</v>
      </c>
      <c r="AE19" s="1">
        <v>370.8768</v>
      </c>
      <c r="AF19" s="1">
        <v>406.3646</v>
      </c>
      <c r="AG19" s="1">
        <v>487.22460000000001</v>
      </c>
      <c r="AH19" s="1"/>
      <c r="AI19" s="1">
        <f t="shared" si="8"/>
        <v>1000</v>
      </c>
      <c r="AJ19" s="1">
        <f t="shared" si="9"/>
        <v>1200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56</v>
      </c>
      <c r="B20" s="1" t="s">
        <v>36</v>
      </c>
      <c r="C20" s="1">
        <v>6181.5420000000004</v>
      </c>
      <c r="D20" s="1">
        <v>373.74</v>
      </c>
      <c r="E20" s="1">
        <v>3313.1619999999998</v>
      </c>
      <c r="F20" s="1">
        <v>2936.2139999999999</v>
      </c>
      <c r="G20" s="6">
        <v>1</v>
      </c>
      <c r="H20" s="1">
        <v>50</v>
      </c>
      <c r="I20" s="1" t="s">
        <v>37</v>
      </c>
      <c r="J20" s="1">
        <v>3316.2049999999999</v>
      </c>
      <c r="K20" s="1">
        <f t="shared" si="2"/>
        <v>-3.0430000000001201</v>
      </c>
      <c r="L20" s="1"/>
      <c r="M20" s="1"/>
      <c r="N20" s="1"/>
      <c r="O20" s="1">
        <v>400</v>
      </c>
      <c r="P20" s="1">
        <v>1000</v>
      </c>
      <c r="Q20" s="1">
        <v>1000</v>
      </c>
      <c r="R20" s="1">
        <v>1000</v>
      </c>
      <c r="S20" s="1">
        <f t="shared" si="3"/>
        <v>662.63239999999996</v>
      </c>
      <c r="T20" s="5">
        <f t="shared" si="12"/>
        <v>952.74239999999918</v>
      </c>
      <c r="U20" s="5">
        <v>1500</v>
      </c>
      <c r="V20" s="5">
        <f t="shared" si="13"/>
        <v>800</v>
      </c>
      <c r="W20" s="5">
        <v>700</v>
      </c>
      <c r="X20" s="5">
        <v>1500</v>
      </c>
      <c r="Y20" s="1"/>
      <c r="Z20" s="1">
        <f t="shared" si="14"/>
        <v>11.825884155377855</v>
      </c>
      <c r="AA20" s="1">
        <f t="shared" si="7"/>
        <v>9.5621856100003573</v>
      </c>
      <c r="AB20" s="1">
        <v>622.73680000000002</v>
      </c>
      <c r="AC20" s="1">
        <v>545.61500000000001</v>
      </c>
      <c r="AD20" s="1">
        <v>489.9606</v>
      </c>
      <c r="AE20" s="1">
        <v>661.952</v>
      </c>
      <c r="AF20" s="1">
        <v>759.34339999999997</v>
      </c>
      <c r="AG20" s="1">
        <v>775.43180000000007</v>
      </c>
      <c r="AH20" s="1"/>
      <c r="AI20" s="1">
        <f t="shared" si="8"/>
        <v>800</v>
      </c>
      <c r="AJ20" s="1">
        <f t="shared" si="9"/>
        <v>700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57</v>
      </c>
      <c r="B21" s="1" t="s">
        <v>36</v>
      </c>
      <c r="C21" s="1">
        <v>5318.26</v>
      </c>
      <c r="D21" s="1">
        <v>1004.71</v>
      </c>
      <c r="E21" s="1">
        <v>3356.23</v>
      </c>
      <c r="F21" s="1">
        <v>2288.2730000000001</v>
      </c>
      <c r="G21" s="6">
        <v>1</v>
      </c>
      <c r="H21" s="1">
        <v>55</v>
      </c>
      <c r="I21" s="1" t="s">
        <v>37</v>
      </c>
      <c r="J21" s="1">
        <v>3157.77</v>
      </c>
      <c r="K21" s="1">
        <f t="shared" si="2"/>
        <v>198.46000000000004</v>
      </c>
      <c r="L21" s="1"/>
      <c r="M21" s="1"/>
      <c r="N21" s="1">
        <v>500</v>
      </c>
      <c r="O21" s="1">
        <v>1250</v>
      </c>
      <c r="P21" s="1">
        <v>1150</v>
      </c>
      <c r="Q21" s="1">
        <v>500</v>
      </c>
      <c r="R21" s="1">
        <v>500</v>
      </c>
      <c r="S21" s="1">
        <f t="shared" si="3"/>
        <v>671.24599999999998</v>
      </c>
      <c r="T21" s="5">
        <f t="shared" si="12"/>
        <v>1195.433</v>
      </c>
      <c r="U21" s="5">
        <v>2000</v>
      </c>
      <c r="V21" s="5">
        <f t="shared" si="13"/>
        <v>900</v>
      </c>
      <c r="W21" s="5">
        <v>1100</v>
      </c>
      <c r="X21" s="5">
        <v>2000</v>
      </c>
      <c r="Y21" s="1"/>
      <c r="Z21" s="1">
        <f t="shared" si="14"/>
        <v>12.198617198463753</v>
      </c>
      <c r="AA21" s="1">
        <f t="shared" si="7"/>
        <v>9.2190836146509625</v>
      </c>
      <c r="AB21" s="1">
        <v>658.01499999999999</v>
      </c>
      <c r="AC21" s="1">
        <v>671.90739999999994</v>
      </c>
      <c r="AD21" s="1">
        <v>647.35919999999999</v>
      </c>
      <c r="AE21" s="1">
        <v>626.04899999999998</v>
      </c>
      <c r="AF21" s="1">
        <v>644.83240000000001</v>
      </c>
      <c r="AG21" s="1">
        <v>682.755</v>
      </c>
      <c r="AH21" s="1"/>
      <c r="AI21" s="1">
        <f t="shared" si="8"/>
        <v>900</v>
      </c>
      <c r="AJ21" s="1">
        <f t="shared" si="9"/>
        <v>1100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4" t="s">
        <v>58</v>
      </c>
      <c r="B22" s="14" t="s">
        <v>36</v>
      </c>
      <c r="C22" s="14"/>
      <c r="D22" s="14"/>
      <c r="E22" s="14"/>
      <c r="F22" s="14"/>
      <c r="G22" s="15">
        <v>0</v>
      </c>
      <c r="H22" s="14">
        <v>60</v>
      </c>
      <c r="I22" s="14" t="s">
        <v>37</v>
      </c>
      <c r="J22" s="14"/>
      <c r="K22" s="14">
        <f t="shared" si="2"/>
        <v>0</v>
      </c>
      <c r="L22" s="14"/>
      <c r="M22" s="14"/>
      <c r="N22" s="14"/>
      <c r="O22" s="14"/>
      <c r="P22" s="14"/>
      <c r="Q22" s="14"/>
      <c r="R22" s="14"/>
      <c r="S22" s="14">
        <f t="shared" si="3"/>
        <v>0</v>
      </c>
      <c r="T22" s="16"/>
      <c r="U22" s="16"/>
      <c r="V22" s="16"/>
      <c r="W22" s="16"/>
      <c r="X22" s="16"/>
      <c r="Y22" s="14"/>
      <c r="Z22" s="14" t="e">
        <f t="shared" si="11"/>
        <v>#DIV/0!</v>
      </c>
      <c r="AA22" s="14" t="e">
        <f t="shared" si="7"/>
        <v>#DIV/0!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 t="s">
        <v>59</v>
      </c>
      <c r="AI22" s="14">
        <f t="shared" si="8"/>
        <v>0</v>
      </c>
      <c r="AJ22" s="14">
        <f t="shared" si="9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60</v>
      </c>
      <c r="B23" s="1" t="s">
        <v>36</v>
      </c>
      <c r="C23" s="1">
        <v>9152.4390000000003</v>
      </c>
      <c r="D23" s="1">
        <v>898.101</v>
      </c>
      <c r="E23" s="1">
        <v>5253.3379999999997</v>
      </c>
      <c r="F23" s="1">
        <v>4313.259</v>
      </c>
      <c r="G23" s="6">
        <v>1</v>
      </c>
      <c r="H23" s="1">
        <v>60</v>
      </c>
      <c r="I23" s="1" t="s">
        <v>37</v>
      </c>
      <c r="J23" s="1">
        <v>5204.277</v>
      </c>
      <c r="K23" s="1">
        <f t="shared" si="2"/>
        <v>49.060999999999694</v>
      </c>
      <c r="L23" s="1"/>
      <c r="M23" s="1"/>
      <c r="N23" s="1">
        <v>500</v>
      </c>
      <c r="O23" s="1">
        <v>1170</v>
      </c>
      <c r="P23" s="1">
        <v>1500</v>
      </c>
      <c r="Q23" s="1">
        <v>1500</v>
      </c>
      <c r="R23" s="1">
        <v>1500</v>
      </c>
      <c r="S23" s="1">
        <f t="shared" si="3"/>
        <v>1050.6676</v>
      </c>
      <c r="T23" s="5">
        <f>11*S23-R23-Q23-P23-O23-N23-F23</f>
        <v>1074.0846000000001</v>
      </c>
      <c r="U23" s="5">
        <v>1500</v>
      </c>
      <c r="V23" s="5">
        <f>U23-W23</f>
        <v>800</v>
      </c>
      <c r="W23" s="5">
        <v>700</v>
      </c>
      <c r="X23" s="5">
        <v>1500</v>
      </c>
      <c r="Y23" s="1"/>
      <c r="Z23" s="1">
        <f>(F23+N23+O23+P23+Q23+R23+U23)/S23</f>
        <v>11.405375972381751</v>
      </c>
      <c r="AA23" s="1">
        <f t="shared" si="7"/>
        <v>9.9777122659916415</v>
      </c>
      <c r="AB23" s="1">
        <v>1008.159</v>
      </c>
      <c r="AC23" s="1">
        <v>996.33619999999996</v>
      </c>
      <c r="AD23" s="1">
        <v>942.00900000000001</v>
      </c>
      <c r="AE23" s="1">
        <v>862.56219999999996</v>
      </c>
      <c r="AF23" s="1">
        <v>1074.952</v>
      </c>
      <c r="AG23" s="1">
        <v>1325.856</v>
      </c>
      <c r="AH23" s="1"/>
      <c r="AI23" s="1">
        <f t="shared" si="8"/>
        <v>800</v>
      </c>
      <c r="AJ23" s="1">
        <f t="shared" si="9"/>
        <v>700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4" t="s">
        <v>61</v>
      </c>
      <c r="B24" s="14" t="s">
        <v>36</v>
      </c>
      <c r="C24" s="14"/>
      <c r="D24" s="14"/>
      <c r="E24" s="14">
        <v>-2.625</v>
      </c>
      <c r="F24" s="14"/>
      <c r="G24" s="15">
        <v>0</v>
      </c>
      <c r="H24" s="14">
        <v>50</v>
      </c>
      <c r="I24" s="14" t="s">
        <v>37</v>
      </c>
      <c r="J24" s="14"/>
      <c r="K24" s="14">
        <f t="shared" si="2"/>
        <v>-2.625</v>
      </c>
      <c r="L24" s="14"/>
      <c r="M24" s="14"/>
      <c r="N24" s="14"/>
      <c r="O24" s="14"/>
      <c r="P24" s="14"/>
      <c r="Q24" s="14"/>
      <c r="R24" s="14"/>
      <c r="S24" s="14">
        <f t="shared" si="3"/>
        <v>-0.52500000000000002</v>
      </c>
      <c r="T24" s="16"/>
      <c r="U24" s="16"/>
      <c r="V24" s="16"/>
      <c r="W24" s="16"/>
      <c r="X24" s="16"/>
      <c r="Y24" s="14"/>
      <c r="Z24" s="14">
        <f t="shared" si="11"/>
        <v>0</v>
      </c>
      <c r="AA24" s="14">
        <f t="shared" si="7"/>
        <v>0</v>
      </c>
      <c r="AB24" s="14">
        <v>-0.52500000000000002</v>
      </c>
      <c r="AC24" s="14">
        <v>0</v>
      </c>
      <c r="AD24" s="14">
        <v>0</v>
      </c>
      <c r="AE24" s="14">
        <v>-0.34300000000000003</v>
      </c>
      <c r="AF24" s="14">
        <v>-0.34300000000000003</v>
      </c>
      <c r="AG24" s="14">
        <v>-0.17399999999999999</v>
      </c>
      <c r="AH24" s="14" t="s">
        <v>50</v>
      </c>
      <c r="AI24" s="14">
        <f t="shared" si="8"/>
        <v>0</v>
      </c>
      <c r="AJ24" s="14">
        <f t="shared" si="9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62</v>
      </c>
      <c r="B25" s="1" t="s">
        <v>36</v>
      </c>
      <c r="C25" s="1">
        <v>4556.7460000000001</v>
      </c>
      <c r="D25" s="1">
        <v>703.47</v>
      </c>
      <c r="E25" s="1">
        <v>2923.4250000000002</v>
      </c>
      <c r="F25" s="1">
        <v>1790.8579999999999</v>
      </c>
      <c r="G25" s="6">
        <v>1</v>
      </c>
      <c r="H25" s="1">
        <v>55</v>
      </c>
      <c r="I25" s="1" t="s">
        <v>37</v>
      </c>
      <c r="J25" s="1">
        <v>2756.7179999999998</v>
      </c>
      <c r="K25" s="1">
        <f t="shared" si="2"/>
        <v>166.70700000000033</v>
      </c>
      <c r="L25" s="1"/>
      <c r="M25" s="1"/>
      <c r="N25" s="1">
        <v>500</v>
      </c>
      <c r="O25" s="1">
        <v>1300</v>
      </c>
      <c r="P25" s="1">
        <v>650</v>
      </c>
      <c r="Q25" s="1">
        <v>500</v>
      </c>
      <c r="R25" s="1">
        <v>500</v>
      </c>
      <c r="S25" s="1">
        <f t="shared" si="3"/>
        <v>584.68500000000006</v>
      </c>
      <c r="T25" s="5">
        <f t="shared" ref="T25:T30" si="15">11*S25-R25-Q25-P25-O25-N25-F25</f>
        <v>1190.6770000000008</v>
      </c>
      <c r="U25" s="5">
        <v>2000</v>
      </c>
      <c r="V25" s="5">
        <f t="shared" ref="V25:V31" si="16">U25-W25</f>
        <v>900</v>
      </c>
      <c r="W25" s="5">
        <v>1100</v>
      </c>
      <c r="X25" s="5">
        <v>2000</v>
      </c>
      <c r="Y25" s="1"/>
      <c r="Z25" s="1">
        <f t="shared" ref="Z25:Z31" si="17">(F25+N25+O25+P25+Q25+R25+U25)/S25</f>
        <v>12.384203459982725</v>
      </c>
      <c r="AA25" s="1">
        <f t="shared" si="7"/>
        <v>8.9635581552459858</v>
      </c>
      <c r="AB25" s="1">
        <v>553.20140000000004</v>
      </c>
      <c r="AC25" s="1">
        <v>576.26099999999997</v>
      </c>
      <c r="AD25" s="1">
        <v>522.97460000000001</v>
      </c>
      <c r="AE25" s="1">
        <v>513.85760000000005</v>
      </c>
      <c r="AF25" s="1">
        <v>554.62979999999993</v>
      </c>
      <c r="AG25" s="1">
        <v>630.95259999999996</v>
      </c>
      <c r="AH25" s="1"/>
      <c r="AI25" s="1">
        <f t="shared" si="8"/>
        <v>900</v>
      </c>
      <c r="AJ25" s="1">
        <f t="shared" si="9"/>
        <v>1100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63</v>
      </c>
      <c r="B26" s="1" t="s">
        <v>36</v>
      </c>
      <c r="C26" s="1">
        <v>4771.8159999999998</v>
      </c>
      <c r="D26" s="1">
        <v>1726.605</v>
      </c>
      <c r="E26" s="1">
        <v>3905.2570000000001</v>
      </c>
      <c r="F26" s="1">
        <v>2135.6210000000001</v>
      </c>
      <c r="G26" s="6">
        <v>1</v>
      </c>
      <c r="H26" s="1">
        <v>60</v>
      </c>
      <c r="I26" s="1" t="s">
        <v>37</v>
      </c>
      <c r="J26" s="1">
        <v>3840.942</v>
      </c>
      <c r="K26" s="1">
        <f t="shared" si="2"/>
        <v>64.315000000000055</v>
      </c>
      <c r="L26" s="1"/>
      <c r="M26" s="1"/>
      <c r="N26" s="1">
        <v>500</v>
      </c>
      <c r="O26" s="1">
        <v>1000</v>
      </c>
      <c r="P26" s="1">
        <v>1500</v>
      </c>
      <c r="Q26" s="1">
        <v>1000</v>
      </c>
      <c r="R26" s="1">
        <v>1000</v>
      </c>
      <c r="S26" s="1">
        <f t="shared" si="3"/>
        <v>781.05140000000006</v>
      </c>
      <c r="T26" s="5">
        <f t="shared" si="15"/>
        <v>1455.9444000000012</v>
      </c>
      <c r="U26" s="5">
        <v>1600</v>
      </c>
      <c r="V26" s="5">
        <f t="shared" si="16"/>
        <v>800</v>
      </c>
      <c r="W26" s="5">
        <v>800</v>
      </c>
      <c r="X26" s="5">
        <v>1500</v>
      </c>
      <c r="Y26" s="1"/>
      <c r="Z26" s="1">
        <f t="shared" si="17"/>
        <v>11.184438053628735</v>
      </c>
      <c r="AA26" s="1">
        <f t="shared" si="7"/>
        <v>9.1359173032658276</v>
      </c>
      <c r="AB26" s="1">
        <v>724.13580000000002</v>
      </c>
      <c r="AC26" s="1">
        <v>666.17859999999996</v>
      </c>
      <c r="AD26" s="1">
        <v>615.24939999999992</v>
      </c>
      <c r="AE26" s="1">
        <v>690.13639999999998</v>
      </c>
      <c r="AF26" s="1">
        <v>764.59080000000006</v>
      </c>
      <c r="AG26" s="1">
        <v>755.41099999999994</v>
      </c>
      <c r="AH26" s="1"/>
      <c r="AI26" s="1">
        <f t="shared" si="8"/>
        <v>800</v>
      </c>
      <c r="AJ26" s="1">
        <f t="shared" si="9"/>
        <v>800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64</v>
      </c>
      <c r="B27" s="1" t="s">
        <v>36</v>
      </c>
      <c r="C27" s="1">
        <v>2187.058</v>
      </c>
      <c r="D27" s="1">
        <v>1623.6849999999999</v>
      </c>
      <c r="E27" s="1">
        <v>2258.991</v>
      </c>
      <c r="F27" s="1">
        <v>1340.0129999999999</v>
      </c>
      <c r="G27" s="6">
        <v>1</v>
      </c>
      <c r="H27" s="1">
        <v>60</v>
      </c>
      <c r="I27" s="1" t="s">
        <v>37</v>
      </c>
      <c r="J27" s="1">
        <v>2237.2779999999998</v>
      </c>
      <c r="K27" s="1">
        <f t="shared" si="2"/>
        <v>21.713000000000193</v>
      </c>
      <c r="L27" s="1"/>
      <c r="M27" s="1"/>
      <c r="N27" s="1"/>
      <c r="O27" s="1">
        <v>650</v>
      </c>
      <c r="P27" s="1">
        <v>700</v>
      </c>
      <c r="Q27" s="1">
        <v>500</v>
      </c>
      <c r="R27" s="1">
        <v>500</v>
      </c>
      <c r="S27" s="1">
        <f t="shared" si="3"/>
        <v>451.79820000000001</v>
      </c>
      <c r="T27" s="5">
        <f t="shared" si="15"/>
        <v>1279.7672000000002</v>
      </c>
      <c r="U27" s="5">
        <v>1100</v>
      </c>
      <c r="V27" s="5">
        <f t="shared" si="16"/>
        <v>500</v>
      </c>
      <c r="W27" s="5">
        <v>600</v>
      </c>
      <c r="X27" s="5">
        <v>1000</v>
      </c>
      <c r="Y27" s="1"/>
      <c r="Z27" s="1">
        <f t="shared" si="17"/>
        <v>10.602107312512533</v>
      </c>
      <c r="AA27" s="1">
        <f t="shared" si="7"/>
        <v>8.1673919904948704</v>
      </c>
      <c r="AB27" s="1">
        <v>426.89859999999999</v>
      </c>
      <c r="AC27" s="1">
        <v>372.1662</v>
      </c>
      <c r="AD27" s="1">
        <v>349.2996</v>
      </c>
      <c r="AE27" s="1">
        <v>179.32939999999999</v>
      </c>
      <c r="AF27" s="1">
        <v>170.2054</v>
      </c>
      <c r="AG27" s="1">
        <v>371.94720000000001</v>
      </c>
      <c r="AH27" s="1"/>
      <c r="AI27" s="1">
        <f t="shared" si="8"/>
        <v>500</v>
      </c>
      <c r="AJ27" s="1">
        <f t="shared" si="9"/>
        <v>600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65</v>
      </c>
      <c r="B28" s="1" t="s">
        <v>36</v>
      </c>
      <c r="C28" s="1">
        <v>576.91800000000001</v>
      </c>
      <c r="D28" s="1">
        <v>511.40100000000001</v>
      </c>
      <c r="E28" s="1">
        <v>671.88199999999995</v>
      </c>
      <c r="F28" s="1">
        <v>306.31400000000002</v>
      </c>
      <c r="G28" s="6">
        <v>1</v>
      </c>
      <c r="H28" s="1">
        <v>60</v>
      </c>
      <c r="I28" s="1" t="s">
        <v>37</v>
      </c>
      <c r="J28" s="1">
        <v>651.11900000000003</v>
      </c>
      <c r="K28" s="1">
        <f t="shared" si="2"/>
        <v>20.76299999999992</v>
      </c>
      <c r="L28" s="1"/>
      <c r="M28" s="1"/>
      <c r="N28" s="1"/>
      <c r="O28" s="1">
        <v>350</v>
      </c>
      <c r="P28" s="1">
        <v>400</v>
      </c>
      <c r="Q28" s="1"/>
      <c r="R28" s="1"/>
      <c r="S28" s="1">
        <f t="shared" si="3"/>
        <v>134.37639999999999</v>
      </c>
      <c r="T28" s="5">
        <f t="shared" si="15"/>
        <v>421.82639999999975</v>
      </c>
      <c r="U28" s="5">
        <v>1100</v>
      </c>
      <c r="V28" s="5">
        <f t="shared" si="16"/>
        <v>500</v>
      </c>
      <c r="W28" s="5">
        <v>600</v>
      </c>
      <c r="X28" s="5">
        <v>1100</v>
      </c>
      <c r="Y28" s="1"/>
      <c r="Z28" s="1">
        <f t="shared" si="17"/>
        <v>16.046820721495742</v>
      </c>
      <c r="AA28" s="1">
        <f t="shared" si="7"/>
        <v>7.8608594961615292</v>
      </c>
      <c r="AB28" s="1">
        <v>115.1872</v>
      </c>
      <c r="AC28" s="1">
        <v>116.396</v>
      </c>
      <c r="AD28" s="1">
        <v>84.945999999999998</v>
      </c>
      <c r="AE28" s="1">
        <v>76.548400000000001</v>
      </c>
      <c r="AF28" s="1">
        <v>81.427800000000005</v>
      </c>
      <c r="AG28" s="1">
        <v>101.5048</v>
      </c>
      <c r="AH28" s="1"/>
      <c r="AI28" s="1">
        <f t="shared" si="8"/>
        <v>500</v>
      </c>
      <c r="AJ28" s="1">
        <f t="shared" si="9"/>
        <v>600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66</v>
      </c>
      <c r="B29" s="1" t="s">
        <v>36</v>
      </c>
      <c r="C29" s="1">
        <v>1363.75</v>
      </c>
      <c r="D29" s="1">
        <v>755.62699999999995</v>
      </c>
      <c r="E29" s="1">
        <v>1261.596</v>
      </c>
      <c r="F29" s="1">
        <v>652.16099999999994</v>
      </c>
      <c r="G29" s="6">
        <v>1</v>
      </c>
      <c r="H29" s="1">
        <v>60</v>
      </c>
      <c r="I29" s="1" t="s">
        <v>37</v>
      </c>
      <c r="J29" s="1">
        <v>1244.3920000000001</v>
      </c>
      <c r="K29" s="1">
        <f t="shared" si="2"/>
        <v>17.203999999999951</v>
      </c>
      <c r="L29" s="1"/>
      <c r="M29" s="1"/>
      <c r="N29" s="1"/>
      <c r="O29" s="1">
        <v>900</v>
      </c>
      <c r="P29" s="1">
        <v>600</v>
      </c>
      <c r="Q29" s="1"/>
      <c r="R29" s="1">
        <v>500</v>
      </c>
      <c r="S29" s="1">
        <f t="shared" si="3"/>
        <v>252.3192</v>
      </c>
      <c r="T29" s="5">
        <f t="shared" si="15"/>
        <v>123.35019999999997</v>
      </c>
      <c r="U29" s="5">
        <v>1100</v>
      </c>
      <c r="V29" s="5">
        <f t="shared" si="16"/>
        <v>500</v>
      </c>
      <c r="W29" s="5">
        <v>600</v>
      </c>
      <c r="X29" s="5">
        <v>1100</v>
      </c>
      <c r="Y29" s="1"/>
      <c r="Z29" s="1">
        <f t="shared" si="17"/>
        <v>14.870691568457731</v>
      </c>
      <c r="AA29" s="1">
        <f t="shared" si="7"/>
        <v>10.511134309240042</v>
      </c>
      <c r="AB29" s="1">
        <v>236.8022</v>
      </c>
      <c r="AC29" s="1">
        <v>226.9734</v>
      </c>
      <c r="AD29" s="1">
        <v>196.1816</v>
      </c>
      <c r="AE29" s="1">
        <v>183.0008</v>
      </c>
      <c r="AF29" s="1">
        <v>189.59180000000001</v>
      </c>
      <c r="AG29" s="1">
        <v>236.0138</v>
      </c>
      <c r="AH29" s="1"/>
      <c r="AI29" s="1">
        <f t="shared" si="8"/>
        <v>500</v>
      </c>
      <c r="AJ29" s="1">
        <f t="shared" si="9"/>
        <v>600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67</v>
      </c>
      <c r="B30" s="1" t="s">
        <v>36</v>
      </c>
      <c r="C30" s="1">
        <v>2681.2170000000001</v>
      </c>
      <c r="D30" s="1">
        <v>1450.79</v>
      </c>
      <c r="E30" s="1">
        <v>2088.355</v>
      </c>
      <c r="F30" s="1">
        <v>1738.796</v>
      </c>
      <c r="G30" s="6">
        <v>1</v>
      </c>
      <c r="H30" s="1">
        <v>60</v>
      </c>
      <c r="I30" s="1" t="s">
        <v>37</v>
      </c>
      <c r="J30" s="1">
        <v>1977.3150000000001</v>
      </c>
      <c r="K30" s="1">
        <f t="shared" si="2"/>
        <v>111.03999999999996</v>
      </c>
      <c r="L30" s="1"/>
      <c r="M30" s="1"/>
      <c r="N30" s="1"/>
      <c r="O30" s="1">
        <v>900</v>
      </c>
      <c r="P30" s="1">
        <v>600</v>
      </c>
      <c r="Q30" s="1"/>
      <c r="R30" s="1">
        <v>500</v>
      </c>
      <c r="S30" s="1">
        <f t="shared" si="3"/>
        <v>417.67099999999999</v>
      </c>
      <c r="T30" s="5">
        <f t="shared" si="15"/>
        <v>855.58500000000026</v>
      </c>
      <c r="U30" s="5">
        <v>1150</v>
      </c>
      <c r="V30" s="5">
        <f t="shared" si="16"/>
        <v>550</v>
      </c>
      <c r="W30" s="5">
        <v>600</v>
      </c>
      <c r="X30" s="5">
        <v>1100</v>
      </c>
      <c r="Y30" s="1"/>
      <c r="Z30" s="1">
        <f t="shared" si="17"/>
        <v>11.704896916472535</v>
      </c>
      <c r="AA30" s="1">
        <f t="shared" si="7"/>
        <v>8.9515336233542673</v>
      </c>
      <c r="AB30" s="1">
        <v>397.47</v>
      </c>
      <c r="AC30" s="1">
        <v>389.44580000000002</v>
      </c>
      <c r="AD30" s="1">
        <v>358.11079999999998</v>
      </c>
      <c r="AE30" s="1">
        <v>309.40839999999997</v>
      </c>
      <c r="AF30" s="1">
        <v>325.798</v>
      </c>
      <c r="AG30" s="1">
        <v>424.63600000000002</v>
      </c>
      <c r="AH30" s="1"/>
      <c r="AI30" s="1">
        <f t="shared" si="8"/>
        <v>550</v>
      </c>
      <c r="AJ30" s="1">
        <f t="shared" si="9"/>
        <v>600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68</v>
      </c>
      <c r="B31" s="1" t="s">
        <v>36</v>
      </c>
      <c r="C31" s="1">
        <v>146.56899999999999</v>
      </c>
      <c r="D31" s="1">
        <v>3.3519999999999999</v>
      </c>
      <c r="E31" s="1">
        <v>77.281000000000006</v>
      </c>
      <c r="F31" s="1">
        <v>54.533999999999999</v>
      </c>
      <c r="G31" s="6">
        <v>1</v>
      </c>
      <c r="H31" s="1">
        <v>35</v>
      </c>
      <c r="I31" s="1" t="s">
        <v>37</v>
      </c>
      <c r="J31" s="1">
        <v>90.876000000000005</v>
      </c>
      <c r="K31" s="1">
        <f t="shared" si="2"/>
        <v>-13.594999999999999</v>
      </c>
      <c r="L31" s="1"/>
      <c r="M31" s="1"/>
      <c r="N31" s="1"/>
      <c r="O31" s="1"/>
      <c r="P31" s="1">
        <v>65</v>
      </c>
      <c r="Q31" s="1"/>
      <c r="R31" s="1"/>
      <c r="S31" s="1">
        <f t="shared" si="3"/>
        <v>15.456200000000001</v>
      </c>
      <c r="T31" s="5">
        <f>10*S31-R31-Q31-P31-O31-N31-F31</f>
        <v>35.028000000000013</v>
      </c>
      <c r="U31" s="5">
        <v>30</v>
      </c>
      <c r="V31" s="5">
        <f t="shared" si="16"/>
        <v>30</v>
      </c>
      <c r="W31" s="5"/>
      <c r="X31" s="5">
        <v>30</v>
      </c>
      <c r="Y31" s="1"/>
      <c r="Z31" s="1">
        <f t="shared" si="17"/>
        <v>9.67469365044448</v>
      </c>
      <c r="AA31" s="1">
        <f t="shared" si="7"/>
        <v>7.7337249776788592</v>
      </c>
      <c r="AB31" s="1">
        <v>15.428000000000001</v>
      </c>
      <c r="AC31" s="1">
        <v>9.8840000000000003</v>
      </c>
      <c r="AD31" s="1">
        <v>8.6498000000000008</v>
      </c>
      <c r="AE31" s="1">
        <v>7.8879999999999999</v>
      </c>
      <c r="AF31" s="1">
        <v>6.7614000000000001</v>
      </c>
      <c r="AG31" s="1">
        <v>17.2332</v>
      </c>
      <c r="AH31" s="1"/>
      <c r="AI31" s="1">
        <f t="shared" si="8"/>
        <v>30</v>
      </c>
      <c r="AJ31" s="1">
        <f t="shared" si="9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4" t="s">
        <v>69</v>
      </c>
      <c r="B32" s="14" t="s">
        <v>36</v>
      </c>
      <c r="C32" s="14"/>
      <c r="D32" s="14"/>
      <c r="E32" s="14"/>
      <c r="F32" s="14"/>
      <c r="G32" s="15">
        <v>0</v>
      </c>
      <c r="H32" s="14" t="e">
        <v>#N/A</v>
      </c>
      <c r="I32" s="14" t="s">
        <v>37</v>
      </c>
      <c r="J32" s="14"/>
      <c r="K32" s="14">
        <f t="shared" si="2"/>
        <v>0</v>
      </c>
      <c r="L32" s="14"/>
      <c r="M32" s="14"/>
      <c r="N32" s="14"/>
      <c r="O32" s="14"/>
      <c r="P32" s="14"/>
      <c r="Q32" s="14"/>
      <c r="R32" s="14"/>
      <c r="S32" s="14">
        <f t="shared" si="3"/>
        <v>0</v>
      </c>
      <c r="T32" s="16"/>
      <c r="U32" s="16"/>
      <c r="V32" s="16"/>
      <c r="W32" s="16"/>
      <c r="X32" s="16"/>
      <c r="Y32" s="14"/>
      <c r="Z32" s="14" t="e">
        <f t="shared" si="11"/>
        <v>#DIV/0!</v>
      </c>
      <c r="AA32" s="14" t="e">
        <f t="shared" si="7"/>
        <v>#DIV/0!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 t="s">
        <v>50</v>
      </c>
      <c r="AI32" s="14">
        <f t="shared" si="8"/>
        <v>0</v>
      </c>
      <c r="AJ32" s="14">
        <f t="shared" si="9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4" t="s">
        <v>70</v>
      </c>
      <c r="B33" s="14" t="s">
        <v>36</v>
      </c>
      <c r="C33" s="14"/>
      <c r="D33" s="14"/>
      <c r="E33" s="14"/>
      <c r="F33" s="14"/>
      <c r="G33" s="15">
        <v>0</v>
      </c>
      <c r="H33" s="14">
        <v>30</v>
      </c>
      <c r="I33" s="14" t="s">
        <v>37</v>
      </c>
      <c r="J33" s="14"/>
      <c r="K33" s="14">
        <f t="shared" si="2"/>
        <v>0</v>
      </c>
      <c r="L33" s="14"/>
      <c r="M33" s="14"/>
      <c r="N33" s="14"/>
      <c r="O33" s="14"/>
      <c r="P33" s="14"/>
      <c r="Q33" s="14"/>
      <c r="R33" s="14"/>
      <c r="S33" s="14">
        <f t="shared" si="3"/>
        <v>0</v>
      </c>
      <c r="T33" s="16"/>
      <c r="U33" s="16"/>
      <c r="V33" s="16"/>
      <c r="W33" s="16"/>
      <c r="X33" s="16"/>
      <c r="Y33" s="14"/>
      <c r="Z33" s="14" t="e">
        <f t="shared" si="11"/>
        <v>#DIV/0!</v>
      </c>
      <c r="AA33" s="14" t="e">
        <f t="shared" si="7"/>
        <v>#DIV/0!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 t="s">
        <v>50</v>
      </c>
      <c r="AI33" s="14">
        <f t="shared" si="8"/>
        <v>0</v>
      </c>
      <c r="AJ33" s="14">
        <f t="shared" si="9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71</v>
      </c>
      <c r="B34" s="1" t="s">
        <v>36</v>
      </c>
      <c r="C34" s="1">
        <v>407.83699999999999</v>
      </c>
      <c r="D34" s="1">
        <v>1008.173</v>
      </c>
      <c r="E34" s="1">
        <v>715.178</v>
      </c>
      <c r="F34" s="1">
        <v>543.89599999999996</v>
      </c>
      <c r="G34" s="6">
        <v>1</v>
      </c>
      <c r="H34" s="1">
        <v>30</v>
      </c>
      <c r="I34" s="1" t="s">
        <v>37</v>
      </c>
      <c r="J34" s="1">
        <v>727.91700000000003</v>
      </c>
      <c r="K34" s="1">
        <f t="shared" si="2"/>
        <v>-12.739000000000033</v>
      </c>
      <c r="L34" s="1"/>
      <c r="M34" s="1"/>
      <c r="N34" s="1"/>
      <c r="O34" s="1"/>
      <c r="P34" s="1">
        <v>450</v>
      </c>
      <c r="Q34" s="1"/>
      <c r="R34" s="1"/>
      <c r="S34" s="1">
        <f t="shared" si="3"/>
        <v>143.03559999999999</v>
      </c>
      <c r="T34" s="5">
        <f>10*S34-R34-Q34-P34-O34-N34-F34</f>
        <v>436.45999999999981</v>
      </c>
      <c r="U34" s="5">
        <v>250</v>
      </c>
      <c r="V34" s="5">
        <f>U34-W34</f>
        <v>250</v>
      </c>
      <c r="W34" s="5"/>
      <c r="X34" s="5">
        <v>160</v>
      </c>
      <c r="Y34" s="1"/>
      <c r="Z34" s="1">
        <f>(F34+N34+O34+P34+Q34+R34+U34)/S34</f>
        <v>8.6964084465685474</v>
      </c>
      <c r="AA34" s="1">
        <f t="shared" si="7"/>
        <v>6.9485918190995815</v>
      </c>
      <c r="AB34" s="1">
        <v>120.2542</v>
      </c>
      <c r="AC34" s="1">
        <v>139.21119999999999</v>
      </c>
      <c r="AD34" s="1">
        <v>125.1588</v>
      </c>
      <c r="AE34" s="1">
        <v>95.234200000000001</v>
      </c>
      <c r="AF34" s="1">
        <v>91.748000000000005</v>
      </c>
      <c r="AG34" s="1">
        <v>93.202799999999996</v>
      </c>
      <c r="AH34" s="1"/>
      <c r="AI34" s="1">
        <f t="shared" si="8"/>
        <v>250</v>
      </c>
      <c r="AJ34" s="1">
        <f t="shared" si="9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4" t="s">
        <v>72</v>
      </c>
      <c r="B35" s="14" t="s">
        <v>36</v>
      </c>
      <c r="C35" s="14"/>
      <c r="D35" s="14"/>
      <c r="E35" s="14"/>
      <c r="F35" s="14"/>
      <c r="G35" s="15">
        <v>0</v>
      </c>
      <c r="H35" s="14" t="e">
        <v>#N/A</v>
      </c>
      <c r="I35" s="14" t="s">
        <v>37</v>
      </c>
      <c r="J35" s="14"/>
      <c r="K35" s="14">
        <f t="shared" si="2"/>
        <v>0</v>
      </c>
      <c r="L35" s="14"/>
      <c r="M35" s="14"/>
      <c r="N35" s="14"/>
      <c r="O35" s="14"/>
      <c r="P35" s="14"/>
      <c r="Q35" s="14"/>
      <c r="R35" s="14"/>
      <c r="S35" s="14">
        <f t="shared" si="3"/>
        <v>0</v>
      </c>
      <c r="T35" s="16"/>
      <c r="U35" s="16"/>
      <c r="V35" s="16"/>
      <c r="W35" s="16"/>
      <c r="X35" s="16"/>
      <c r="Y35" s="14"/>
      <c r="Z35" s="14" t="e">
        <f t="shared" si="11"/>
        <v>#DIV/0!</v>
      </c>
      <c r="AA35" s="14" t="e">
        <f t="shared" si="7"/>
        <v>#DIV/0!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 t="s">
        <v>50</v>
      </c>
      <c r="AI35" s="14">
        <f t="shared" si="8"/>
        <v>0</v>
      </c>
      <c r="AJ35" s="14">
        <f t="shared" si="9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4" t="s">
        <v>73</v>
      </c>
      <c r="B36" s="14" t="s">
        <v>36</v>
      </c>
      <c r="C36" s="14"/>
      <c r="D36" s="14"/>
      <c r="E36" s="14"/>
      <c r="F36" s="14"/>
      <c r="G36" s="15">
        <v>0</v>
      </c>
      <c r="H36" s="14">
        <v>40</v>
      </c>
      <c r="I36" s="14" t="s">
        <v>37</v>
      </c>
      <c r="J36" s="14"/>
      <c r="K36" s="14">
        <f t="shared" si="2"/>
        <v>0</v>
      </c>
      <c r="L36" s="14"/>
      <c r="M36" s="14"/>
      <c r="N36" s="14"/>
      <c r="O36" s="14"/>
      <c r="P36" s="14"/>
      <c r="Q36" s="14"/>
      <c r="R36" s="14"/>
      <c r="S36" s="14">
        <f t="shared" si="3"/>
        <v>0</v>
      </c>
      <c r="T36" s="16"/>
      <c r="U36" s="16"/>
      <c r="V36" s="16"/>
      <c r="W36" s="16"/>
      <c r="X36" s="16"/>
      <c r="Y36" s="14"/>
      <c r="Z36" s="14" t="e">
        <f t="shared" si="11"/>
        <v>#DIV/0!</v>
      </c>
      <c r="AA36" s="14" t="e">
        <f t="shared" si="7"/>
        <v>#DIV/0!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 t="s">
        <v>59</v>
      </c>
      <c r="AI36" s="14">
        <f t="shared" si="8"/>
        <v>0</v>
      </c>
      <c r="AJ36" s="14">
        <f t="shared" si="9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74</v>
      </c>
      <c r="B37" s="1" t="s">
        <v>36</v>
      </c>
      <c r="C37" s="1">
        <v>3089.4090000000001</v>
      </c>
      <c r="D37" s="1">
        <v>7245.8059999999996</v>
      </c>
      <c r="E37" s="1">
        <v>5637.07</v>
      </c>
      <c r="F37" s="1">
        <v>3747.4690000000001</v>
      </c>
      <c r="G37" s="6">
        <v>1</v>
      </c>
      <c r="H37" s="1">
        <v>40</v>
      </c>
      <c r="I37" s="1" t="s">
        <v>37</v>
      </c>
      <c r="J37" s="1">
        <v>5524.3389999999999</v>
      </c>
      <c r="K37" s="1">
        <f t="shared" si="2"/>
        <v>112.73099999999977</v>
      </c>
      <c r="L37" s="1"/>
      <c r="M37" s="1"/>
      <c r="N37" s="1"/>
      <c r="O37" s="1">
        <v>1700</v>
      </c>
      <c r="P37" s="1">
        <v>2500</v>
      </c>
      <c r="Q37" s="1">
        <v>2000</v>
      </c>
      <c r="R37" s="1">
        <v>2000</v>
      </c>
      <c r="S37" s="1">
        <f t="shared" si="3"/>
        <v>1127.414</v>
      </c>
      <c r="T37" s="5">
        <f>11*S37-R37-Q37-P37-O37-N37-F37</f>
        <v>454.08500000000004</v>
      </c>
      <c r="U37" s="5">
        <v>1000</v>
      </c>
      <c r="V37" s="5">
        <f>U37-W37</f>
        <v>500</v>
      </c>
      <c r="W37" s="5">
        <v>500</v>
      </c>
      <c r="X37" s="5">
        <v>1000</v>
      </c>
      <c r="Y37" s="1"/>
      <c r="Z37" s="1">
        <f>(F37+N37+O37+P37+Q37+R37+U37)/S37</f>
        <v>11.484218751940283</v>
      </c>
      <c r="AA37" s="1">
        <f t="shared" si="7"/>
        <v>10.597233137072983</v>
      </c>
      <c r="AB37" s="1">
        <v>1116.0663999999999</v>
      </c>
      <c r="AC37" s="1">
        <v>1094.5688</v>
      </c>
      <c r="AD37" s="1">
        <v>1039.2354</v>
      </c>
      <c r="AE37" s="1">
        <v>756.09059999999999</v>
      </c>
      <c r="AF37" s="1">
        <v>755.18700000000001</v>
      </c>
      <c r="AG37" s="1">
        <v>887.9763999999999</v>
      </c>
      <c r="AH37" s="1"/>
      <c r="AI37" s="1">
        <f t="shared" si="8"/>
        <v>500</v>
      </c>
      <c r="AJ37" s="1">
        <f t="shared" si="9"/>
        <v>500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4" t="s">
        <v>75</v>
      </c>
      <c r="B38" s="14" t="s">
        <v>36</v>
      </c>
      <c r="C38" s="14"/>
      <c r="D38" s="14"/>
      <c r="E38" s="14"/>
      <c r="F38" s="14"/>
      <c r="G38" s="15">
        <v>0</v>
      </c>
      <c r="H38" s="14">
        <v>35</v>
      </c>
      <c r="I38" s="14" t="s">
        <v>37</v>
      </c>
      <c r="J38" s="14"/>
      <c r="K38" s="14">
        <f t="shared" ref="K38:K69" si="18">E38-J38</f>
        <v>0</v>
      </c>
      <c r="L38" s="14"/>
      <c r="M38" s="14"/>
      <c r="N38" s="14"/>
      <c r="O38" s="14"/>
      <c r="P38" s="14"/>
      <c r="Q38" s="14"/>
      <c r="R38" s="14"/>
      <c r="S38" s="14">
        <f t="shared" si="3"/>
        <v>0</v>
      </c>
      <c r="T38" s="16"/>
      <c r="U38" s="16"/>
      <c r="V38" s="16"/>
      <c r="W38" s="16"/>
      <c r="X38" s="16"/>
      <c r="Y38" s="14"/>
      <c r="Z38" s="14" t="e">
        <f t="shared" si="11"/>
        <v>#DIV/0!</v>
      </c>
      <c r="AA38" s="14" t="e">
        <f t="shared" si="7"/>
        <v>#DIV/0!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 t="s">
        <v>50</v>
      </c>
      <c r="AI38" s="14">
        <f t="shared" si="8"/>
        <v>0</v>
      </c>
      <c r="AJ38" s="14">
        <f t="shared" si="9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76</v>
      </c>
      <c r="B39" s="1" t="s">
        <v>36</v>
      </c>
      <c r="C39" s="1">
        <v>32.709000000000003</v>
      </c>
      <c r="D39" s="1"/>
      <c r="E39" s="1">
        <v>16.974</v>
      </c>
      <c r="F39" s="1">
        <v>8.41</v>
      </c>
      <c r="G39" s="6">
        <v>1</v>
      </c>
      <c r="H39" s="1">
        <v>45</v>
      </c>
      <c r="I39" s="1" t="s">
        <v>37</v>
      </c>
      <c r="J39" s="1">
        <v>18.399999999999999</v>
      </c>
      <c r="K39" s="1">
        <f t="shared" si="18"/>
        <v>-1.4259999999999984</v>
      </c>
      <c r="L39" s="1"/>
      <c r="M39" s="1"/>
      <c r="N39" s="1"/>
      <c r="O39" s="1"/>
      <c r="P39" s="1">
        <v>0</v>
      </c>
      <c r="Q39" s="1"/>
      <c r="R39" s="1"/>
      <c r="S39" s="1">
        <f t="shared" si="3"/>
        <v>3.3948</v>
      </c>
      <c r="T39" s="5">
        <f>9*S39-R39-Q39-P39-O39-N39-F39</f>
        <v>22.1432</v>
      </c>
      <c r="U39" s="5">
        <v>0</v>
      </c>
      <c r="V39" s="5">
        <f>U39-W39</f>
        <v>0</v>
      </c>
      <c r="W39" s="5"/>
      <c r="X39" s="5">
        <v>0</v>
      </c>
      <c r="Y39" s="1" t="s">
        <v>146</v>
      </c>
      <c r="Z39" s="1">
        <f>(F39+N39+O39+P39+Q39+R39+U39)/S39</f>
        <v>2.4773182514433838</v>
      </c>
      <c r="AA39" s="1">
        <f t="shared" si="7"/>
        <v>2.4773182514433838</v>
      </c>
      <c r="AB39" s="1">
        <v>4.1958000000000002</v>
      </c>
      <c r="AC39" s="1">
        <v>1.4836</v>
      </c>
      <c r="AD39" s="1">
        <v>1.4923999999999999</v>
      </c>
      <c r="AE39" s="1">
        <v>1.5316000000000001</v>
      </c>
      <c r="AF39" s="1">
        <v>1.6994</v>
      </c>
      <c r="AG39" s="1">
        <v>0.46779999999999999</v>
      </c>
      <c r="AH39" s="1" t="s">
        <v>147</v>
      </c>
      <c r="AI39" s="1">
        <f t="shared" si="8"/>
        <v>0</v>
      </c>
      <c r="AJ39" s="1">
        <f t="shared" si="9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4" t="s">
        <v>78</v>
      </c>
      <c r="B40" s="14" t="s">
        <v>36</v>
      </c>
      <c r="C40" s="14"/>
      <c r="D40" s="14"/>
      <c r="E40" s="14"/>
      <c r="F40" s="14"/>
      <c r="G40" s="15">
        <v>0</v>
      </c>
      <c r="H40" s="14" t="e">
        <v>#N/A</v>
      </c>
      <c r="I40" s="14" t="s">
        <v>37</v>
      </c>
      <c r="J40" s="14"/>
      <c r="K40" s="14">
        <f t="shared" si="18"/>
        <v>0</v>
      </c>
      <c r="L40" s="14"/>
      <c r="M40" s="14"/>
      <c r="N40" s="14"/>
      <c r="O40" s="14"/>
      <c r="P40" s="14"/>
      <c r="Q40" s="14"/>
      <c r="R40" s="14"/>
      <c r="S40" s="14">
        <f t="shared" si="3"/>
        <v>0</v>
      </c>
      <c r="T40" s="16"/>
      <c r="U40" s="16"/>
      <c r="V40" s="16"/>
      <c r="W40" s="16"/>
      <c r="X40" s="16"/>
      <c r="Y40" s="14"/>
      <c r="Z40" s="14" t="e">
        <f t="shared" si="11"/>
        <v>#DIV/0!</v>
      </c>
      <c r="AA40" s="14" t="e">
        <f t="shared" si="7"/>
        <v>#DIV/0!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 t="s">
        <v>50</v>
      </c>
      <c r="AI40" s="14">
        <f t="shared" si="8"/>
        <v>0</v>
      </c>
      <c r="AJ40" s="14">
        <f t="shared" si="9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0" t="s">
        <v>79</v>
      </c>
      <c r="B41" s="10" t="s">
        <v>36</v>
      </c>
      <c r="C41" s="10">
        <v>296.77499999999998</v>
      </c>
      <c r="D41" s="10">
        <v>1.446</v>
      </c>
      <c r="E41" s="17">
        <v>105.991</v>
      </c>
      <c r="F41" s="17">
        <v>170.51499999999999</v>
      </c>
      <c r="G41" s="11">
        <v>0</v>
      </c>
      <c r="H41" s="10" t="e">
        <v>#N/A</v>
      </c>
      <c r="I41" s="10" t="s">
        <v>80</v>
      </c>
      <c r="J41" s="10">
        <v>90.207999999999998</v>
      </c>
      <c r="K41" s="10">
        <f t="shared" si="18"/>
        <v>15.783000000000001</v>
      </c>
      <c r="L41" s="10"/>
      <c r="M41" s="10"/>
      <c r="N41" s="10"/>
      <c r="O41" s="10"/>
      <c r="P41" s="10"/>
      <c r="Q41" s="10"/>
      <c r="R41" s="10"/>
      <c r="S41" s="10">
        <f t="shared" si="3"/>
        <v>21.1982</v>
      </c>
      <c r="T41" s="12"/>
      <c r="U41" s="12"/>
      <c r="V41" s="12"/>
      <c r="W41" s="12"/>
      <c r="X41" s="12"/>
      <c r="Y41" s="10"/>
      <c r="Z41" s="10">
        <f t="shared" si="11"/>
        <v>8.0438433451896856</v>
      </c>
      <c r="AA41" s="10">
        <f t="shared" si="7"/>
        <v>8.0438433451896856</v>
      </c>
      <c r="AB41" s="10">
        <v>16.566199999999998</v>
      </c>
      <c r="AC41" s="10">
        <v>15.388</v>
      </c>
      <c r="AD41" s="10">
        <v>18.902999999999999</v>
      </c>
      <c r="AE41" s="10">
        <v>14.8908</v>
      </c>
      <c r="AF41" s="10">
        <v>10.2174</v>
      </c>
      <c r="AG41" s="10">
        <v>6.3305999999999996</v>
      </c>
      <c r="AH41" s="19" t="s">
        <v>144</v>
      </c>
      <c r="AI41" s="10">
        <f t="shared" si="8"/>
        <v>0</v>
      </c>
      <c r="AJ41" s="10">
        <f t="shared" si="9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4" t="s">
        <v>81</v>
      </c>
      <c r="B42" s="14" t="s">
        <v>36</v>
      </c>
      <c r="C42" s="14"/>
      <c r="D42" s="14"/>
      <c r="E42" s="14">
        <v>-0.52500000000000002</v>
      </c>
      <c r="F42" s="14"/>
      <c r="G42" s="15">
        <v>0</v>
      </c>
      <c r="H42" s="14">
        <v>45</v>
      </c>
      <c r="I42" s="14" t="s">
        <v>37</v>
      </c>
      <c r="J42" s="14">
        <v>1.4</v>
      </c>
      <c r="K42" s="14">
        <f t="shared" si="18"/>
        <v>-1.9249999999999998</v>
      </c>
      <c r="L42" s="14"/>
      <c r="M42" s="14"/>
      <c r="N42" s="14"/>
      <c r="O42" s="14"/>
      <c r="P42" s="14"/>
      <c r="Q42" s="14"/>
      <c r="R42" s="14"/>
      <c r="S42" s="14">
        <f t="shared" si="3"/>
        <v>-0.10500000000000001</v>
      </c>
      <c r="T42" s="16"/>
      <c r="U42" s="16"/>
      <c r="V42" s="16"/>
      <c r="W42" s="16"/>
      <c r="X42" s="16"/>
      <c r="Y42" s="14"/>
      <c r="Z42" s="14">
        <f t="shared" si="11"/>
        <v>0</v>
      </c>
      <c r="AA42" s="14">
        <f t="shared" si="7"/>
        <v>0</v>
      </c>
      <c r="AB42" s="14">
        <v>-0.105</v>
      </c>
      <c r="AC42" s="14">
        <v>0</v>
      </c>
      <c r="AD42" s="14">
        <v>0</v>
      </c>
      <c r="AE42" s="14">
        <v>0</v>
      </c>
      <c r="AF42" s="14">
        <v>-0.14699999999999999</v>
      </c>
      <c r="AG42" s="14">
        <v>-0.14699999999999999</v>
      </c>
      <c r="AH42" s="14" t="s">
        <v>50</v>
      </c>
      <c r="AI42" s="14">
        <f t="shared" si="8"/>
        <v>0</v>
      </c>
      <c r="AJ42" s="14">
        <f t="shared" si="9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82</v>
      </c>
      <c r="B43" s="1" t="s">
        <v>36</v>
      </c>
      <c r="C43" s="1">
        <v>162.57400000000001</v>
      </c>
      <c r="D43" s="1">
        <v>21.774000000000001</v>
      </c>
      <c r="E43" s="1">
        <v>140.99700000000001</v>
      </c>
      <c r="F43" s="1">
        <v>20.231999999999999</v>
      </c>
      <c r="G43" s="6">
        <v>1</v>
      </c>
      <c r="H43" s="1">
        <v>45</v>
      </c>
      <c r="I43" s="1" t="s">
        <v>37</v>
      </c>
      <c r="J43" s="1">
        <v>154.239</v>
      </c>
      <c r="K43" s="1">
        <f t="shared" si="18"/>
        <v>-13.24199999999999</v>
      </c>
      <c r="L43" s="1"/>
      <c r="M43" s="1"/>
      <c r="N43" s="1"/>
      <c r="O43" s="1"/>
      <c r="P43" s="1">
        <v>150</v>
      </c>
      <c r="Q43" s="1"/>
      <c r="R43" s="1"/>
      <c r="S43" s="1">
        <f t="shared" si="3"/>
        <v>28.199400000000004</v>
      </c>
      <c r="T43" s="5">
        <f t="shared" ref="T43:T45" si="19">11*S43-R43-Q43-P43-O43-N43-F43</f>
        <v>139.96140000000005</v>
      </c>
      <c r="U43" s="5">
        <f t="shared" ref="U43" si="20">T43</f>
        <v>139.96140000000005</v>
      </c>
      <c r="V43" s="5">
        <f t="shared" ref="V43:V45" si="21">U43-W43</f>
        <v>139.96140000000005</v>
      </c>
      <c r="W43" s="5"/>
      <c r="X43" s="5">
        <v>140</v>
      </c>
      <c r="Y43" s="1"/>
      <c r="Z43" s="1">
        <f t="shared" ref="Z43:Z45" si="22">(F43+N43+O43+P43+Q43+R43+U43)/S43</f>
        <v>11</v>
      </c>
      <c r="AA43" s="1">
        <f t="shared" si="7"/>
        <v>6.0367241856209697</v>
      </c>
      <c r="AB43" s="1">
        <v>23.183</v>
      </c>
      <c r="AC43" s="1">
        <v>17.340199999999999</v>
      </c>
      <c r="AD43" s="1">
        <v>15.77</v>
      </c>
      <c r="AE43" s="1">
        <v>23.713999999999999</v>
      </c>
      <c r="AF43" s="1">
        <v>26.720199999999998</v>
      </c>
      <c r="AG43" s="1">
        <v>20.885400000000001</v>
      </c>
      <c r="AH43" s="1"/>
      <c r="AI43" s="1">
        <f t="shared" si="8"/>
        <v>140</v>
      </c>
      <c r="AJ43" s="1">
        <f t="shared" si="9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83</v>
      </c>
      <c r="B44" s="1" t="s">
        <v>36</v>
      </c>
      <c r="C44" s="1">
        <v>48.503999999999998</v>
      </c>
      <c r="D44" s="1">
        <v>126.54600000000001</v>
      </c>
      <c r="E44" s="1">
        <v>78.915000000000006</v>
      </c>
      <c r="F44" s="1">
        <v>81.09</v>
      </c>
      <c r="G44" s="6">
        <v>1</v>
      </c>
      <c r="H44" s="1">
        <v>45</v>
      </c>
      <c r="I44" s="1" t="s">
        <v>37</v>
      </c>
      <c r="J44" s="1">
        <v>84.585999999999999</v>
      </c>
      <c r="K44" s="1">
        <f t="shared" si="18"/>
        <v>-5.6709999999999923</v>
      </c>
      <c r="L44" s="1"/>
      <c r="M44" s="1"/>
      <c r="N44" s="1"/>
      <c r="O44" s="1"/>
      <c r="P44" s="1">
        <v>31.141999999999999</v>
      </c>
      <c r="Q44" s="1"/>
      <c r="R44" s="1"/>
      <c r="S44" s="1">
        <f t="shared" si="3"/>
        <v>15.783000000000001</v>
      </c>
      <c r="T44" s="5">
        <f t="shared" si="19"/>
        <v>61.381</v>
      </c>
      <c r="U44" s="5">
        <v>60</v>
      </c>
      <c r="V44" s="5">
        <f t="shared" si="21"/>
        <v>60</v>
      </c>
      <c r="W44" s="5"/>
      <c r="X44" s="5">
        <v>60</v>
      </c>
      <c r="Y44" s="1"/>
      <c r="Z44" s="1">
        <f t="shared" si="22"/>
        <v>10.912500791991382</v>
      </c>
      <c r="AA44" s="1">
        <f t="shared" si="7"/>
        <v>7.1109421529493755</v>
      </c>
      <c r="AB44" s="1">
        <v>13.345599999999999</v>
      </c>
      <c r="AC44" s="1">
        <v>16.9756</v>
      </c>
      <c r="AD44" s="1">
        <v>14.9818</v>
      </c>
      <c r="AE44" s="1">
        <v>13.769399999999999</v>
      </c>
      <c r="AF44" s="1">
        <v>14.7722</v>
      </c>
      <c r="AG44" s="1">
        <v>19.034199999999998</v>
      </c>
      <c r="AH44" s="1"/>
      <c r="AI44" s="1">
        <f t="shared" si="8"/>
        <v>60</v>
      </c>
      <c r="AJ44" s="1">
        <f t="shared" si="9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84</v>
      </c>
      <c r="B45" s="1" t="s">
        <v>44</v>
      </c>
      <c r="C45" s="1">
        <v>869</v>
      </c>
      <c r="D45" s="1">
        <v>996</v>
      </c>
      <c r="E45" s="1">
        <v>984</v>
      </c>
      <c r="F45" s="1">
        <v>712</v>
      </c>
      <c r="G45" s="6">
        <v>0.4</v>
      </c>
      <c r="H45" s="1">
        <v>45</v>
      </c>
      <c r="I45" s="1" t="s">
        <v>37</v>
      </c>
      <c r="J45" s="1">
        <v>983</v>
      </c>
      <c r="K45" s="1">
        <f t="shared" si="18"/>
        <v>1</v>
      </c>
      <c r="L45" s="1"/>
      <c r="M45" s="1"/>
      <c r="N45" s="1"/>
      <c r="O45" s="1"/>
      <c r="P45" s="1">
        <v>863</v>
      </c>
      <c r="Q45" s="1"/>
      <c r="R45" s="1"/>
      <c r="S45" s="1">
        <f t="shared" si="3"/>
        <v>196.8</v>
      </c>
      <c r="T45" s="5">
        <f t="shared" si="19"/>
        <v>589.80000000000018</v>
      </c>
      <c r="U45" s="5">
        <v>400</v>
      </c>
      <c r="V45" s="5">
        <f t="shared" si="21"/>
        <v>400</v>
      </c>
      <c r="W45" s="5"/>
      <c r="X45" s="5">
        <v>350</v>
      </c>
      <c r="Y45" s="1"/>
      <c r="Z45" s="1">
        <f t="shared" si="22"/>
        <v>10.035569105691057</v>
      </c>
      <c r="AA45" s="1">
        <f t="shared" si="7"/>
        <v>8.0030487804878039</v>
      </c>
      <c r="AB45" s="1">
        <v>180.8</v>
      </c>
      <c r="AC45" s="1">
        <v>177.4</v>
      </c>
      <c r="AD45" s="1">
        <v>171</v>
      </c>
      <c r="AE45" s="1">
        <v>150.4</v>
      </c>
      <c r="AF45" s="1">
        <v>144.80000000000001</v>
      </c>
      <c r="AG45" s="1">
        <v>176.6</v>
      </c>
      <c r="AH45" s="1"/>
      <c r="AI45" s="1">
        <f t="shared" si="8"/>
        <v>160</v>
      </c>
      <c r="AJ45" s="1">
        <f t="shared" si="9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4" t="s">
        <v>85</v>
      </c>
      <c r="B46" s="14" t="s">
        <v>44</v>
      </c>
      <c r="C46" s="14"/>
      <c r="D46" s="14"/>
      <c r="E46" s="14"/>
      <c r="F46" s="14"/>
      <c r="G46" s="15">
        <v>0</v>
      </c>
      <c r="H46" s="14">
        <v>50</v>
      </c>
      <c r="I46" s="14" t="s">
        <v>37</v>
      </c>
      <c r="J46" s="14">
        <v>1</v>
      </c>
      <c r="K46" s="14">
        <f t="shared" si="18"/>
        <v>-1</v>
      </c>
      <c r="L46" s="14"/>
      <c r="M46" s="14"/>
      <c r="N46" s="14"/>
      <c r="O46" s="14"/>
      <c r="P46" s="14"/>
      <c r="Q46" s="14"/>
      <c r="R46" s="14"/>
      <c r="S46" s="14">
        <f t="shared" si="3"/>
        <v>0</v>
      </c>
      <c r="T46" s="16"/>
      <c r="U46" s="16"/>
      <c r="V46" s="16"/>
      <c r="W46" s="16"/>
      <c r="X46" s="16"/>
      <c r="Y46" s="14"/>
      <c r="Z46" s="14" t="e">
        <f t="shared" si="11"/>
        <v>#DIV/0!</v>
      </c>
      <c r="AA46" s="14" t="e">
        <f t="shared" si="7"/>
        <v>#DIV/0!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 t="s">
        <v>50</v>
      </c>
      <c r="AI46" s="14">
        <f t="shared" si="8"/>
        <v>0</v>
      </c>
      <c r="AJ46" s="14">
        <f t="shared" si="9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86</v>
      </c>
      <c r="B47" s="1" t="s">
        <v>36</v>
      </c>
      <c r="C47" s="1">
        <v>352.25900000000001</v>
      </c>
      <c r="D47" s="1">
        <v>386.291</v>
      </c>
      <c r="E47" s="1">
        <v>482.524</v>
      </c>
      <c r="F47" s="1">
        <v>204.536</v>
      </c>
      <c r="G47" s="6">
        <v>1</v>
      </c>
      <c r="H47" s="1">
        <v>45</v>
      </c>
      <c r="I47" s="1" t="s">
        <v>37</v>
      </c>
      <c r="J47" s="1">
        <v>530.07000000000005</v>
      </c>
      <c r="K47" s="1">
        <f t="shared" si="18"/>
        <v>-47.546000000000049</v>
      </c>
      <c r="L47" s="1"/>
      <c r="M47" s="1"/>
      <c r="N47" s="1"/>
      <c r="O47" s="1">
        <v>200</v>
      </c>
      <c r="P47" s="1">
        <v>641.8950000000001</v>
      </c>
      <c r="Q47" s="1"/>
      <c r="R47" s="1"/>
      <c r="S47" s="1">
        <f t="shared" si="3"/>
        <v>96.504800000000003</v>
      </c>
      <c r="T47" s="5">
        <f t="shared" ref="T47:T55" si="23">11*S47-R47-Q47-P47-O47-N47-F47</f>
        <v>15.121799999999837</v>
      </c>
      <c r="U47" s="5">
        <v>0</v>
      </c>
      <c r="V47" s="5">
        <f t="shared" ref="V47:V55" si="24">U47-W47</f>
        <v>0</v>
      </c>
      <c r="W47" s="5"/>
      <c r="X47" s="5">
        <v>0</v>
      </c>
      <c r="Y47" s="1" t="s">
        <v>146</v>
      </c>
      <c r="Z47" s="1">
        <f t="shared" ref="Z47:Z55" si="25">(F47+N47+O47+P47+Q47+R47+U47)/S47</f>
        <v>10.843305203471745</v>
      </c>
      <c r="AA47" s="1">
        <f t="shared" si="7"/>
        <v>10.843305203471745</v>
      </c>
      <c r="AB47" s="1">
        <v>105.114</v>
      </c>
      <c r="AC47" s="1">
        <v>78.263199999999998</v>
      </c>
      <c r="AD47" s="1">
        <v>61.3506</v>
      </c>
      <c r="AE47" s="1">
        <v>55.266199999999998</v>
      </c>
      <c r="AF47" s="1">
        <v>48.810600000000001</v>
      </c>
      <c r="AG47" s="1">
        <v>67.563000000000002</v>
      </c>
      <c r="AH47" s="1" t="s">
        <v>147</v>
      </c>
      <c r="AI47" s="1">
        <f t="shared" si="8"/>
        <v>0</v>
      </c>
      <c r="AJ47" s="1">
        <f t="shared" si="9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87</v>
      </c>
      <c r="B48" s="1" t="s">
        <v>44</v>
      </c>
      <c r="C48" s="1">
        <v>463</v>
      </c>
      <c r="D48" s="1">
        <v>9</v>
      </c>
      <c r="E48" s="1">
        <v>206.63</v>
      </c>
      <c r="F48" s="1">
        <v>205</v>
      </c>
      <c r="G48" s="6">
        <v>0.35</v>
      </c>
      <c r="H48" s="1">
        <v>40</v>
      </c>
      <c r="I48" s="1" t="s">
        <v>37</v>
      </c>
      <c r="J48" s="1">
        <v>221</v>
      </c>
      <c r="K48" s="1">
        <f t="shared" si="18"/>
        <v>-14.370000000000005</v>
      </c>
      <c r="L48" s="1"/>
      <c r="M48" s="1"/>
      <c r="N48" s="1"/>
      <c r="O48" s="1"/>
      <c r="P48" s="1">
        <v>216.89</v>
      </c>
      <c r="Q48" s="1"/>
      <c r="R48" s="1"/>
      <c r="S48" s="1">
        <f t="shared" si="3"/>
        <v>41.326000000000001</v>
      </c>
      <c r="T48" s="5">
        <f t="shared" si="23"/>
        <v>32.696000000000026</v>
      </c>
      <c r="U48" s="5">
        <v>0</v>
      </c>
      <c r="V48" s="5">
        <f t="shared" si="24"/>
        <v>0</v>
      </c>
      <c r="W48" s="5"/>
      <c r="X48" s="5">
        <v>0</v>
      </c>
      <c r="Y48" s="1" t="s">
        <v>146</v>
      </c>
      <c r="Z48" s="1">
        <f t="shared" si="25"/>
        <v>10.208827372598364</v>
      </c>
      <c r="AA48" s="1">
        <f t="shared" si="7"/>
        <v>10.208827372598364</v>
      </c>
      <c r="AB48" s="1">
        <v>44.926000000000002</v>
      </c>
      <c r="AC48" s="1">
        <v>41</v>
      </c>
      <c r="AD48" s="1">
        <v>45</v>
      </c>
      <c r="AE48" s="1">
        <v>52</v>
      </c>
      <c r="AF48" s="1">
        <v>46.4</v>
      </c>
      <c r="AG48" s="1">
        <v>30.6</v>
      </c>
      <c r="AH48" s="1" t="s">
        <v>147</v>
      </c>
      <c r="AI48" s="1">
        <f t="shared" si="8"/>
        <v>0</v>
      </c>
      <c r="AJ48" s="1">
        <f t="shared" si="9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89</v>
      </c>
      <c r="B49" s="1" t="s">
        <v>36</v>
      </c>
      <c r="C49" s="1">
        <v>38.808</v>
      </c>
      <c r="D49" s="1">
        <v>12.829000000000001</v>
      </c>
      <c r="E49" s="1">
        <v>29.631</v>
      </c>
      <c r="F49" s="1">
        <v>13.468999999999999</v>
      </c>
      <c r="G49" s="6">
        <v>1</v>
      </c>
      <c r="H49" s="1">
        <v>40</v>
      </c>
      <c r="I49" s="1" t="s">
        <v>37</v>
      </c>
      <c r="J49" s="1">
        <v>31.725999999999999</v>
      </c>
      <c r="K49" s="1">
        <f t="shared" si="18"/>
        <v>-2.0949999999999989</v>
      </c>
      <c r="L49" s="1"/>
      <c r="M49" s="1"/>
      <c r="N49" s="1"/>
      <c r="O49" s="1"/>
      <c r="P49" s="1">
        <v>50</v>
      </c>
      <c r="Q49" s="1"/>
      <c r="R49" s="1"/>
      <c r="S49" s="1">
        <f t="shared" si="3"/>
        <v>5.9261999999999997</v>
      </c>
      <c r="T49" s="5"/>
      <c r="U49" s="5">
        <f t="shared" ref="U49:U52" si="26">T49</f>
        <v>0</v>
      </c>
      <c r="V49" s="5">
        <f t="shared" si="24"/>
        <v>0</v>
      </c>
      <c r="W49" s="5"/>
      <c r="X49" s="5"/>
      <c r="Y49" s="1"/>
      <c r="Z49" s="1">
        <f t="shared" si="25"/>
        <v>10.709898417198206</v>
      </c>
      <c r="AA49" s="1">
        <f t="shared" si="7"/>
        <v>10.709898417198206</v>
      </c>
      <c r="AB49" s="1">
        <v>6.7790000000000008</v>
      </c>
      <c r="AC49" s="1">
        <v>4.181</v>
      </c>
      <c r="AD49" s="1">
        <v>2.9060000000000001</v>
      </c>
      <c r="AE49" s="1">
        <v>3.7732000000000001</v>
      </c>
      <c r="AF49" s="1">
        <v>4.9307999999999996</v>
      </c>
      <c r="AG49" s="1">
        <v>1.3026</v>
      </c>
      <c r="AH49" s="1"/>
      <c r="AI49" s="1">
        <f t="shared" si="8"/>
        <v>0</v>
      </c>
      <c r="AJ49" s="1">
        <f t="shared" si="9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90</v>
      </c>
      <c r="B50" s="1" t="s">
        <v>44</v>
      </c>
      <c r="C50" s="1">
        <v>569</v>
      </c>
      <c r="D50" s="1">
        <v>906</v>
      </c>
      <c r="E50" s="1">
        <v>709</v>
      </c>
      <c r="F50" s="1">
        <v>650</v>
      </c>
      <c r="G50" s="6">
        <v>0.4</v>
      </c>
      <c r="H50" s="1">
        <v>40</v>
      </c>
      <c r="I50" s="1" t="s">
        <v>37</v>
      </c>
      <c r="J50" s="1">
        <v>743</v>
      </c>
      <c r="K50" s="1">
        <f t="shared" si="18"/>
        <v>-34</v>
      </c>
      <c r="L50" s="1"/>
      <c r="M50" s="1"/>
      <c r="N50" s="1"/>
      <c r="O50" s="1"/>
      <c r="P50" s="1">
        <v>250</v>
      </c>
      <c r="Q50" s="1"/>
      <c r="R50" s="1"/>
      <c r="S50" s="1">
        <f t="shared" si="3"/>
        <v>141.80000000000001</v>
      </c>
      <c r="T50" s="5">
        <f t="shared" si="23"/>
        <v>659.80000000000018</v>
      </c>
      <c r="U50" s="5">
        <v>450</v>
      </c>
      <c r="V50" s="5">
        <f t="shared" si="24"/>
        <v>450</v>
      </c>
      <c r="W50" s="5"/>
      <c r="X50" s="5">
        <v>450</v>
      </c>
      <c r="Y50" s="1"/>
      <c r="Z50" s="1">
        <f t="shared" si="25"/>
        <v>9.5204513399153736</v>
      </c>
      <c r="AA50" s="1">
        <f t="shared" si="7"/>
        <v>6.3469675599435824</v>
      </c>
      <c r="AB50" s="1">
        <v>115.8</v>
      </c>
      <c r="AC50" s="1">
        <v>128</v>
      </c>
      <c r="AD50" s="1">
        <v>109.2</v>
      </c>
      <c r="AE50" s="1">
        <v>81.2</v>
      </c>
      <c r="AF50" s="1">
        <v>76.2</v>
      </c>
      <c r="AG50" s="1">
        <v>102.4</v>
      </c>
      <c r="AH50" s="1"/>
      <c r="AI50" s="1">
        <f t="shared" si="8"/>
        <v>180</v>
      </c>
      <c r="AJ50" s="1">
        <f t="shared" si="9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91</v>
      </c>
      <c r="B51" s="1" t="s">
        <v>44</v>
      </c>
      <c r="C51" s="1">
        <v>875</v>
      </c>
      <c r="D51" s="1">
        <v>1506</v>
      </c>
      <c r="E51" s="1">
        <v>1079</v>
      </c>
      <c r="F51" s="1">
        <v>1120</v>
      </c>
      <c r="G51" s="6">
        <v>0.4</v>
      </c>
      <c r="H51" s="1">
        <v>45</v>
      </c>
      <c r="I51" s="1" t="s">
        <v>37</v>
      </c>
      <c r="J51" s="1">
        <v>1062</v>
      </c>
      <c r="K51" s="1">
        <f t="shared" si="18"/>
        <v>17</v>
      </c>
      <c r="L51" s="1"/>
      <c r="M51" s="1"/>
      <c r="N51" s="1"/>
      <c r="O51" s="1"/>
      <c r="P51" s="1">
        <v>0</v>
      </c>
      <c r="Q51" s="1"/>
      <c r="R51" s="1"/>
      <c r="S51" s="1">
        <f t="shared" si="3"/>
        <v>215.8</v>
      </c>
      <c r="T51" s="5">
        <f t="shared" si="23"/>
        <v>1253.8000000000002</v>
      </c>
      <c r="U51" s="5">
        <v>800</v>
      </c>
      <c r="V51" s="5">
        <f t="shared" si="24"/>
        <v>800</v>
      </c>
      <c r="W51" s="5"/>
      <c r="X51" s="5">
        <v>650</v>
      </c>
      <c r="Y51" s="1"/>
      <c r="Z51" s="1">
        <f t="shared" si="25"/>
        <v>8.8971269694161261</v>
      </c>
      <c r="AA51" s="1">
        <f t="shared" si="7"/>
        <v>5.1899907321594068</v>
      </c>
      <c r="AB51" s="1">
        <v>192.8</v>
      </c>
      <c r="AC51" s="1">
        <v>203.6</v>
      </c>
      <c r="AD51" s="1">
        <v>159.6</v>
      </c>
      <c r="AE51" s="1">
        <v>121</v>
      </c>
      <c r="AF51" s="1">
        <v>119</v>
      </c>
      <c r="AG51" s="1">
        <v>139.80000000000001</v>
      </c>
      <c r="AH51" s="1" t="s">
        <v>77</v>
      </c>
      <c r="AI51" s="1">
        <f t="shared" si="8"/>
        <v>320</v>
      </c>
      <c r="AJ51" s="1">
        <f t="shared" si="9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92</v>
      </c>
      <c r="B52" s="1" t="s">
        <v>44</v>
      </c>
      <c r="C52" s="1">
        <v>282</v>
      </c>
      <c r="D52" s="1">
        <v>270</v>
      </c>
      <c r="E52" s="1">
        <v>247</v>
      </c>
      <c r="F52" s="1">
        <v>270</v>
      </c>
      <c r="G52" s="6">
        <v>0.4</v>
      </c>
      <c r="H52" s="1">
        <v>40</v>
      </c>
      <c r="I52" s="1" t="s">
        <v>37</v>
      </c>
      <c r="J52" s="1">
        <v>277</v>
      </c>
      <c r="K52" s="1">
        <f t="shared" si="18"/>
        <v>-30</v>
      </c>
      <c r="L52" s="1"/>
      <c r="M52" s="1"/>
      <c r="N52" s="1"/>
      <c r="O52" s="1"/>
      <c r="P52" s="1">
        <v>294</v>
      </c>
      <c r="Q52" s="1"/>
      <c r="R52" s="1"/>
      <c r="S52" s="1">
        <f t="shared" si="3"/>
        <v>49.4</v>
      </c>
      <c r="T52" s="5"/>
      <c r="U52" s="5">
        <f t="shared" si="26"/>
        <v>0</v>
      </c>
      <c r="V52" s="5">
        <f t="shared" si="24"/>
        <v>0</v>
      </c>
      <c r="W52" s="5"/>
      <c r="X52" s="5"/>
      <c r="Y52" s="1"/>
      <c r="Z52" s="1">
        <f t="shared" si="25"/>
        <v>11.417004048582996</v>
      </c>
      <c r="AA52" s="1">
        <f t="shared" si="7"/>
        <v>11.417004048582996</v>
      </c>
      <c r="AB52" s="1">
        <v>56.4</v>
      </c>
      <c r="AC52" s="1">
        <v>48.8</v>
      </c>
      <c r="AD52" s="1">
        <v>40.6</v>
      </c>
      <c r="AE52" s="1">
        <v>37.200000000000003</v>
      </c>
      <c r="AF52" s="1">
        <v>41.2</v>
      </c>
      <c r="AG52" s="1">
        <v>49.6</v>
      </c>
      <c r="AH52" s="1" t="s">
        <v>52</v>
      </c>
      <c r="AI52" s="1">
        <f t="shared" si="8"/>
        <v>0</v>
      </c>
      <c r="AJ52" s="1">
        <f t="shared" si="9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93</v>
      </c>
      <c r="B53" s="1" t="s">
        <v>36</v>
      </c>
      <c r="C53" s="1">
        <v>204.28899999999999</v>
      </c>
      <c r="D53" s="1">
        <v>236.87</v>
      </c>
      <c r="E53" s="1">
        <v>153.98599999999999</v>
      </c>
      <c r="F53" s="1">
        <v>236.87</v>
      </c>
      <c r="G53" s="6">
        <v>1</v>
      </c>
      <c r="H53" s="1">
        <v>50</v>
      </c>
      <c r="I53" s="1" t="s">
        <v>37</v>
      </c>
      <c r="J53" s="1">
        <v>177.85</v>
      </c>
      <c r="K53" s="1">
        <f t="shared" si="18"/>
        <v>-23.864000000000004</v>
      </c>
      <c r="L53" s="1"/>
      <c r="M53" s="1"/>
      <c r="N53" s="1"/>
      <c r="O53" s="1"/>
      <c r="P53" s="1">
        <v>80</v>
      </c>
      <c r="Q53" s="1"/>
      <c r="R53" s="1"/>
      <c r="S53" s="1">
        <f t="shared" si="3"/>
        <v>30.797199999999997</v>
      </c>
      <c r="T53" s="5">
        <f t="shared" si="23"/>
        <v>21.899199999999951</v>
      </c>
      <c r="U53" s="5">
        <v>0</v>
      </c>
      <c r="V53" s="5">
        <f t="shared" si="24"/>
        <v>0</v>
      </c>
      <c r="W53" s="5"/>
      <c r="X53" s="5">
        <v>0</v>
      </c>
      <c r="Y53" s="1" t="s">
        <v>146</v>
      </c>
      <c r="Z53" s="1">
        <f t="shared" si="25"/>
        <v>10.288922369566066</v>
      </c>
      <c r="AA53" s="1">
        <f t="shared" si="7"/>
        <v>10.288922369566066</v>
      </c>
      <c r="AB53" s="1">
        <v>40.543199999999999</v>
      </c>
      <c r="AC53" s="1">
        <v>35.143999999999998</v>
      </c>
      <c r="AD53" s="1">
        <v>25.5778</v>
      </c>
      <c r="AE53" s="1">
        <v>26.54</v>
      </c>
      <c r="AF53" s="1">
        <v>25.138200000000001</v>
      </c>
      <c r="AG53" s="1">
        <v>27.571400000000001</v>
      </c>
      <c r="AH53" s="1" t="s">
        <v>147</v>
      </c>
      <c r="AI53" s="1">
        <f t="shared" si="8"/>
        <v>0</v>
      </c>
      <c r="AJ53" s="1">
        <f t="shared" si="9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94</v>
      </c>
      <c r="B54" s="1" t="s">
        <v>36</v>
      </c>
      <c r="C54" s="1">
        <v>804.07799999999997</v>
      </c>
      <c r="D54" s="1">
        <v>109.07</v>
      </c>
      <c r="E54" s="1">
        <v>505.178</v>
      </c>
      <c r="F54" s="1">
        <v>317.38799999999998</v>
      </c>
      <c r="G54" s="6">
        <v>1</v>
      </c>
      <c r="H54" s="1">
        <v>50</v>
      </c>
      <c r="I54" s="1" t="s">
        <v>37</v>
      </c>
      <c r="J54" s="1">
        <v>494.077</v>
      </c>
      <c r="K54" s="1">
        <f t="shared" si="18"/>
        <v>11.100999999999999</v>
      </c>
      <c r="L54" s="1"/>
      <c r="M54" s="1"/>
      <c r="N54" s="1"/>
      <c r="O54" s="1"/>
      <c r="P54" s="1">
        <v>372.39599999999979</v>
      </c>
      <c r="Q54" s="1"/>
      <c r="R54" s="1"/>
      <c r="S54" s="1">
        <f t="shared" si="3"/>
        <v>101.0356</v>
      </c>
      <c r="T54" s="5">
        <f t="shared" si="23"/>
        <v>421.60760000000022</v>
      </c>
      <c r="U54" s="5">
        <v>350</v>
      </c>
      <c r="V54" s="5">
        <f t="shared" si="24"/>
        <v>350</v>
      </c>
      <c r="W54" s="5"/>
      <c r="X54" s="5">
        <v>300</v>
      </c>
      <c r="Y54" s="1"/>
      <c r="Z54" s="1">
        <f t="shared" si="25"/>
        <v>10.291263673398284</v>
      </c>
      <c r="AA54" s="1">
        <f t="shared" si="7"/>
        <v>6.8271381572435832</v>
      </c>
      <c r="AB54" s="1">
        <v>84.313999999999993</v>
      </c>
      <c r="AC54" s="1">
        <v>80.681399999999996</v>
      </c>
      <c r="AD54" s="1">
        <v>67.853200000000001</v>
      </c>
      <c r="AE54" s="1">
        <v>84.126199999999997</v>
      </c>
      <c r="AF54" s="1">
        <v>95.49199999999999</v>
      </c>
      <c r="AG54" s="1">
        <v>88.587400000000002</v>
      </c>
      <c r="AH54" s="1"/>
      <c r="AI54" s="1">
        <f t="shared" si="8"/>
        <v>350</v>
      </c>
      <c r="AJ54" s="1">
        <f t="shared" si="9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95</v>
      </c>
      <c r="B55" s="1" t="s">
        <v>36</v>
      </c>
      <c r="C55" s="1">
        <v>494.00400000000002</v>
      </c>
      <c r="D55" s="1">
        <v>0.39800000000000002</v>
      </c>
      <c r="E55" s="1">
        <v>302.13499999999999</v>
      </c>
      <c r="F55" s="1">
        <v>132.815</v>
      </c>
      <c r="G55" s="6">
        <v>1</v>
      </c>
      <c r="H55" s="1">
        <v>55</v>
      </c>
      <c r="I55" s="1" t="s">
        <v>37</v>
      </c>
      <c r="J55" s="1">
        <v>278.00400000000002</v>
      </c>
      <c r="K55" s="1">
        <f t="shared" si="18"/>
        <v>24.130999999999972</v>
      </c>
      <c r="L55" s="1"/>
      <c r="M55" s="1"/>
      <c r="N55" s="1"/>
      <c r="O55" s="1"/>
      <c r="P55" s="1">
        <v>220.643</v>
      </c>
      <c r="Q55" s="1"/>
      <c r="R55" s="1"/>
      <c r="S55" s="1">
        <f t="shared" si="3"/>
        <v>60.427</v>
      </c>
      <c r="T55" s="5">
        <f t="shared" si="23"/>
        <v>311.23899999999998</v>
      </c>
      <c r="U55" s="5">
        <v>320</v>
      </c>
      <c r="V55" s="5">
        <f t="shared" si="24"/>
        <v>320</v>
      </c>
      <c r="W55" s="5"/>
      <c r="X55" s="5">
        <v>320</v>
      </c>
      <c r="Y55" s="1"/>
      <c r="Z55" s="1">
        <f t="shared" si="25"/>
        <v>11.144984857762259</v>
      </c>
      <c r="AA55" s="1">
        <f t="shared" si="7"/>
        <v>5.8493388716964265</v>
      </c>
      <c r="AB55" s="1">
        <v>47.583799999999997</v>
      </c>
      <c r="AC55" s="1">
        <v>42.4756</v>
      </c>
      <c r="AD55" s="1">
        <v>41.8782</v>
      </c>
      <c r="AE55" s="1">
        <v>46.958599999999997</v>
      </c>
      <c r="AF55" s="1">
        <v>46.647399999999998</v>
      </c>
      <c r="AG55" s="1">
        <v>51.987199999999987</v>
      </c>
      <c r="AH55" s="1" t="s">
        <v>88</v>
      </c>
      <c r="AI55" s="1">
        <f t="shared" si="8"/>
        <v>320</v>
      </c>
      <c r="AJ55" s="1">
        <f t="shared" si="9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4" t="s">
        <v>96</v>
      </c>
      <c r="B56" s="14" t="s">
        <v>36</v>
      </c>
      <c r="C56" s="14"/>
      <c r="D56" s="14"/>
      <c r="E56" s="14"/>
      <c r="F56" s="14"/>
      <c r="G56" s="15">
        <v>0</v>
      </c>
      <c r="H56" s="14" t="e">
        <v>#N/A</v>
      </c>
      <c r="I56" s="14" t="s">
        <v>37</v>
      </c>
      <c r="J56" s="14"/>
      <c r="K56" s="14">
        <f t="shared" si="18"/>
        <v>0</v>
      </c>
      <c r="L56" s="14"/>
      <c r="M56" s="14"/>
      <c r="N56" s="14"/>
      <c r="O56" s="14"/>
      <c r="P56" s="14"/>
      <c r="Q56" s="14"/>
      <c r="R56" s="14"/>
      <c r="S56" s="14">
        <f t="shared" si="3"/>
        <v>0</v>
      </c>
      <c r="T56" s="16"/>
      <c r="U56" s="16"/>
      <c r="V56" s="16"/>
      <c r="W56" s="16"/>
      <c r="X56" s="16"/>
      <c r="Y56" s="14"/>
      <c r="Z56" s="14" t="e">
        <f t="shared" si="11"/>
        <v>#DIV/0!</v>
      </c>
      <c r="AA56" s="14" t="e">
        <f t="shared" si="7"/>
        <v>#DIV/0!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 t="s">
        <v>50</v>
      </c>
      <c r="AI56" s="14">
        <f t="shared" si="8"/>
        <v>0</v>
      </c>
      <c r="AJ56" s="14">
        <f t="shared" si="9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4" t="s">
        <v>97</v>
      </c>
      <c r="B57" s="14" t="s">
        <v>36</v>
      </c>
      <c r="C57" s="14"/>
      <c r="D57" s="14"/>
      <c r="E57" s="14"/>
      <c r="F57" s="14"/>
      <c r="G57" s="15">
        <v>0</v>
      </c>
      <c r="H57" s="14" t="e">
        <v>#N/A</v>
      </c>
      <c r="I57" s="14" t="s">
        <v>37</v>
      </c>
      <c r="J57" s="14"/>
      <c r="K57" s="14">
        <f t="shared" si="18"/>
        <v>0</v>
      </c>
      <c r="L57" s="14"/>
      <c r="M57" s="14"/>
      <c r="N57" s="14"/>
      <c r="O57" s="14"/>
      <c r="P57" s="14"/>
      <c r="Q57" s="14"/>
      <c r="R57" s="14"/>
      <c r="S57" s="14">
        <f t="shared" si="3"/>
        <v>0</v>
      </c>
      <c r="T57" s="16"/>
      <c r="U57" s="16"/>
      <c r="V57" s="16"/>
      <c r="W57" s="16"/>
      <c r="X57" s="16"/>
      <c r="Y57" s="14"/>
      <c r="Z57" s="14" t="e">
        <f t="shared" si="11"/>
        <v>#DIV/0!</v>
      </c>
      <c r="AA57" s="14" t="e">
        <f t="shared" si="7"/>
        <v>#DIV/0!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 t="s">
        <v>50</v>
      </c>
      <c r="AI57" s="14">
        <f t="shared" si="8"/>
        <v>0</v>
      </c>
      <c r="AJ57" s="14">
        <f t="shared" si="9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4" t="s">
        <v>98</v>
      </c>
      <c r="B58" s="14" t="s">
        <v>36</v>
      </c>
      <c r="C58" s="14"/>
      <c r="D58" s="14">
        <v>8.0210000000000008</v>
      </c>
      <c r="E58" s="14">
        <v>8.0060000000000002</v>
      </c>
      <c r="F58" s="14"/>
      <c r="G58" s="15">
        <v>0</v>
      </c>
      <c r="H58" s="14">
        <v>40</v>
      </c>
      <c r="I58" s="14" t="s">
        <v>37</v>
      </c>
      <c r="J58" s="14">
        <v>6.3</v>
      </c>
      <c r="K58" s="14">
        <f t="shared" si="18"/>
        <v>1.7060000000000004</v>
      </c>
      <c r="L58" s="14"/>
      <c r="M58" s="14"/>
      <c r="N58" s="14"/>
      <c r="O58" s="14"/>
      <c r="P58" s="14"/>
      <c r="Q58" s="14"/>
      <c r="R58" s="14"/>
      <c r="S58" s="14">
        <f t="shared" si="3"/>
        <v>1.6012</v>
      </c>
      <c r="T58" s="16"/>
      <c r="U58" s="16"/>
      <c r="V58" s="16"/>
      <c r="W58" s="16"/>
      <c r="X58" s="16"/>
      <c r="Y58" s="14"/>
      <c r="Z58" s="14">
        <f t="shared" si="11"/>
        <v>0</v>
      </c>
      <c r="AA58" s="14">
        <f t="shared" si="7"/>
        <v>0</v>
      </c>
      <c r="AB58" s="14">
        <v>1.6012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 t="s">
        <v>99</v>
      </c>
      <c r="AI58" s="14">
        <f t="shared" si="8"/>
        <v>0</v>
      </c>
      <c r="AJ58" s="14">
        <f t="shared" si="9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100</v>
      </c>
      <c r="B59" s="1" t="s">
        <v>44</v>
      </c>
      <c r="C59" s="1">
        <v>581</v>
      </c>
      <c r="D59" s="1">
        <v>954</v>
      </c>
      <c r="E59" s="1">
        <v>781</v>
      </c>
      <c r="F59" s="1">
        <v>642</v>
      </c>
      <c r="G59" s="6">
        <v>0.4</v>
      </c>
      <c r="H59" s="1">
        <v>45</v>
      </c>
      <c r="I59" s="1" t="s">
        <v>37</v>
      </c>
      <c r="J59" s="1">
        <v>779</v>
      </c>
      <c r="K59" s="1">
        <f t="shared" si="18"/>
        <v>2</v>
      </c>
      <c r="L59" s="1"/>
      <c r="M59" s="1"/>
      <c r="N59" s="1"/>
      <c r="O59" s="1"/>
      <c r="P59" s="1">
        <v>250</v>
      </c>
      <c r="Q59" s="1"/>
      <c r="R59" s="1"/>
      <c r="S59" s="1">
        <f t="shared" si="3"/>
        <v>156.19999999999999</v>
      </c>
      <c r="T59" s="5">
        <f>11*S59-R59-Q59-P59-O59-N59-F59</f>
        <v>826.19999999999982</v>
      </c>
      <c r="U59" s="5">
        <v>600</v>
      </c>
      <c r="V59" s="5">
        <f>U59-W59</f>
        <v>600</v>
      </c>
      <c r="W59" s="5"/>
      <c r="X59" s="5">
        <v>500</v>
      </c>
      <c r="Y59" s="1"/>
      <c r="Z59" s="1">
        <f>(F59+N59+O59+P59+Q59+R59+U59)/S59</f>
        <v>9.5518565941101166</v>
      </c>
      <c r="AA59" s="1">
        <f t="shared" si="7"/>
        <v>5.7106274007682458</v>
      </c>
      <c r="AB59" s="1">
        <v>134.19999999999999</v>
      </c>
      <c r="AC59" s="1">
        <v>135.6</v>
      </c>
      <c r="AD59" s="1">
        <v>122.4</v>
      </c>
      <c r="AE59" s="1">
        <v>98.4</v>
      </c>
      <c r="AF59" s="1">
        <v>103</v>
      </c>
      <c r="AG59" s="1">
        <v>130.52000000000001</v>
      </c>
      <c r="AH59" s="1"/>
      <c r="AI59" s="1">
        <f t="shared" si="8"/>
        <v>240</v>
      </c>
      <c r="AJ59" s="1">
        <f t="shared" si="9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4" t="s">
        <v>101</v>
      </c>
      <c r="B60" s="14" t="s">
        <v>36</v>
      </c>
      <c r="C60" s="14"/>
      <c r="D60" s="14"/>
      <c r="E60" s="14"/>
      <c r="F60" s="14"/>
      <c r="G60" s="15">
        <v>0</v>
      </c>
      <c r="H60" s="14" t="e">
        <v>#N/A</v>
      </c>
      <c r="I60" s="14" t="s">
        <v>37</v>
      </c>
      <c r="J60" s="14"/>
      <c r="K60" s="14">
        <f t="shared" si="18"/>
        <v>0</v>
      </c>
      <c r="L60" s="14"/>
      <c r="M60" s="14"/>
      <c r="N60" s="14"/>
      <c r="O60" s="14"/>
      <c r="P60" s="14"/>
      <c r="Q60" s="14"/>
      <c r="R60" s="14"/>
      <c r="S60" s="14">
        <f t="shared" si="3"/>
        <v>0</v>
      </c>
      <c r="T60" s="16"/>
      <c r="U60" s="16"/>
      <c r="V60" s="16"/>
      <c r="W60" s="16"/>
      <c r="X60" s="16"/>
      <c r="Y60" s="14"/>
      <c r="Z60" s="14" t="e">
        <f t="shared" si="11"/>
        <v>#DIV/0!</v>
      </c>
      <c r="AA60" s="14" t="e">
        <f t="shared" si="7"/>
        <v>#DIV/0!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 t="s">
        <v>50</v>
      </c>
      <c r="AI60" s="14">
        <f t="shared" si="8"/>
        <v>0</v>
      </c>
      <c r="AJ60" s="14">
        <f t="shared" si="9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102</v>
      </c>
      <c r="B61" s="1" t="s">
        <v>44</v>
      </c>
      <c r="C61" s="1">
        <v>480</v>
      </c>
      <c r="D61" s="1">
        <v>156</v>
      </c>
      <c r="E61" s="1">
        <v>286</v>
      </c>
      <c r="F61" s="1">
        <v>294</v>
      </c>
      <c r="G61" s="6">
        <v>0.35</v>
      </c>
      <c r="H61" s="1">
        <v>40</v>
      </c>
      <c r="I61" s="1" t="s">
        <v>37</v>
      </c>
      <c r="J61" s="1">
        <v>294</v>
      </c>
      <c r="K61" s="1">
        <f t="shared" si="18"/>
        <v>-8</v>
      </c>
      <c r="L61" s="1"/>
      <c r="M61" s="1"/>
      <c r="N61" s="1"/>
      <c r="O61" s="1"/>
      <c r="P61" s="1">
        <v>220</v>
      </c>
      <c r="Q61" s="1"/>
      <c r="R61" s="1"/>
      <c r="S61" s="1">
        <f t="shared" si="3"/>
        <v>57.2</v>
      </c>
      <c r="T61" s="5">
        <f t="shared" ref="T61" si="27">11*S61-R61-Q61-P61-O61-N61-F61</f>
        <v>115.20000000000005</v>
      </c>
      <c r="U61" s="5">
        <f t="shared" ref="U61:U62" si="28">T61</f>
        <v>115.20000000000005</v>
      </c>
      <c r="V61" s="5">
        <f t="shared" ref="V61:V62" si="29">U61-W61</f>
        <v>115.20000000000005</v>
      </c>
      <c r="W61" s="5"/>
      <c r="X61" s="5">
        <v>115</v>
      </c>
      <c r="Y61" s="1"/>
      <c r="Z61" s="1">
        <f t="shared" ref="Z61:Z62" si="30">(F61+N61+O61+P61+Q61+R61+U61)/S61</f>
        <v>11</v>
      </c>
      <c r="AA61" s="1">
        <f t="shared" si="7"/>
        <v>8.9860139860139849</v>
      </c>
      <c r="AB61" s="1">
        <v>60.6</v>
      </c>
      <c r="AC61" s="1">
        <v>63.2</v>
      </c>
      <c r="AD61" s="1">
        <v>68</v>
      </c>
      <c r="AE61" s="1">
        <v>69.8</v>
      </c>
      <c r="AF61" s="1">
        <v>64.400000000000006</v>
      </c>
      <c r="AG61" s="1">
        <v>25.4</v>
      </c>
      <c r="AH61" s="1"/>
      <c r="AI61" s="1">
        <f t="shared" si="8"/>
        <v>40</v>
      </c>
      <c r="AJ61" s="1">
        <f t="shared" si="9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103</v>
      </c>
      <c r="B62" s="1" t="s">
        <v>44</v>
      </c>
      <c r="C62" s="1">
        <v>329</v>
      </c>
      <c r="D62" s="1">
        <v>1</v>
      </c>
      <c r="E62" s="1">
        <v>87</v>
      </c>
      <c r="F62" s="1">
        <v>230</v>
      </c>
      <c r="G62" s="6">
        <v>0.4</v>
      </c>
      <c r="H62" s="1">
        <v>50</v>
      </c>
      <c r="I62" s="1" t="s">
        <v>37</v>
      </c>
      <c r="J62" s="1">
        <v>87</v>
      </c>
      <c r="K62" s="1">
        <f t="shared" si="18"/>
        <v>0</v>
      </c>
      <c r="L62" s="1"/>
      <c r="M62" s="1"/>
      <c r="N62" s="1"/>
      <c r="O62" s="1"/>
      <c r="P62" s="1">
        <v>0</v>
      </c>
      <c r="Q62" s="1"/>
      <c r="R62" s="1"/>
      <c r="S62" s="1">
        <f t="shared" si="3"/>
        <v>17.399999999999999</v>
      </c>
      <c r="T62" s="5"/>
      <c r="U62" s="5">
        <f t="shared" si="28"/>
        <v>0</v>
      </c>
      <c r="V62" s="5">
        <f t="shared" si="29"/>
        <v>0</v>
      </c>
      <c r="W62" s="5"/>
      <c r="X62" s="5"/>
      <c r="Y62" s="1"/>
      <c r="Z62" s="1">
        <f t="shared" si="30"/>
        <v>13.218390804597702</v>
      </c>
      <c r="AA62" s="1">
        <f t="shared" si="7"/>
        <v>13.218390804597702</v>
      </c>
      <c r="AB62" s="1">
        <v>15</v>
      </c>
      <c r="AC62" s="1">
        <v>14.2</v>
      </c>
      <c r="AD62" s="1">
        <v>18</v>
      </c>
      <c r="AE62" s="1">
        <v>30</v>
      </c>
      <c r="AF62" s="1">
        <v>29.2</v>
      </c>
      <c r="AG62" s="1">
        <v>8.4</v>
      </c>
      <c r="AH62" s="13" t="s">
        <v>104</v>
      </c>
      <c r="AI62" s="1">
        <f t="shared" si="8"/>
        <v>0</v>
      </c>
      <c r="AJ62" s="1">
        <f t="shared" si="9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4" t="s">
        <v>105</v>
      </c>
      <c r="B63" s="14" t="s">
        <v>44</v>
      </c>
      <c r="C63" s="14"/>
      <c r="D63" s="14"/>
      <c r="E63" s="14"/>
      <c r="F63" s="14"/>
      <c r="G63" s="15">
        <v>0</v>
      </c>
      <c r="H63" s="14" t="e">
        <v>#N/A</v>
      </c>
      <c r="I63" s="14" t="s">
        <v>37</v>
      </c>
      <c r="J63" s="14"/>
      <c r="K63" s="14">
        <f t="shared" si="18"/>
        <v>0</v>
      </c>
      <c r="L63" s="14"/>
      <c r="M63" s="14"/>
      <c r="N63" s="14"/>
      <c r="O63" s="14"/>
      <c r="P63" s="14"/>
      <c r="Q63" s="14"/>
      <c r="R63" s="14"/>
      <c r="S63" s="14">
        <f t="shared" si="3"/>
        <v>0</v>
      </c>
      <c r="T63" s="16"/>
      <c r="U63" s="16"/>
      <c r="V63" s="16"/>
      <c r="W63" s="16"/>
      <c r="X63" s="16"/>
      <c r="Y63" s="14"/>
      <c r="Z63" s="14" t="e">
        <f t="shared" si="11"/>
        <v>#DIV/0!</v>
      </c>
      <c r="AA63" s="14" t="e">
        <f t="shared" si="7"/>
        <v>#DIV/0!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 t="s">
        <v>50</v>
      </c>
      <c r="AI63" s="14">
        <f t="shared" si="8"/>
        <v>0</v>
      </c>
      <c r="AJ63" s="14">
        <f t="shared" si="9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106</v>
      </c>
      <c r="B64" s="1" t="s">
        <v>44</v>
      </c>
      <c r="C64" s="1">
        <v>359</v>
      </c>
      <c r="D64" s="1"/>
      <c r="E64" s="1">
        <v>152</v>
      </c>
      <c r="F64" s="1">
        <v>175</v>
      </c>
      <c r="G64" s="6">
        <v>0.4</v>
      </c>
      <c r="H64" s="1">
        <v>40</v>
      </c>
      <c r="I64" s="1" t="s">
        <v>37</v>
      </c>
      <c r="J64" s="1">
        <v>151</v>
      </c>
      <c r="K64" s="1">
        <f t="shared" si="18"/>
        <v>1</v>
      </c>
      <c r="L64" s="1"/>
      <c r="M64" s="1"/>
      <c r="N64" s="1"/>
      <c r="O64" s="1"/>
      <c r="P64" s="1">
        <v>0</v>
      </c>
      <c r="Q64" s="1"/>
      <c r="R64" s="1"/>
      <c r="S64" s="1">
        <f t="shared" si="3"/>
        <v>30.4</v>
      </c>
      <c r="T64" s="5">
        <f t="shared" ref="T64:T67" si="31">11*S64-R64-Q64-P64-O64-N64-F64</f>
        <v>159.39999999999998</v>
      </c>
      <c r="U64" s="5">
        <v>160</v>
      </c>
      <c r="V64" s="5">
        <f t="shared" ref="V64:V67" si="32">U64-W64</f>
        <v>160</v>
      </c>
      <c r="W64" s="5"/>
      <c r="X64" s="5">
        <v>160</v>
      </c>
      <c r="Y64" s="1"/>
      <c r="Z64" s="1">
        <f t="shared" ref="Z64:Z67" si="33">(F64+N64+O64+P64+Q64+R64+U64)/S64</f>
        <v>11.019736842105264</v>
      </c>
      <c r="AA64" s="1">
        <f t="shared" si="7"/>
        <v>5.7565789473684212</v>
      </c>
      <c r="AB64" s="1">
        <v>28.6</v>
      </c>
      <c r="AC64" s="1">
        <v>20.6</v>
      </c>
      <c r="AD64" s="1">
        <v>19</v>
      </c>
      <c r="AE64" s="1">
        <v>20</v>
      </c>
      <c r="AF64" s="1">
        <v>19.2</v>
      </c>
      <c r="AG64" s="1">
        <v>27.8</v>
      </c>
      <c r="AH64" s="1" t="s">
        <v>77</v>
      </c>
      <c r="AI64" s="1">
        <f t="shared" si="8"/>
        <v>64</v>
      </c>
      <c r="AJ64" s="1">
        <f t="shared" si="9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107</v>
      </c>
      <c r="B65" s="1" t="s">
        <v>36</v>
      </c>
      <c r="C65" s="1">
        <v>62.2</v>
      </c>
      <c r="D65" s="1">
        <v>39.304000000000002</v>
      </c>
      <c r="E65" s="1">
        <v>52.170999999999999</v>
      </c>
      <c r="F65" s="1">
        <v>40.784999999999997</v>
      </c>
      <c r="G65" s="6">
        <v>1</v>
      </c>
      <c r="H65" s="1">
        <v>40</v>
      </c>
      <c r="I65" s="1" t="s">
        <v>37</v>
      </c>
      <c r="J65" s="1">
        <v>54.914999999999999</v>
      </c>
      <c r="K65" s="1">
        <f t="shared" si="18"/>
        <v>-2.7439999999999998</v>
      </c>
      <c r="L65" s="1"/>
      <c r="M65" s="1"/>
      <c r="N65" s="1"/>
      <c r="O65" s="1"/>
      <c r="P65" s="1">
        <v>40</v>
      </c>
      <c r="Q65" s="1"/>
      <c r="R65" s="1"/>
      <c r="S65" s="1">
        <f t="shared" si="3"/>
        <v>10.434200000000001</v>
      </c>
      <c r="T65" s="5">
        <f t="shared" si="31"/>
        <v>33.991200000000006</v>
      </c>
      <c r="U65" s="5">
        <v>30</v>
      </c>
      <c r="V65" s="5">
        <f t="shared" si="32"/>
        <v>30</v>
      </c>
      <c r="W65" s="5"/>
      <c r="X65" s="5">
        <v>30</v>
      </c>
      <c r="Y65" s="1"/>
      <c r="Z65" s="1">
        <f t="shared" si="33"/>
        <v>10.617488643115907</v>
      </c>
      <c r="AA65" s="1">
        <f t="shared" si="7"/>
        <v>7.74232811331966</v>
      </c>
      <c r="AB65" s="1">
        <v>10.5806</v>
      </c>
      <c r="AC65" s="1">
        <v>8.3373999999999988</v>
      </c>
      <c r="AD65" s="1">
        <v>8.1874000000000002</v>
      </c>
      <c r="AE65" s="1">
        <v>3.16</v>
      </c>
      <c r="AF65" s="1">
        <v>2.2989999999999999</v>
      </c>
      <c r="AG65" s="1">
        <v>8.9163999999999994</v>
      </c>
      <c r="AH65" s="1"/>
      <c r="AI65" s="1">
        <f t="shared" si="8"/>
        <v>30</v>
      </c>
      <c r="AJ65" s="1">
        <f t="shared" si="9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108</v>
      </c>
      <c r="B66" s="1" t="s">
        <v>36</v>
      </c>
      <c r="C66" s="1">
        <v>94.128</v>
      </c>
      <c r="D66" s="1">
        <v>211.50800000000001</v>
      </c>
      <c r="E66" s="1">
        <v>116.15300000000001</v>
      </c>
      <c r="F66" s="1">
        <v>139.923</v>
      </c>
      <c r="G66" s="6">
        <v>1</v>
      </c>
      <c r="H66" s="1">
        <v>30</v>
      </c>
      <c r="I66" s="1" t="s">
        <v>37</v>
      </c>
      <c r="J66" s="1">
        <v>118.4</v>
      </c>
      <c r="K66" s="1">
        <f t="shared" si="18"/>
        <v>-2.2469999999999999</v>
      </c>
      <c r="L66" s="1"/>
      <c r="M66" s="1"/>
      <c r="N66" s="1"/>
      <c r="O66" s="1"/>
      <c r="P66" s="1">
        <v>45</v>
      </c>
      <c r="Q66" s="1"/>
      <c r="R66" s="1"/>
      <c r="S66" s="1">
        <f t="shared" si="3"/>
        <v>23.230600000000003</v>
      </c>
      <c r="T66" s="5">
        <f>10*S66-R66-Q66-P66-O66-N66-F66</f>
        <v>47.383000000000038</v>
      </c>
      <c r="U66" s="5">
        <v>60</v>
      </c>
      <c r="V66" s="5">
        <f t="shared" si="32"/>
        <v>60</v>
      </c>
      <c r="W66" s="5"/>
      <c r="X66" s="5">
        <v>60</v>
      </c>
      <c r="Y66" s="1"/>
      <c r="Z66" s="1">
        <f t="shared" si="33"/>
        <v>10.543119850541956</v>
      </c>
      <c r="AA66" s="1">
        <f t="shared" si="7"/>
        <v>7.9603195784869945</v>
      </c>
      <c r="AB66" s="1">
        <v>24.089600000000001</v>
      </c>
      <c r="AC66" s="1">
        <v>26.673999999999999</v>
      </c>
      <c r="AD66" s="1">
        <v>24.636800000000001</v>
      </c>
      <c r="AE66" s="1">
        <v>19.1812</v>
      </c>
      <c r="AF66" s="1">
        <v>13.783200000000001</v>
      </c>
      <c r="AG66" s="1">
        <v>16.925000000000001</v>
      </c>
      <c r="AH66" s="1"/>
      <c r="AI66" s="1">
        <f t="shared" si="8"/>
        <v>60</v>
      </c>
      <c r="AJ66" s="1">
        <f t="shared" si="9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8" t="s">
        <v>109</v>
      </c>
      <c r="B67" s="1" t="s">
        <v>44</v>
      </c>
      <c r="C67" s="1"/>
      <c r="D67" s="1"/>
      <c r="E67" s="17">
        <f>E68</f>
        <v>83</v>
      </c>
      <c r="F67" s="17">
        <f>F68</f>
        <v>67</v>
      </c>
      <c r="G67" s="6">
        <v>0.45</v>
      </c>
      <c r="H67" s="1">
        <v>50</v>
      </c>
      <c r="I67" s="1" t="s">
        <v>37</v>
      </c>
      <c r="J67" s="1"/>
      <c r="K67" s="1">
        <f t="shared" si="18"/>
        <v>83</v>
      </c>
      <c r="L67" s="1"/>
      <c r="M67" s="1"/>
      <c r="N67" s="1"/>
      <c r="O67" s="1"/>
      <c r="P67" s="1">
        <v>90</v>
      </c>
      <c r="Q67" s="1"/>
      <c r="R67" s="1"/>
      <c r="S67" s="1">
        <f t="shared" si="3"/>
        <v>16.600000000000001</v>
      </c>
      <c r="T67" s="5">
        <f t="shared" si="31"/>
        <v>25.600000000000023</v>
      </c>
      <c r="U67" s="5">
        <v>0</v>
      </c>
      <c r="V67" s="5">
        <f t="shared" si="32"/>
        <v>0</v>
      </c>
      <c r="W67" s="5"/>
      <c r="X67" s="5">
        <v>0</v>
      </c>
      <c r="Y67" s="1" t="s">
        <v>146</v>
      </c>
      <c r="Z67" s="1">
        <f t="shared" si="33"/>
        <v>9.4578313253012034</v>
      </c>
      <c r="AA67" s="1">
        <f t="shared" si="7"/>
        <v>9.4578313253012034</v>
      </c>
      <c r="AB67" s="1">
        <v>17.8</v>
      </c>
      <c r="AC67" s="1">
        <v>13.6</v>
      </c>
      <c r="AD67" s="1">
        <v>15</v>
      </c>
      <c r="AE67" s="1">
        <v>12</v>
      </c>
      <c r="AF67" s="1">
        <v>11.6</v>
      </c>
      <c r="AG67" s="1">
        <v>24.4</v>
      </c>
      <c r="AH67" s="1" t="s">
        <v>148</v>
      </c>
      <c r="AI67" s="1">
        <f t="shared" si="8"/>
        <v>0</v>
      </c>
      <c r="AJ67" s="1">
        <f t="shared" si="9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0" t="s">
        <v>110</v>
      </c>
      <c r="B68" s="10" t="s">
        <v>44</v>
      </c>
      <c r="C68" s="10">
        <v>173</v>
      </c>
      <c r="D68" s="10"/>
      <c r="E68" s="17">
        <v>83</v>
      </c>
      <c r="F68" s="17">
        <v>67</v>
      </c>
      <c r="G68" s="11">
        <v>0</v>
      </c>
      <c r="H68" s="10" t="e">
        <v>#N/A</v>
      </c>
      <c r="I68" s="10" t="s">
        <v>80</v>
      </c>
      <c r="J68" s="10">
        <v>89</v>
      </c>
      <c r="K68" s="10">
        <f t="shared" si="18"/>
        <v>-6</v>
      </c>
      <c r="L68" s="10"/>
      <c r="M68" s="10"/>
      <c r="N68" s="10"/>
      <c r="O68" s="10"/>
      <c r="P68" s="10"/>
      <c r="Q68" s="10"/>
      <c r="R68" s="10"/>
      <c r="S68" s="10">
        <f t="shared" si="3"/>
        <v>16.600000000000001</v>
      </c>
      <c r="T68" s="12"/>
      <c r="U68" s="12"/>
      <c r="V68" s="12"/>
      <c r="W68" s="12"/>
      <c r="X68" s="12"/>
      <c r="Y68" s="10"/>
      <c r="Z68" s="10">
        <f t="shared" si="11"/>
        <v>4.0361445783132526</v>
      </c>
      <c r="AA68" s="10">
        <f t="shared" si="7"/>
        <v>4.0361445783132526</v>
      </c>
      <c r="AB68" s="10">
        <v>17.8</v>
      </c>
      <c r="AC68" s="10">
        <v>13.6</v>
      </c>
      <c r="AD68" s="10">
        <v>15</v>
      </c>
      <c r="AE68" s="10">
        <v>12</v>
      </c>
      <c r="AF68" s="10">
        <v>11.6</v>
      </c>
      <c r="AG68" s="10">
        <v>24.4</v>
      </c>
      <c r="AH68" s="10" t="s">
        <v>111</v>
      </c>
      <c r="AI68" s="10">
        <f t="shared" si="8"/>
        <v>0</v>
      </c>
      <c r="AJ68" s="10">
        <f t="shared" si="9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112</v>
      </c>
      <c r="B69" s="1" t="s">
        <v>36</v>
      </c>
      <c r="C69" s="1">
        <v>388.017</v>
      </c>
      <c r="D69" s="1"/>
      <c r="E69" s="1">
        <v>251.16200000000001</v>
      </c>
      <c r="F69" s="1">
        <v>69.972999999999999</v>
      </c>
      <c r="G69" s="6">
        <v>1</v>
      </c>
      <c r="H69" s="1">
        <v>50</v>
      </c>
      <c r="I69" s="1" t="s">
        <v>37</v>
      </c>
      <c r="J69" s="1">
        <v>227.43600000000001</v>
      </c>
      <c r="K69" s="1">
        <f t="shared" si="18"/>
        <v>23.725999999999999</v>
      </c>
      <c r="L69" s="1"/>
      <c r="M69" s="1"/>
      <c r="N69" s="1"/>
      <c r="O69" s="1"/>
      <c r="P69" s="1">
        <v>306.51179999999999</v>
      </c>
      <c r="Q69" s="1"/>
      <c r="R69" s="1"/>
      <c r="S69" s="1">
        <f t="shared" si="3"/>
        <v>50.232399999999998</v>
      </c>
      <c r="T69" s="5">
        <f t="shared" ref="T69:T74" si="34">11*S69-R69-Q69-P69-O69-N69-F69</f>
        <v>176.07159999999993</v>
      </c>
      <c r="U69" s="5">
        <f>T69</f>
        <v>176.07159999999993</v>
      </c>
      <c r="V69" s="5">
        <f>U69-W69</f>
        <v>176.07159999999993</v>
      </c>
      <c r="W69" s="5"/>
      <c r="X69" s="5">
        <v>176</v>
      </c>
      <c r="Y69" s="1"/>
      <c r="Z69" s="1">
        <f>(F69+N69+O69+P69+Q69+R69+U69)/S69</f>
        <v>11</v>
      </c>
      <c r="AA69" s="1">
        <f t="shared" si="7"/>
        <v>7.4948598912255839</v>
      </c>
      <c r="AB69" s="1">
        <v>49.385199999999998</v>
      </c>
      <c r="AC69" s="1">
        <v>35.946399999999997</v>
      </c>
      <c r="AD69" s="1">
        <v>32.945399999999999</v>
      </c>
      <c r="AE69" s="1">
        <v>42.5974</v>
      </c>
      <c r="AF69" s="1">
        <v>46.142399999999988</v>
      </c>
      <c r="AG69" s="1">
        <v>51.481200000000001</v>
      </c>
      <c r="AH69" s="1" t="s">
        <v>88</v>
      </c>
      <c r="AI69" s="1">
        <f t="shared" si="8"/>
        <v>176</v>
      </c>
      <c r="AJ69" s="1">
        <f t="shared" si="9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4" t="s">
        <v>113</v>
      </c>
      <c r="B70" s="14" t="s">
        <v>36</v>
      </c>
      <c r="C70" s="14">
        <v>23.302</v>
      </c>
      <c r="D70" s="14">
        <v>43.088000000000001</v>
      </c>
      <c r="E70" s="14">
        <v>53.98</v>
      </c>
      <c r="F70" s="14"/>
      <c r="G70" s="15">
        <v>0</v>
      </c>
      <c r="H70" s="14">
        <v>50</v>
      </c>
      <c r="I70" s="14" t="s">
        <v>37</v>
      </c>
      <c r="J70" s="14">
        <v>53.353999999999999</v>
      </c>
      <c r="K70" s="14">
        <f t="shared" ref="K70:K95" si="35">E70-J70</f>
        <v>0.62599999999999767</v>
      </c>
      <c r="L70" s="14"/>
      <c r="M70" s="14"/>
      <c r="N70" s="14"/>
      <c r="O70" s="14"/>
      <c r="P70" s="14">
        <v>0</v>
      </c>
      <c r="Q70" s="14"/>
      <c r="R70" s="14"/>
      <c r="S70" s="14">
        <f t="shared" si="3"/>
        <v>10.795999999999999</v>
      </c>
      <c r="T70" s="16">
        <f>6*S70-R70-Q70-P70-O70-N70-F70</f>
        <v>64.775999999999996</v>
      </c>
      <c r="U70" s="16"/>
      <c r="V70" s="16"/>
      <c r="W70" s="16"/>
      <c r="X70" s="16">
        <v>0</v>
      </c>
      <c r="Y70" s="14" t="s">
        <v>146</v>
      </c>
      <c r="Z70" s="14">
        <f t="shared" si="11"/>
        <v>6</v>
      </c>
      <c r="AA70" s="14">
        <f t="shared" si="7"/>
        <v>0</v>
      </c>
      <c r="AB70" s="14">
        <v>6.2796000000000003</v>
      </c>
      <c r="AC70" s="14">
        <v>6.3010000000000002</v>
      </c>
      <c r="AD70" s="14">
        <v>7.1025999999999998</v>
      </c>
      <c r="AE70" s="14">
        <v>8.7347999999999999</v>
      </c>
      <c r="AF70" s="14">
        <v>7.9337999999999997</v>
      </c>
      <c r="AG70" s="14">
        <v>2.4722</v>
      </c>
      <c r="AH70" s="14" t="s">
        <v>125</v>
      </c>
      <c r="AI70" s="14">
        <f t="shared" si="8"/>
        <v>0</v>
      </c>
      <c r="AJ70" s="14">
        <f t="shared" si="9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114</v>
      </c>
      <c r="B71" s="1" t="s">
        <v>44</v>
      </c>
      <c r="C71" s="1">
        <v>532</v>
      </c>
      <c r="D71" s="1">
        <v>1198</v>
      </c>
      <c r="E71" s="1">
        <v>744</v>
      </c>
      <c r="F71" s="1">
        <v>861</v>
      </c>
      <c r="G71" s="6">
        <v>0.4</v>
      </c>
      <c r="H71" s="1">
        <v>40</v>
      </c>
      <c r="I71" s="1" t="s">
        <v>37</v>
      </c>
      <c r="J71" s="1">
        <v>745</v>
      </c>
      <c r="K71" s="1">
        <f t="shared" si="35"/>
        <v>-1</v>
      </c>
      <c r="L71" s="1"/>
      <c r="M71" s="1"/>
      <c r="N71" s="1"/>
      <c r="O71" s="1"/>
      <c r="P71" s="1">
        <v>525</v>
      </c>
      <c r="Q71" s="1"/>
      <c r="R71" s="1"/>
      <c r="S71" s="1">
        <f t="shared" ref="S71:S95" si="36">E71/5</f>
        <v>148.80000000000001</v>
      </c>
      <c r="T71" s="5">
        <f t="shared" si="34"/>
        <v>250.80000000000018</v>
      </c>
      <c r="U71" s="5">
        <v>250</v>
      </c>
      <c r="V71" s="5">
        <f t="shared" ref="V71:V75" si="37">U71-W71</f>
        <v>250</v>
      </c>
      <c r="W71" s="5"/>
      <c r="X71" s="5">
        <v>250</v>
      </c>
      <c r="Y71" s="1"/>
      <c r="Z71" s="1">
        <f t="shared" ref="Z71:Z75" si="38">(F71+N71+O71+P71+Q71+R71+U71)/S71</f>
        <v>10.994623655913978</v>
      </c>
      <c r="AA71" s="1">
        <f t="shared" ref="AA71:AA95" si="39">(F71+N71+O71+P71+Q71+R71)/S71</f>
        <v>9.314516129032258</v>
      </c>
      <c r="AB71" s="1">
        <v>150.19999999999999</v>
      </c>
      <c r="AC71" s="1">
        <v>142.6</v>
      </c>
      <c r="AD71" s="1">
        <v>140.4</v>
      </c>
      <c r="AE71" s="1">
        <v>111.4</v>
      </c>
      <c r="AF71" s="1">
        <v>113.8</v>
      </c>
      <c r="AG71" s="1">
        <v>145.80000000000001</v>
      </c>
      <c r="AH71" s="1"/>
      <c r="AI71" s="1">
        <f t="shared" ref="AI71:AI95" si="40">ROUND(V71*G71,0)</f>
        <v>100</v>
      </c>
      <c r="AJ71" s="1">
        <f t="shared" ref="AJ71:AJ95" si="41">ROUND(W71*G71,0)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115</v>
      </c>
      <c r="B72" s="1" t="s">
        <v>44</v>
      </c>
      <c r="C72" s="1">
        <v>723</v>
      </c>
      <c r="D72" s="1">
        <v>390</v>
      </c>
      <c r="E72" s="1">
        <v>542</v>
      </c>
      <c r="F72" s="1">
        <v>485</v>
      </c>
      <c r="G72" s="6">
        <v>0.4</v>
      </c>
      <c r="H72" s="1">
        <v>40</v>
      </c>
      <c r="I72" s="1" t="s">
        <v>37</v>
      </c>
      <c r="J72" s="1">
        <v>550</v>
      </c>
      <c r="K72" s="1">
        <f t="shared" si="35"/>
        <v>-8</v>
      </c>
      <c r="L72" s="1"/>
      <c r="M72" s="1"/>
      <c r="N72" s="1"/>
      <c r="O72" s="1"/>
      <c r="P72" s="1">
        <v>517</v>
      </c>
      <c r="Q72" s="1"/>
      <c r="R72" s="1"/>
      <c r="S72" s="1">
        <f t="shared" si="36"/>
        <v>108.4</v>
      </c>
      <c r="T72" s="5">
        <f t="shared" si="34"/>
        <v>190.40000000000009</v>
      </c>
      <c r="U72" s="5">
        <f t="shared" ref="U72" si="42">T72</f>
        <v>190.40000000000009</v>
      </c>
      <c r="V72" s="5">
        <f t="shared" si="37"/>
        <v>190.40000000000009</v>
      </c>
      <c r="W72" s="5"/>
      <c r="X72" s="5">
        <v>190</v>
      </c>
      <c r="Y72" s="1"/>
      <c r="Z72" s="1">
        <f t="shared" si="38"/>
        <v>11</v>
      </c>
      <c r="AA72" s="1">
        <f t="shared" si="39"/>
        <v>9.2435424354243541</v>
      </c>
      <c r="AB72" s="1">
        <v>107.8</v>
      </c>
      <c r="AC72" s="1">
        <v>105.2</v>
      </c>
      <c r="AD72" s="1">
        <v>111</v>
      </c>
      <c r="AE72" s="1">
        <v>93.8</v>
      </c>
      <c r="AF72" s="1">
        <v>94.4</v>
      </c>
      <c r="AG72" s="1">
        <v>123</v>
      </c>
      <c r="AH72" s="1"/>
      <c r="AI72" s="1">
        <f t="shared" si="40"/>
        <v>76</v>
      </c>
      <c r="AJ72" s="1">
        <f t="shared" si="41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116</v>
      </c>
      <c r="B73" s="1" t="s">
        <v>44</v>
      </c>
      <c r="C73" s="1">
        <v>137</v>
      </c>
      <c r="D73" s="1">
        <v>48</v>
      </c>
      <c r="E73" s="1">
        <v>115</v>
      </c>
      <c r="F73" s="1">
        <v>35</v>
      </c>
      <c r="G73" s="6">
        <v>0.4</v>
      </c>
      <c r="H73" s="1">
        <v>40</v>
      </c>
      <c r="I73" s="1" t="s">
        <v>37</v>
      </c>
      <c r="J73" s="1">
        <v>125</v>
      </c>
      <c r="K73" s="1">
        <f t="shared" si="35"/>
        <v>-10</v>
      </c>
      <c r="L73" s="1"/>
      <c r="M73" s="1"/>
      <c r="N73" s="1"/>
      <c r="O73" s="1"/>
      <c r="P73" s="1">
        <v>141.80000000000001</v>
      </c>
      <c r="Q73" s="1"/>
      <c r="R73" s="1"/>
      <c r="S73" s="1">
        <f t="shared" si="36"/>
        <v>23</v>
      </c>
      <c r="T73" s="5">
        <f t="shared" si="34"/>
        <v>76.199999999999989</v>
      </c>
      <c r="U73" s="5">
        <v>90</v>
      </c>
      <c r="V73" s="5">
        <f t="shared" si="37"/>
        <v>90</v>
      </c>
      <c r="W73" s="5"/>
      <c r="X73" s="5">
        <v>90</v>
      </c>
      <c r="Y73" s="1"/>
      <c r="Z73" s="1">
        <f t="shared" si="38"/>
        <v>11.6</v>
      </c>
      <c r="AA73" s="1">
        <f t="shared" si="39"/>
        <v>7.6869565217391314</v>
      </c>
      <c r="AB73" s="1">
        <v>25.4</v>
      </c>
      <c r="AC73" s="1">
        <v>16</v>
      </c>
      <c r="AD73" s="1">
        <v>16.399999999999999</v>
      </c>
      <c r="AE73" s="1">
        <v>12.8</v>
      </c>
      <c r="AF73" s="1">
        <v>13.6</v>
      </c>
      <c r="AG73" s="1">
        <v>23</v>
      </c>
      <c r="AH73" s="1"/>
      <c r="AI73" s="1">
        <f t="shared" si="40"/>
        <v>36</v>
      </c>
      <c r="AJ73" s="1">
        <f t="shared" si="41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117</v>
      </c>
      <c r="B74" s="1" t="s">
        <v>36</v>
      </c>
      <c r="C74" s="1">
        <v>251.95500000000001</v>
      </c>
      <c r="D74" s="1">
        <v>96.69</v>
      </c>
      <c r="E74" s="1">
        <v>133.125</v>
      </c>
      <c r="F74" s="1">
        <v>177.476</v>
      </c>
      <c r="G74" s="6">
        <v>1</v>
      </c>
      <c r="H74" s="1">
        <v>40</v>
      </c>
      <c r="I74" s="1" t="s">
        <v>37</v>
      </c>
      <c r="J74" s="1">
        <v>129.53399999999999</v>
      </c>
      <c r="K74" s="1">
        <f t="shared" si="35"/>
        <v>3.5910000000000082</v>
      </c>
      <c r="L74" s="1"/>
      <c r="M74" s="1"/>
      <c r="N74" s="1"/>
      <c r="O74" s="1"/>
      <c r="P74" s="1">
        <v>80.105999999999995</v>
      </c>
      <c r="Q74" s="1"/>
      <c r="R74" s="1"/>
      <c r="S74" s="1">
        <f t="shared" si="36"/>
        <v>26.625</v>
      </c>
      <c r="T74" s="5">
        <f t="shared" si="34"/>
        <v>35.293000000000006</v>
      </c>
      <c r="U74" s="5">
        <v>0</v>
      </c>
      <c r="V74" s="5">
        <f t="shared" si="37"/>
        <v>0</v>
      </c>
      <c r="W74" s="5"/>
      <c r="X74" s="5">
        <v>0</v>
      </c>
      <c r="Y74" s="1" t="s">
        <v>146</v>
      </c>
      <c r="Z74" s="1">
        <f t="shared" si="38"/>
        <v>9.6744413145539898</v>
      </c>
      <c r="AA74" s="1">
        <f t="shared" si="39"/>
        <v>9.6744413145539898</v>
      </c>
      <c r="AB74" s="1">
        <v>28.4238</v>
      </c>
      <c r="AC74" s="1">
        <v>30.182600000000001</v>
      </c>
      <c r="AD74" s="1">
        <v>27.6816</v>
      </c>
      <c r="AE74" s="1">
        <v>32.475200000000001</v>
      </c>
      <c r="AF74" s="1">
        <v>33.127800000000001</v>
      </c>
      <c r="AG74" s="1">
        <v>15.8688</v>
      </c>
      <c r="AH74" s="1" t="s">
        <v>147</v>
      </c>
      <c r="AI74" s="1">
        <f t="shared" si="40"/>
        <v>0</v>
      </c>
      <c r="AJ74" s="1">
        <f t="shared" si="41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118</v>
      </c>
      <c r="B75" s="1" t="s">
        <v>36</v>
      </c>
      <c r="C75" s="1">
        <v>158.23099999999999</v>
      </c>
      <c r="D75" s="1">
        <v>55.807000000000002</v>
      </c>
      <c r="E75" s="1">
        <v>98.665999999999997</v>
      </c>
      <c r="F75" s="1">
        <v>85.234999999999999</v>
      </c>
      <c r="G75" s="6">
        <v>1</v>
      </c>
      <c r="H75" s="1">
        <v>40</v>
      </c>
      <c r="I75" s="1" t="s">
        <v>37</v>
      </c>
      <c r="J75" s="1">
        <v>98.311999999999998</v>
      </c>
      <c r="K75" s="1">
        <f t="shared" si="35"/>
        <v>0.3539999999999992</v>
      </c>
      <c r="L75" s="1"/>
      <c r="M75" s="1"/>
      <c r="N75" s="1"/>
      <c r="O75" s="1"/>
      <c r="P75" s="1">
        <v>141.196</v>
      </c>
      <c r="Q75" s="1"/>
      <c r="R75" s="1"/>
      <c r="S75" s="1">
        <f t="shared" si="36"/>
        <v>19.7332</v>
      </c>
      <c r="T75" s="5"/>
      <c r="U75" s="5">
        <f>T75</f>
        <v>0</v>
      </c>
      <c r="V75" s="5">
        <f t="shared" si="37"/>
        <v>0</v>
      </c>
      <c r="W75" s="5"/>
      <c r="X75" s="5"/>
      <c r="Y75" s="1"/>
      <c r="Z75" s="1">
        <f t="shared" si="38"/>
        <v>11.474621450144932</v>
      </c>
      <c r="AA75" s="1">
        <f t="shared" si="39"/>
        <v>11.474621450144932</v>
      </c>
      <c r="AB75" s="1">
        <v>23.282</v>
      </c>
      <c r="AC75" s="1">
        <v>17.725000000000001</v>
      </c>
      <c r="AD75" s="1">
        <v>14.8154</v>
      </c>
      <c r="AE75" s="1">
        <v>21.997599999999998</v>
      </c>
      <c r="AF75" s="1">
        <v>22.619199999999999</v>
      </c>
      <c r="AG75" s="1">
        <v>15.5326</v>
      </c>
      <c r="AH75" s="1"/>
      <c r="AI75" s="1">
        <f t="shared" si="40"/>
        <v>0</v>
      </c>
      <c r="AJ75" s="1">
        <f t="shared" si="41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4" t="s">
        <v>119</v>
      </c>
      <c r="B76" s="14" t="s">
        <v>44</v>
      </c>
      <c r="C76" s="14"/>
      <c r="D76" s="14"/>
      <c r="E76" s="14"/>
      <c r="F76" s="14"/>
      <c r="G76" s="15">
        <v>0</v>
      </c>
      <c r="H76" s="14" t="e">
        <v>#N/A</v>
      </c>
      <c r="I76" s="14" t="s">
        <v>37</v>
      </c>
      <c r="J76" s="14"/>
      <c r="K76" s="14">
        <f t="shared" si="35"/>
        <v>0</v>
      </c>
      <c r="L76" s="14"/>
      <c r="M76" s="14"/>
      <c r="N76" s="14"/>
      <c r="O76" s="14"/>
      <c r="P76" s="14"/>
      <c r="Q76" s="14"/>
      <c r="R76" s="14"/>
      <c r="S76" s="14">
        <f t="shared" si="36"/>
        <v>0</v>
      </c>
      <c r="T76" s="16"/>
      <c r="U76" s="16"/>
      <c r="V76" s="16"/>
      <c r="W76" s="16"/>
      <c r="X76" s="16"/>
      <c r="Y76" s="14"/>
      <c r="Z76" s="14" t="e">
        <f t="shared" ref="Z76:Z84" si="43">(F76+N76+O76+P76+Q76+R76+T76)/S76</f>
        <v>#DIV/0!</v>
      </c>
      <c r="AA76" s="14" t="e">
        <f t="shared" si="39"/>
        <v>#DIV/0!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 t="s">
        <v>50</v>
      </c>
      <c r="AI76" s="14">
        <f t="shared" si="40"/>
        <v>0</v>
      </c>
      <c r="AJ76" s="14">
        <f t="shared" si="41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4" t="s">
        <v>120</v>
      </c>
      <c r="B77" s="14" t="s">
        <v>44</v>
      </c>
      <c r="C77" s="14"/>
      <c r="D77" s="14"/>
      <c r="E77" s="14"/>
      <c r="F77" s="14"/>
      <c r="G77" s="15">
        <v>0</v>
      </c>
      <c r="H77" s="14" t="e">
        <v>#N/A</v>
      </c>
      <c r="I77" s="14" t="s">
        <v>37</v>
      </c>
      <c r="J77" s="14"/>
      <c r="K77" s="14">
        <f t="shared" si="35"/>
        <v>0</v>
      </c>
      <c r="L77" s="14"/>
      <c r="M77" s="14"/>
      <c r="N77" s="14"/>
      <c r="O77" s="14"/>
      <c r="P77" s="14"/>
      <c r="Q77" s="14"/>
      <c r="R77" s="14"/>
      <c r="S77" s="14">
        <f t="shared" si="36"/>
        <v>0</v>
      </c>
      <c r="T77" s="16"/>
      <c r="U77" s="16"/>
      <c r="V77" s="16"/>
      <c r="W77" s="16"/>
      <c r="X77" s="16"/>
      <c r="Y77" s="14"/>
      <c r="Z77" s="14" t="e">
        <f t="shared" si="43"/>
        <v>#DIV/0!</v>
      </c>
      <c r="AA77" s="14" t="e">
        <f t="shared" si="39"/>
        <v>#DIV/0!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 t="s">
        <v>50</v>
      </c>
      <c r="AI77" s="14">
        <f t="shared" si="40"/>
        <v>0</v>
      </c>
      <c r="AJ77" s="14">
        <f t="shared" si="41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4" t="s">
        <v>121</v>
      </c>
      <c r="B78" s="14" t="s">
        <v>44</v>
      </c>
      <c r="C78" s="14"/>
      <c r="D78" s="14"/>
      <c r="E78" s="14"/>
      <c r="F78" s="14"/>
      <c r="G78" s="15">
        <v>0</v>
      </c>
      <c r="H78" s="14">
        <v>50</v>
      </c>
      <c r="I78" s="14" t="s">
        <v>37</v>
      </c>
      <c r="J78" s="14"/>
      <c r="K78" s="14">
        <f t="shared" si="35"/>
        <v>0</v>
      </c>
      <c r="L78" s="14"/>
      <c r="M78" s="14"/>
      <c r="N78" s="14"/>
      <c r="O78" s="14"/>
      <c r="P78" s="14"/>
      <c r="Q78" s="14"/>
      <c r="R78" s="14"/>
      <c r="S78" s="14">
        <f t="shared" si="36"/>
        <v>0</v>
      </c>
      <c r="T78" s="16"/>
      <c r="U78" s="16"/>
      <c r="V78" s="16"/>
      <c r="W78" s="16"/>
      <c r="X78" s="16"/>
      <c r="Y78" s="14"/>
      <c r="Z78" s="14" t="e">
        <f t="shared" si="43"/>
        <v>#DIV/0!</v>
      </c>
      <c r="AA78" s="14" t="e">
        <f t="shared" si="39"/>
        <v>#DIV/0!</v>
      </c>
      <c r="AB78" s="14">
        <v>0</v>
      </c>
      <c r="AC78" s="14">
        <v>0</v>
      </c>
      <c r="AD78" s="14">
        <v>0</v>
      </c>
      <c r="AE78" s="14">
        <v>6.2</v>
      </c>
      <c r="AF78" s="14">
        <v>7.4</v>
      </c>
      <c r="AG78" s="14">
        <v>6.2</v>
      </c>
      <c r="AH78" s="14" t="s">
        <v>122</v>
      </c>
      <c r="AI78" s="14">
        <f t="shared" si="40"/>
        <v>0</v>
      </c>
      <c r="AJ78" s="14">
        <f t="shared" si="41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4" t="s">
        <v>123</v>
      </c>
      <c r="B79" s="14" t="s">
        <v>44</v>
      </c>
      <c r="C79" s="14"/>
      <c r="D79" s="14"/>
      <c r="E79" s="14"/>
      <c r="F79" s="14"/>
      <c r="G79" s="15">
        <v>0</v>
      </c>
      <c r="H79" s="14" t="e">
        <v>#N/A</v>
      </c>
      <c r="I79" s="14" t="s">
        <v>37</v>
      </c>
      <c r="J79" s="14"/>
      <c r="K79" s="14">
        <f t="shared" si="35"/>
        <v>0</v>
      </c>
      <c r="L79" s="14"/>
      <c r="M79" s="14"/>
      <c r="N79" s="14"/>
      <c r="O79" s="14"/>
      <c r="P79" s="14"/>
      <c r="Q79" s="14"/>
      <c r="R79" s="14"/>
      <c r="S79" s="14">
        <f t="shared" si="36"/>
        <v>0</v>
      </c>
      <c r="T79" s="16"/>
      <c r="U79" s="16"/>
      <c r="V79" s="16"/>
      <c r="W79" s="16"/>
      <c r="X79" s="16"/>
      <c r="Y79" s="14"/>
      <c r="Z79" s="14" t="e">
        <f t="shared" si="43"/>
        <v>#DIV/0!</v>
      </c>
      <c r="AA79" s="14" t="e">
        <f t="shared" si="39"/>
        <v>#DIV/0!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50</v>
      </c>
      <c r="AI79" s="14">
        <f t="shared" si="40"/>
        <v>0</v>
      </c>
      <c r="AJ79" s="14">
        <f t="shared" si="41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4" t="s">
        <v>124</v>
      </c>
      <c r="B80" s="14" t="s">
        <v>44</v>
      </c>
      <c r="C80" s="14"/>
      <c r="D80" s="14"/>
      <c r="E80" s="14"/>
      <c r="F80" s="14"/>
      <c r="G80" s="15">
        <v>0</v>
      </c>
      <c r="H80" s="14" t="e">
        <v>#N/A</v>
      </c>
      <c r="I80" s="14" t="s">
        <v>37</v>
      </c>
      <c r="J80" s="14"/>
      <c r="K80" s="14">
        <f t="shared" si="35"/>
        <v>0</v>
      </c>
      <c r="L80" s="14"/>
      <c r="M80" s="14"/>
      <c r="N80" s="14"/>
      <c r="O80" s="14"/>
      <c r="P80" s="14"/>
      <c r="Q80" s="14"/>
      <c r="R80" s="14"/>
      <c r="S80" s="14">
        <f t="shared" si="36"/>
        <v>0</v>
      </c>
      <c r="T80" s="16"/>
      <c r="U80" s="16"/>
      <c r="V80" s="16"/>
      <c r="W80" s="16"/>
      <c r="X80" s="16"/>
      <c r="Y80" s="14"/>
      <c r="Z80" s="14" t="e">
        <f t="shared" si="43"/>
        <v>#DIV/0!</v>
      </c>
      <c r="AA80" s="14" t="e">
        <f t="shared" si="39"/>
        <v>#DIV/0!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1.8</v>
      </c>
      <c r="AH80" s="14" t="s">
        <v>125</v>
      </c>
      <c r="AI80" s="14">
        <f t="shared" si="40"/>
        <v>0</v>
      </c>
      <c r="AJ80" s="14">
        <f t="shared" si="41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4" t="s">
        <v>126</v>
      </c>
      <c r="B81" s="14" t="s">
        <v>44</v>
      </c>
      <c r="C81" s="14"/>
      <c r="D81" s="14"/>
      <c r="E81" s="14"/>
      <c r="F81" s="14"/>
      <c r="G81" s="15">
        <v>0</v>
      </c>
      <c r="H81" s="14" t="e">
        <v>#N/A</v>
      </c>
      <c r="I81" s="14" t="s">
        <v>37</v>
      </c>
      <c r="J81" s="14"/>
      <c r="K81" s="14">
        <f t="shared" si="35"/>
        <v>0</v>
      </c>
      <c r="L81" s="14"/>
      <c r="M81" s="14"/>
      <c r="N81" s="14"/>
      <c r="O81" s="14"/>
      <c r="P81" s="14"/>
      <c r="Q81" s="14"/>
      <c r="R81" s="14"/>
      <c r="S81" s="14">
        <f t="shared" si="36"/>
        <v>0</v>
      </c>
      <c r="T81" s="16"/>
      <c r="U81" s="16"/>
      <c r="V81" s="16"/>
      <c r="W81" s="16"/>
      <c r="X81" s="16"/>
      <c r="Y81" s="14"/>
      <c r="Z81" s="14" t="e">
        <f t="shared" si="43"/>
        <v>#DIV/0!</v>
      </c>
      <c r="AA81" s="14" t="e">
        <f t="shared" si="39"/>
        <v>#DIV/0!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 t="s">
        <v>50</v>
      </c>
      <c r="AI81" s="14">
        <f t="shared" si="40"/>
        <v>0</v>
      </c>
      <c r="AJ81" s="14">
        <f t="shared" si="41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4" t="s">
        <v>127</v>
      </c>
      <c r="B82" s="14" t="s">
        <v>44</v>
      </c>
      <c r="C82" s="14"/>
      <c r="D82" s="14"/>
      <c r="E82" s="14"/>
      <c r="F82" s="14"/>
      <c r="G82" s="15">
        <v>0</v>
      </c>
      <c r="H82" s="14" t="e">
        <v>#N/A</v>
      </c>
      <c r="I82" s="14" t="s">
        <v>37</v>
      </c>
      <c r="J82" s="14"/>
      <c r="K82" s="14">
        <f t="shared" si="35"/>
        <v>0</v>
      </c>
      <c r="L82" s="14"/>
      <c r="M82" s="14"/>
      <c r="N82" s="14"/>
      <c r="O82" s="14"/>
      <c r="P82" s="14"/>
      <c r="Q82" s="14"/>
      <c r="R82" s="14"/>
      <c r="S82" s="14">
        <f t="shared" si="36"/>
        <v>0</v>
      </c>
      <c r="T82" s="16"/>
      <c r="U82" s="16"/>
      <c r="V82" s="16"/>
      <c r="W82" s="16"/>
      <c r="X82" s="16"/>
      <c r="Y82" s="14"/>
      <c r="Z82" s="14" t="e">
        <f t="shared" si="43"/>
        <v>#DIV/0!</v>
      </c>
      <c r="AA82" s="14" t="e">
        <f t="shared" si="39"/>
        <v>#DIV/0!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 t="s">
        <v>50</v>
      </c>
      <c r="AI82" s="14">
        <f t="shared" si="40"/>
        <v>0</v>
      </c>
      <c r="AJ82" s="14">
        <f t="shared" si="41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4" t="s">
        <v>128</v>
      </c>
      <c r="B83" s="14" t="s">
        <v>36</v>
      </c>
      <c r="C83" s="14"/>
      <c r="D83" s="14"/>
      <c r="E83" s="14"/>
      <c r="F83" s="14"/>
      <c r="G83" s="15">
        <v>0</v>
      </c>
      <c r="H83" s="14" t="e">
        <v>#N/A</v>
      </c>
      <c r="I83" s="14" t="s">
        <v>37</v>
      </c>
      <c r="J83" s="14"/>
      <c r="K83" s="14">
        <f t="shared" si="35"/>
        <v>0</v>
      </c>
      <c r="L83" s="14"/>
      <c r="M83" s="14"/>
      <c r="N83" s="14"/>
      <c r="O83" s="14"/>
      <c r="P83" s="14"/>
      <c r="Q83" s="14"/>
      <c r="R83" s="14"/>
      <c r="S83" s="14">
        <f t="shared" si="36"/>
        <v>0</v>
      </c>
      <c r="T83" s="16"/>
      <c r="U83" s="16"/>
      <c r="V83" s="16"/>
      <c r="W83" s="16"/>
      <c r="X83" s="16"/>
      <c r="Y83" s="14"/>
      <c r="Z83" s="14" t="e">
        <f t="shared" si="43"/>
        <v>#DIV/0!</v>
      </c>
      <c r="AA83" s="14" t="e">
        <f t="shared" si="39"/>
        <v>#DIV/0!</v>
      </c>
      <c r="AB83" s="14">
        <v>0</v>
      </c>
      <c r="AC83" s="14">
        <v>0.245</v>
      </c>
      <c r="AD83" s="14">
        <v>0.245</v>
      </c>
      <c r="AE83" s="14">
        <v>0</v>
      </c>
      <c r="AF83" s="14">
        <v>0</v>
      </c>
      <c r="AG83" s="14">
        <v>0</v>
      </c>
      <c r="AH83" s="14" t="s">
        <v>50</v>
      </c>
      <c r="AI83" s="14">
        <f t="shared" si="40"/>
        <v>0</v>
      </c>
      <c r="AJ83" s="14">
        <f t="shared" si="41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4" t="s">
        <v>129</v>
      </c>
      <c r="B84" s="14" t="s">
        <v>36</v>
      </c>
      <c r="C84" s="14"/>
      <c r="D84" s="14"/>
      <c r="E84" s="14"/>
      <c r="F84" s="14"/>
      <c r="G84" s="15">
        <v>0</v>
      </c>
      <c r="H84" s="14" t="e">
        <v>#N/A</v>
      </c>
      <c r="I84" s="14" t="s">
        <v>37</v>
      </c>
      <c r="J84" s="14"/>
      <c r="K84" s="14">
        <f t="shared" si="35"/>
        <v>0</v>
      </c>
      <c r="L84" s="14"/>
      <c r="M84" s="14"/>
      <c r="N84" s="14"/>
      <c r="O84" s="14"/>
      <c r="P84" s="14"/>
      <c r="Q84" s="14"/>
      <c r="R84" s="14"/>
      <c r="S84" s="14">
        <f t="shared" si="36"/>
        <v>0</v>
      </c>
      <c r="T84" s="16"/>
      <c r="U84" s="16"/>
      <c r="V84" s="16"/>
      <c r="W84" s="16"/>
      <c r="X84" s="16"/>
      <c r="Y84" s="14"/>
      <c r="Z84" s="14" t="e">
        <f t="shared" si="43"/>
        <v>#DIV/0!</v>
      </c>
      <c r="AA84" s="14" t="e">
        <f t="shared" si="39"/>
        <v>#DIV/0!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 t="s">
        <v>50</v>
      </c>
      <c r="AI84" s="14">
        <f t="shared" si="40"/>
        <v>0</v>
      </c>
      <c r="AJ84" s="14">
        <f t="shared" si="41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130</v>
      </c>
      <c r="B85" s="1" t="s">
        <v>44</v>
      </c>
      <c r="C85" s="1">
        <v>53</v>
      </c>
      <c r="D85" s="1"/>
      <c r="E85" s="1">
        <v>47</v>
      </c>
      <c r="F85" s="1"/>
      <c r="G85" s="6">
        <v>0.11</v>
      </c>
      <c r="H85" s="1">
        <v>150</v>
      </c>
      <c r="I85" s="1" t="s">
        <v>39</v>
      </c>
      <c r="J85" s="1">
        <v>49</v>
      </c>
      <c r="K85" s="1">
        <f t="shared" si="35"/>
        <v>-2</v>
      </c>
      <c r="L85" s="1"/>
      <c r="M85" s="1"/>
      <c r="N85" s="1"/>
      <c r="O85" s="1"/>
      <c r="P85" s="1">
        <v>61.2</v>
      </c>
      <c r="Q85" s="1"/>
      <c r="R85" s="1"/>
      <c r="S85" s="1">
        <f t="shared" si="36"/>
        <v>9.4</v>
      </c>
      <c r="T85" s="5">
        <f t="shared" ref="T85:T94" si="44">11*S85-R85-Q85-P85-O85-N85-F85</f>
        <v>42.2</v>
      </c>
      <c r="U85" s="5">
        <v>60</v>
      </c>
      <c r="V85" s="5">
        <f t="shared" ref="V85:V95" si="45">U85-W85</f>
        <v>60</v>
      </c>
      <c r="W85" s="5"/>
      <c r="X85" s="23">
        <v>60</v>
      </c>
      <c r="Y85" s="22" t="s">
        <v>146</v>
      </c>
      <c r="Z85" s="1">
        <f t="shared" ref="Z85:Z95" si="46">(F85+N85+O85+P85+Q85+R85+U85)/S85</f>
        <v>12.893617021276595</v>
      </c>
      <c r="AA85" s="1">
        <f t="shared" si="39"/>
        <v>6.5106382978723403</v>
      </c>
      <c r="AB85" s="1">
        <v>10.199999999999999</v>
      </c>
      <c r="AC85" s="1">
        <v>1.8</v>
      </c>
      <c r="AD85" s="1">
        <v>3.2</v>
      </c>
      <c r="AE85" s="1">
        <v>10</v>
      </c>
      <c r="AF85" s="1">
        <v>9</v>
      </c>
      <c r="AG85" s="1">
        <v>10.6</v>
      </c>
      <c r="AH85" s="1"/>
      <c r="AI85" s="1">
        <f t="shared" si="40"/>
        <v>7</v>
      </c>
      <c r="AJ85" s="1">
        <f t="shared" si="41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131</v>
      </c>
      <c r="B86" s="1" t="s">
        <v>36</v>
      </c>
      <c r="C86" s="1">
        <v>227.26599999999999</v>
      </c>
      <c r="D86" s="1"/>
      <c r="E86" s="1">
        <v>99.224999999999994</v>
      </c>
      <c r="F86" s="1">
        <v>102.98399999999999</v>
      </c>
      <c r="G86" s="6">
        <v>1</v>
      </c>
      <c r="H86" s="1">
        <v>50</v>
      </c>
      <c r="I86" s="1" t="s">
        <v>37</v>
      </c>
      <c r="J86" s="1">
        <v>93.691999999999993</v>
      </c>
      <c r="K86" s="1">
        <f t="shared" si="35"/>
        <v>5.5330000000000013</v>
      </c>
      <c r="L86" s="1"/>
      <c r="M86" s="1"/>
      <c r="N86" s="1"/>
      <c r="O86" s="1"/>
      <c r="P86" s="1">
        <v>40.980999999999987</v>
      </c>
      <c r="Q86" s="1"/>
      <c r="R86" s="1"/>
      <c r="S86" s="1">
        <f t="shared" si="36"/>
        <v>19.844999999999999</v>
      </c>
      <c r="T86" s="5">
        <f t="shared" si="44"/>
        <v>74.33</v>
      </c>
      <c r="U86" s="5">
        <v>70</v>
      </c>
      <c r="V86" s="5">
        <f t="shared" si="45"/>
        <v>70</v>
      </c>
      <c r="W86" s="5"/>
      <c r="X86" s="5">
        <v>70</v>
      </c>
      <c r="Y86" s="1" t="s">
        <v>146</v>
      </c>
      <c r="Z86" s="1">
        <f t="shared" si="46"/>
        <v>10.781809019904257</v>
      </c>
      <c r="AA86" s="1">
        <f t="shared" si="39"/>
        <v>7.2544721592340631</v>
      </c>
      <c r="AB86" s="1">
        <v>17.7912</v>
      </c>
      <c r="AC86" s="1">
        <v>11.377000000000001</v>
      </c>
      <c r="AD86" s="1">
        <v>13.8866</v>
      </c>
      <c r="AE86" s="1">
        <v>20.619399999999999</v>
      </c>
      <c r="AF86" s="1">
        <v>18.444199999999999</v>
      </c>
      <c r="AG86" s="1">
        <v>14.2148</v>
      </c>
      <c r="AH86" s="1"/>
      <c r="AI86" s="1">
        <f t="shared" si="40"/>
        <v>70</v>
      </c>
      <c r="AJ86" s="1">
        <f t="shared" si="41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132</v>
      </c>
      <c r="B87" s="1" t="s">
        <v>44</v>
      </c>
      <c r="C87" s="1">
        <v>66</v>
      </c>
      <c r="D87" s="1"/>
      <c r="E87" s="1">
        <v>49</v>
      </c>
      <c r="F87" s="1">
        <v>13</v>
      </c>
      <c r="G87" s="6">
        <v>0.06</v>
      </c>
      <c r="H87" s="1">
        <v>60</v>
      </c>
      <c r="I87" s="1" t="s">
        <v>37</v>
      </c>
      <c r="J87" s="1">
        <v>50</v>
      </c>
      <c r="K87" s="1">
        <f t="shared" si="35"/>
        <v>-1</v>
      </c>
      <c r="L87" s="1"/>
      <c r="M87" s="1"/>
      <c r="N87" s="1"/>
      <c r="O87" s="1"/>
      <c r="P87" s="1">
        <v>51</v>
      </c>
      <c r="Q87" s="1"/>
      <c r="R87" s="1"/>
      <c r="S87" s="1">
        <f t="shared" si="36"/>
        <v>9.8000000000000007</v>
      </c>
      <c r="T87" s="5">
        <f t="shared" si="44"/>
        <v>43.800000000000011</v>
      </c>
      <c r="U87" s="5">
        <f t="shared" ref="U87" si="47">T87</f>
        <v>43.800000000000011</v>
      </c>
      <c r="V87" s="5">
        <f t="shared" si="45"/>
        <v>43.800000000000011</v>
      </c>
      <c r="W87" s="5"/>
      <c r="X87" s="5">
        <v>44</v>
      </c>
      <c r="Y87" s="1"/>
      <c r="Z87" s="1">
        <f t="shared" si="46"/>
        <v>11</v>
      </c>
      <c r="AA87" s="1">
        <f t="shared" si="39"/>
        <v>6.5306122448979584</v>
      </c>
      <c r="AB87" s="1">
        <v>9</v>
      </c>
      <c r="AC87" s="1">
        <v>3.6</v>
      </c>
      <c r="AD87" s="1">
        <v>2.8</v>
      </c>
      <c r="AE87" s="1">
        <v>0</v>
      </c>
      <c r="AF87" s="1">
        <v>0</v>
      </c>
      <c r="AG87" s="1">
        <v>0</v>
      </c>
      <c r="AH87" s="1" t="s">
        <v>133</v>
      </c>
      <c r="AI87" s="1">
        <f t="shared" si="40"/>
        <v>3</v>
      </c>
      <c r="AJ87" s="1">
        <f t="shared" si="41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134</v>
      </c>
      <c r="B88" s="1" t="s">
        <v>36</v>
      </c>
      <c r="C88" s="1">
        <v>361.14100000000002</v>
      </c>
      <c r="D88" s="1"/>
      <c r="E88" s="1">
        <v>120.681</v>
      </c>
      <c r="F88" s="1">
        <v>194.92500000000001</v>
      </c>
      <c r="G88" s="6">
        <v>1</v>
      </c>
      <c r="H88" s="1">
        <v>55</v>
      </c>
      <c r="I88" s="1" t="s">
        <v>37</v>
      </c>
      <c r="J88" s="1">
        <v>107.02200000000001</v>
      </c>
      <c r="K88" s="1">
        <f t="shared" si="35"/>
        <v>13.658999999999992</v>
      </c>
      <c r="L88" s="1"/>
      <c r="M88" s="1"/>
      <c r="N88" s="1"/>
      <c r="O88" s="1"/>
      <c r="P88" s="1">
        <v>38.033000000000023</v>
      </c>
      <c r="Q88" s="1"/>
      <c r="R88" s="1"/>
      <c r="S88" s="1">
        <f t="shared" si="36"/>
        <v>24.136199999999999</v>
      </c>
      <c r="T88" s="5">
        <f t="shared" si="44"/>
        <v>32.54019999999997</v>
      </c>
      <c r="U88" s="5">
        <v>0</v>
      </c>
      <c r="V88" s="5">
        <f t="shared" si="45"/>
        <v>0</v>
      </c>
      <c r="W88" s="5"/>
      <c r="X88" s="5">
        <v>0</v>
      </c>
      <c r="Y88" s="1" t="s">
        <v>146</v>
      </c>
      <c r="Z88" s="1">
        <f t="shared" si="46"/>
        <v>9.6518093154680535</v>
      </c>
      <c r="AA88" s="1">
        <f t="shared" si="39"/>
        <v>9.6518093154680535</v>
      </c>
      <c r="AB88" s="1">
        <v>25.797999999999998</v>
      </c>
      <c r="AC88" s="1">
        <v>20.8078</v>
      </c>
      <c r="AD88" s="1">
        <v>25.506399999999999</v>
      </c>
      <c r="AE88" s="1">
        <v>32.980400000000003</v>
      </c>
      <c r="AF88" s="1">
        <v>26.758800000000001</v>
      </c>
      <c r="AG88" s="1">
        <v>29.398599999999998</v>
      </c>
      <c r="AH88" s="1" t="s">
        <v>147</v>
      </c>
      <c r="AI88" s="1">
        <f t="shared" si="40"/>
        <v>0</v>
      </c>
      <c r="AJ88" s="1">
        <f t="shared" si="41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8" t="s">
        <v>135</v>
      </c>
      <c r="B89" s="1" t="s">
        <v>36</v>
      </c>
      <c r="C89" s="1"/>
      <c r="D89" s="1"/>
      <c r="E89" s="17">
        <f>E41</f>
        <v>105.991</v>
      </c>
      <c r="F89" s="17">
        <f>F41</f>
        <v>170.51499999999999</v>
      </c>
      <c r="G89" s="6">
        <v>1</v>
      </c>
      <c r="H89" s="1">
        <v>55</v>
      </c>
      <c r="I89" s="1" t="s">
        <v>37</v>
      </c>
      <c r="J89" s="1">
        <v>1.35</v>
      </c>
      <c r="K89" s="1">
        <f t="shared" si="35"/>
        <v>104.64100000000001</v>
      </c>
      <c r="L89" s="1"/>
      <c r="M89" s="1"/>
      <c r="N89" s="1"/>
      <c r="O89" s="1"/>
      <c r="P89" s="1">
        <v>0</v>
      </c>
      <c r="Q89" s="1"/>
      <c r="R89" s="1"/>
      <c r="S89" s="1">
        <f t="shared" si="36"/>
        <v>21.1982</v>
      </c>
      <c r="T89" s="5">
        <f>10*S89-R89-Q89-P89-O89-N89-F89</f>
        <v>41.467000000000013</v>
      </c>
      <c r="U89" s="5">
        <v>0</v>
      </c>
      <c r="V89" s="5">
        <f t="shared" si="45"/>
        <v>0</v>
      </c>
      <c r="W89" s="5"/>
      <c r="X89" s="5">
        <v>0</v>
      </c>
      <c r="Y89" s="1" t="s">
        <v>146</v>
      </c>
      <c r="Z89" s="1">
        <f t="shared" si="46"/>
        <v>8.0438433451896856</v>
      </c>
      <c r="AA89" s="1">
        <f t="shared" si="39"/>
        <v>8.0438433451896856</v>
      </c>
      <c r="AB89" s="1">
        <v>16.566199999999998</v>
      </c>
      <c r="AC89" s="1">
        <v>15.388</v>
      </c>
      <c r="AD89" s="1">
        <v>18.902999999999999</v>
      </c>
      <c r="AE89" s="1">
        <v>14.8908</v>
      </c>
      <c r="AF89" s="1">
        <v>13.35</v>
      </c>
      <c r="AG89" s="1">
        <v>24.520800000000001</v>
      </c>
      <c r="AH89" s="20" t="s">
        <v>149</v>
      </c>
      <c r="AI89" s="1">
        <f t="shared" si="40"/>
        <v>0</v>
      </c>
      <c r="AJ89" s="1">
        <f t="shared" si="41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136</v>
      </c>
      <c r="B90" s="1" t="s">
        <v>44</v>
      </c>
      <c r="C90" s="1">
        <v>123</v>
      </c>
      <c r="D90" s="1">
        <v>20</v>
      </c>
      <c r="E90" s="1">
        <v>63</v>
      </c>
      <c r="F90" s="1">
        <v>65</v>
      </c>
      <c r="G90" s="6">
        <v>0.4</v>
      </c>
      <c r="H90" s="1">
        <v>55</v>
      </c>
      <c r="I90" s="1" t="s">
        <v>37</v>
      </c>
      <c r="J90" s="1">
        <v>64</v>
      </c>
      <c r="K90" s="1">
        <f t="shared" si="35"/>
        <v>-1</v>
      </c>
      <c r="L90" s="1"/>
      <c r="M90" s="1"/>
      <c r="N90" s="1"/>
      <c r="O90" s="1"/>
      <c r="P90" s="1">
        <v>48</v>
      </c>
      <c r="Q90" s="1"/>
      <c r="R90" s="1"/>
      <c r="S90" s="1">
        <f t="shared" si="36"/>
        <v>12.6</v>
      </c>
      <c r="T90" s="5">
        <f t="shared" si="44"/>
        <v>25.599999999999994</v>
      </c>
      <c r="U90" s="5">
        <f t="shared" ref="U90:U95" si="48">T90</f>
        <v>25.599999999999994</v>
      </c>
      <c r="V90" s="5">
        <f t="shared" si="45"/>
        <v>25.599999999999994</v>
      </c>
      <c r="W90" s="5"/>
      <c r="X90" s="5">
        <v>26</v>
      </c>
      <c r="Y90" s="1"/>
      <c r="Z90" s="1">
        <f t="shared" si="46"/>
        <v>11</v>
      </c>
      <c r="AA90" s="1">
        <f t="shared" si="39"/>
        <v>8.9682539682539684</v>
      </c>
      <c r="AB90" s="1">
        <v>12.2</v>
      </c>
      <c r="AC90" s="1">
        <v>13.6</v>
      </c>
      <c r="AD90" s="1">
        <v>14.6</v>
      </c>
      <c r="AE90" s="1">
        <v>15.2</v>
      </c>
      <c r="AF90" s="1">
        <v>14</v>
      </c>
      <c r="AG90" s="1">
        <v>14.6</v>
      </c>
      <c r="AH90" s="1"/>
      <c r="AI90" s="1">
        <f t="shared" si="40"/>
        <v>10</v>
      </c>
      <c r="AJ90" s="1">
        <f t="shared" si="41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137</v>
      </c>
      <c r="B91" s="1" t="s">
        <v>44</v>
      </c>
      <c r="C91" s="1">
        <v>122</v>
      </c>
      <c r="D91" s="1">
        <v>20</v>
      </c>
      <c r="E91" s="1">
        <v>71</v>
      </c>
      <c r="F91" s="1">
        <v>60</v>
      </c>
      <c r="G91" s="6">
        <v>0.4</v>
      </c>
      <c r="H91" s="1">
        <v>55</v>
      </c>
      <c r="I91" s="1" t="s">
        <v>37</v>
      </c>
      <c r="J91" s="1">
        <v>71</v>
      </c>
      <c r="K91" s="1">
        <f t="shared" si="35"/>
        <v>0</v>
      </c>
      <c r="L91" s="1"/>
      <c r="M91" s="1"/>
      <c r="N91" s="1"/>
      <c r="O91" s="1"/>
      <c r="P91" s="1">
        <v>67</v>
      </c>
      <c r="Q91" s="1"/>
      <c r="R91" s="1"/>
      <c r="S91" s="1">
        <f t="shared" si="36"/>
        <v>14.2</v>
      </c>
      <c r="T91" s="5">
        <f t="shared" si="44"/>
        <v>29.199999999999989</v>
      </c>
      <c r="U91" s="5">
        <f t="shared" si="48"/>
        <v>29.199999999999989</v>
      </c>
      <c r="V91" s="5">
        <f t="shared" si="45"/>
        <v>29.199999999999989</v>
      </c>
      <c r="W91" s="5"/>
      <c r="X91" s="5">
        <v>29</v>
      </c>
      <c r="Y91" s="1"/>
      <c r="Z91" s="1">
        <f t="shared" si="46"/>
        <v>11</v>
      </c>
      <c r="AA91" s="1">
        <f t="shared" si="39"/>
        <v>8.943661971830986</v>
      </c>
      <c r="AB91" s="1">
        <v>13.6</v>
      </c>
      <c r="AC91" s="1">
        <v>13.4</v>
      </c>
      <c r="AD91" s="1">
        <v>15.4</v>
      </c>
      <c r="AE91" s="1">
        <v>17.600000000000001</v>
      </c>
      <c r="AF91" s="1">
        <v>14.4</v>
      </c>
      <c r="AG91" s="1">
        <v>8.4</v>
      </c>
      <c r="AH91" s="1"/>
      <c r="AI91" s="1">
        <f t="shared" si="40"/>
        <v>12</v>
      </c>
      <c r="AJ91" s="1">
        <f t="shared" si="41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138</v>
      </c>
      <c r="B92" s="1" t="s">
        <v>44</v>
      </c>
      <c r="C92" s="1">
        <v>28</v>
      </c>
      <c r="D92" s="1">
        <v>5</v>
      </c>
      <c r="E92" s="1">
        <v>22</v>
      </c>
      <c r="F92" s="1">
        <v>4</v>
      </c>
      <c r="G92" s="6">
        <v>0.3</v>
      </c>
      <c r="H92" s="1">
        <v>30</v>
      </c>
      <c r="I92" s="1" t="s">
        <v>37</v>
      </c>
      <c r="J92" s="1">
        <v>22</v>
      </c>
      <c r="K92" s="1">
        <f t="shared" si="35"/>
        <v>0</v>
      </c>
      <c r="L92" s="1"/>
      <c r="M92" s="1"/>
      <c r="N92" s="1"/>
      <c r="O92" s="1"/>
      <c r="P92" s="1">
        <v>30.8</v>
      </c>
      <c r="Q92" s="1"/>
      <c r="R92" s="1"/>
      <c r="S92" s="1">
        <f t="shared" si="36"/>
        <v>4.4000000000000004</v>
      </c>
      <c r="T92" s="5">
        <f t="shared" ref="T92:T93" si="49">10*S92-R92-Q92-P92-O92-N92-F92</f>
        <v>9.1999999999999993</v>
      </c>
      <c r="U92" s="5">
        <f t="shared" si="48"/>
        <v>9.1999999999999993</v>
      </c>
      <c r="V92" s="5">
        <f t="shared" si="45"/>
        <v>9.1999999999999993</v>
      </c>
      <c r="W92" s="5"/>
      <c r="X92" s="5">
        <v>9</v>
      </c>
      <c r="Y92" s="1"/>
      <c r="Z92" s="1">
        <f t="shared" si="46"/>
        <v>10</v>
      </c>
      <c r="AA92" s="1">
        <f t="shared" si="39"/>
        <v>7.9090909090909074</v>
      </c>
      <c r="AB92" s="1">
        <v>5.8</v>
      </c>
      <c r="AC92" s="1">
        <v>1.8</v>
      </c>
      <c r="AD92" s="1">
        <v>0.4</v>
      </c>
      <c r="AE92" s="1">
        <v>0</v>
      </c>
      <c r="AF92" s="1">
        <v>0</v>
      </c>
      <c r="AG92" s="1">
        <v>0</v>
      </c>
      <c r="AH92" s="1" t="s">
        <v>133</v>
      </c>
      <c r="AI92" s="1">
        <f t="shared" si="40"/>
        <v>3</v>
      </c>
      <c r="AJ92" s="1">
        <f t="shared" si="41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139</v>
      </c>
      <c r="B93" s="1" t="s">
        <v>44</v>
      </c>
      <c r="C93" s="1">
        <v>28</v>
      </c>
      <c r="D93" s="1"/>
      <c r="E93" s="1">
        <v>19</v>
      </c>
      <c r="F93" s="1"/>
      <c r="G93" s="6">
        <v>0.3</v>
      </c>
      <c r="H93" s="1">
        <v>30</v>
      </c>
      <c r="I93" s="1" t="s">
        <v>37</v>
      </c>
      <c r="J93" s="1">
        <v>21</v>
      </c>
      <c r="K93" s="1">
        <f t="shared" si="35"/>
        <v>-2</v>
      </c>
      <c r="L93" s="1"/>
      <c r="M93" s="1"/>
      <c r="N93" s="1"/>
      <c r="O93" s="1"/>
      <c r="P93" s="1">
        <v>28</v>
      </c>
      <c r="Q93" s="1"/>
      <c r="R93" s="1"/>
      <c r="S93" s="1">
        <f t="shared" si="36"/>
        <v>3.8</v>
      </c>
      <c r="T93" s="5">
        <f t="shared" si="49"/>
        <v>10</v>
      </c>
      <c r="U93" s="5">
        <f t="shared" si="48"/>
        <v>10</v>
      </c>
      <c r="V93" s="5">
        <f t="shared" si="45"/>
        <v>10</v>
      </c>
      <c r="W93" s="5"/>
      <c r="X93" s="5">
        <v>10</v>
      </c>
      <c r="Y93" s="1"/>
      <c r="Z93" s="1">
        <f t="shared" si="46"/>
        <v>10</v>
      </c>
      <c r="AA93" s="1">
        <f t="shared" si="39"/>
        <v>7.3684210526315796</v>
      </c>
      <c r="AB93" s="1">
        <v>5.6</v>
      </c>
      <c r="AC93" s="1">
        <v>2.2000000000000002</v>
      </c>
      <c r="AD93" s="1">
        <v>0.4</v>
      </c>
      <c r="AE93" s="1">
        <v>0</v>
      </c>
      <c r="AF93" s="1">
        <v>0</v>
      </c>
      <c r="AG93" s="1">
        <v>0</v>
      </c>
      <c r="AH93" s="1" t="s">
        <v>140</v>
      </c>
      <c r="AI93" s="1">
        <f t="shared" si="40"/>
        <v>3</v>
      </c>
      <c r="AJ93" s="1">
        <f t="shared" si="41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141</v>
      </c>
      <c r="B94" s="1" t="s">
        <v>44</v>
      </c>
      <c r="C94" s="1">
        <v>79</v>
      </c>
      <c r="D94" s="1"/>
      <c r="E94" s="1">
        <v>69</v>
      </c>
      <c r="F94" s="1">
        <v>1</v>
      </c>
      <c r="G94" s="6">
        <v>0.15</v>
      </c>
      <c r="H94" s="1">
        <v>60</v>
      </c>
      <c r="I94" s="1" t="s">
        <v>37</v>
      </c>
      <c r="J94" s="1">
        <v>69</v>
      </c>
      <c r="K94" s="1">
        <f t="shared" si="35"/>
        <v>0</v>
      </c>
      <c r="L94" s="1"/>
      <c r="M94" s="1"/>
      <c r="N94" s="1"/>
      <c r="O94" s="1"/>
      <c r="P94" s="1">
        <v>84.800000000000011</v>
      </c>
      <c r="Q94" s="1"/>
      <c r="R94" s="1"/>
      <c r="S94" s="1">
        <f t="shared" si="36"/>
        <v>13.8</v>
      </c>
      <c r="T94" s="5">
        <f t="shared" si="44"/>
        <v>66</v>
      </c>
      <c r="U94" s="5">
        <v>60</v>
      </c>
      <c r="V94" s="5">
        <f t="shared" si="45"/>
        <v>60</v>
      </c>
      <c r="W94" s="5"/>
      <c r="X94" s="5">
        <v>60</v>
      </c>
      <c r="Y94" s="1"/>
      <c r="Z94" s="1">
        <f t="shared" si="46"/>
        <v>10.565217391304348</v>
      </c>
      <c r="AA94" s="1">
        <f t="shared" si="39"/>
        <v>6.2173913043478262</v>
      </c>
      <c r="AB94" s="1">
        <v>14.8</v>
      </c>
      <c r="AC94" s="1">
        <v>5.8</v>
      </c>
      <c r="AD94" s="1">
        <v>4.2</v>
      </c>
      <c r="AE94" s="1">
        <v>0</v>
      </c>
      <c r="AF94" s="1">
        <v>0</v>
      </c>
      <c r="AG94" s="1">
        <v>0</v>
      </c>
      <c r="AH94" s="1" t="s">
        <v>133</v>
      </c>
      <c r="AI94" s="1">
        <f t="shared" si="40"/>
        <v>9</v>
      </c>
      <c r="AJ94" s="1">
        <f t="shared" si="41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8" t="s">
        <v>142</v>
      </c>
      <c r="B95" s="1" t="s">
        <v>44</v>
      </c>
      <c r="C95" s="1"/>
      <c r="D95" s="1"/>
      <c r="E95" s="1"/>
      <c r="F95" s="1"/>
      <c r="G95" s="6">
        <v>0.1</v>
      </c>
      <c r="H95" s="1">
        <v>60</v>
      </c>
      <c r="I95" s="1" t="s">
        <v>37</v>
      </c>
      <c r="J95" s="1"/>
      <c r="K95" s="1">
        <f t="shared" si="35"/>
        <v>0</v>
      </c>
      <c r="L95" s="1"/>
      <c r="M95" s="1"/>
      <c r="N95" s="1"/>
      <c r="O95" s="1"/>
      <c r="P95" s="1">
        <v>30</v>
      </c>
      <c r="Q95" s="1"/>
      <c r="R95" s="1"/>
      <c r="S95" s="1">
        <f t="shared" si="36"/>
        <v>0</v>
      </c>
      <c r="T95" s="5"/>
      <c r="U95" s="5">
        <f t="shared" si="48"/>
        <v>0</v>
      </c>
      <c r="V95" s="5">
        <f t="shared" si="45"/>
        <v>0</v>
      </c>
      <c r="W95" s="5"/>
      <c r="X95" s="5"/>
      <c r="Y95" s="1"/>
      <c r="Z95" s="1" t="e">
        <f t="shared" si="46"/>
        <v>#DIV/0!</v>
      </c>
      <c r="AA95" s="1" t="e">
        <f t="shared" si="39"/>
        <v>#DIV/0!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143</v>
      </c>
      <c r="AI95" s="1">
        <f t="shared" si="40"/>
        <v>0</v>
      </c>
      <c r="AJ95" s="1">
        <f t="shared" si="41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I95" xr:uid="{95E748EC-8174-4191-A714-2E0F793BDE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2024-05-23T11:15:41Z</dcterms:created>
  <dcterms:modified xsi:type="dcterms:W3CDTF">2024-05-24T08:10:53Z</dcterms:modified>
</cp:coreProperties>
</file>