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3,05,24 ПОКОМ КИ филиалы\"/>
    </mc:Choice>
  </mc:AlternateContent>
  <xr:revisionPtr revIDLastSave="0" documentId="13_ncr:1_{330786C6-A6A1-4143-98B7-20CC19E60AB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Sheet!$A$3:$AE$105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105" i="1" l="1"/>
  <c r="R104" i="1"/>
  <c r="R103" i="1"/>
  <c r="R101" i="1"/>
  <c r="R100" i="1"/>
  <c r="R96" i="1"/>
  <c r="R92" i="1"/>
  <c r="R82" i="1"/>
  <c r="R61" i="1"/>
  <c r="AE61" i="1" s="1"/>
  <c r="R47" i="1"/>
  <c r="AE47" i="1" s="1"/>
  <c r="R45" i="1"/>
  <c r="AE45" i="1" s="1"/>
  <c r="R20" i="1"/>
  <c r="R19" i="1"/>
  <c r="R17" i="1"/>
  <c r="R7" i="1"/>
  <c r="S5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6" i="1"/>
  <c r="AE7" i="1"/>
  <c r="AE11" i="1"/>
  <c r="AE15" i="1"/>
  <c r="AE17" i="1"/>
  <c r="AE19" i="1"/>
  <c r="AE20" i="1"/>
  <c r="AE23" i="1"/>
  <c r="AE24" i="1"/>
  <c r="AE43" i="1"/>
  <c r="AE71" i="1"/>
  <c r="AE76" i="1"/>
  <c r="AE77" i="1"/>
  <c r="AE82" i="1"/>
  <c r="AE88" i="1"/>
  <c r="AE89" i="1"/>
  <c r="AE91" i="1"/>
  <c r="AE92" i="1"/>
  <c r="AE93" i="1"/>
  <c r="AE95" i="1"/>
  <c r="AE96" i="1"/>
  <c r="AE99" i="1"/>
  <c r="AE100" i="1"/>
  <c r="AE101" i="1"/>
  <c r="AE103" i="1"/>
  <c r="AE104" i="1"/>
  <c r="AE105" i="1"/>
  <c r="AF5" i="1" l="1"/>
  <c r="F94" i="1"/>
  <c r="E94" i="1"/>
  <c r="P94" i="1" s="1"/>
  <c r="F84" i="1"/>
  <c r="F78" i="1"/>
  <c r="E78" i="1"/>
  <c r="P78" i="1" s="1"/>
  <c r="F70" i="1"/>
  <c r="E70" i="1"/>
  <c r="K70" i="1" s="1"/>
  <c r="P7" i="1"/>
  <c r="P8" i="1"/>
  <c r="W8" i="1" s="1"/>
  <c r="P9" i="1"/>
  <c r="P10" i="1"/>
  <c r="Q10" i="1" s="1"/>
  <c r="R10" i="1" s="1"/>
  <c r="AE10" i="1" s="1"/>
  <c r="P11" i="1"/>
  <c r="V11" i="1" s="1"/>
  <c r="P12" i="1"/>
  <c r="P13" i="1"/>
  <c r="Q13" i="1" s="1"/>
  <c r="R13" i="1" s="1"/>
  <c r="AE13" i="1" s="1"/>
  <c r="P14" i="1"/>
  <c r="Q14" i="1" s="1"/>
  <c r="R14" i="1" s="1"/>
  <c r="AE14" i="1" s="1"/>
  <c r="P15" i="1"/>
  <c r="V15" i="1" s="1"/>
  <c r="P16" i="1"/>
  <c r="Q16" i="1" s="1"/>
  <c r="R16" i="1" s="1"/>
  <c r="AE16" i="1" s="1"/>
  <c r="P17" i="1"/>
  <c r="P18" i="1"/>
  <c r="P19" i="1"/>
  <c r="P20" i="1"/>
  <c r="P21" i="1"/>
  <c r="Q21" i="1" s="1"/>
  <c r="R21" i="1" s="1"/>
  <c r="AE21" i="1" s="1"/>
  <c r="P22" i="1"/>
  <c r="P23" i="1"/>
  <c r="V23" i="1" s="1"/>
  <c r="P24" i="1"/>
  <c r="V24" i="1" s="1"/>
  <c r="P25" i="1"/>
  <c r="Q25" i="1" s="1"/>
  <c r="R25" i="1" s="1"/>
  <c r="AE25" i="1" s="1"/>
  <c r="P26" i="1"/>
  <c r="P27" i="1"/>
  <c r="Q27" i="1" s="1"/>
  <c r="R27" i="1" s="1"/>
  <c r="AE27" i="1" s="1"/>
  <c r="P28" i="1"/>
  <c r="P29" i="1"/>
  <c r="Q29" i="1" s="1"/>
  <c r="R29" i="1" s="1"/>
  <c r="AE29" i="1" s="1"/>
  <c r="P30" i="1"/>
  <c r="P31" i="1"/>
  <c r="Q31" i="1" s="1"/>
  <c r="R31" i="1" s="1"/>
  <c r="AE31" i="1" s="1"/>
  <c r="P32" i="1"/>
  <c r="P33" i="1"/>
  <c r="Q33" i="1" s="1"/>
  <c r="R33" i="1" s="1"/>
  <c r="AE33" i="1" s="1"/>
  <c r="P34" i="1"/>
  <c r="P35" i="1"/>
  <c r="Q35" i="1" s="1"/>
  <c r="R35" i="1" s="1"/>
  <c r="AE35" i="1" s="1"/>
  <c r="P36" i="1"/>
  <c r="P37" i="1"/>
  <c r="Q37" i="1" s="1"/>
  <c r="R37" i="1" s="1"/>
  <c r="AE37" i="1" s="1"/>
  <c r="P38" i="1"/>
  <c r="P39" i="1"/>
  <c r="P40" i="1"/>
  <c r="Q40" i="1" s="1"/>
  <c r="R40" i="1" s="1"/>
  <c r="AE40" i="1" s="1"/>
  <c r="P41" i="1"/>
  <c r="P42" i="1"/>
  <c r="Q42" i="1" s="1"/>
  <c r="R42" i="1" s="1"/>
  <c r="AE42" i="1" s="1"/>
  <c r="P43" i="1"/>
  <c r="V43" i="1" s="1"/>
  <c r="P44" i="1"/>
  <c r="Q44" i="1" s="1"/>
  <c r="R44" i="1" s="1"/>
  <c r="AE44" i="1" s="1"/>
  <c r="P45" i="1"/>
  <c r="P46" i="1"/>
  <c r="Q46" i="1" s="1"/>
  <c r="R46" i="1" s="1"/>
  <c r="AE46" i="1" s="1"/>
  <c r="P47" i="1"/>
  <c r="P48" i="1"/>
  <c r="P49" i="1"/>
  <c r="P50" i="1"/>
  <c r="P51" i="1"/>
  <c r="P52" i="1"/>
  <c r="P53" i="1"/>
  <c r="Q53" i="1" s="1"/>
  <c r="R53" i="1" s="1"/>
  <c r="AE53" i="1" s="1"/>
  <c r="P54" i="1"/>
  <c r="P55" i="1"/>
  <c r="P56" i="1"/>
  <c r="Q56" i="1" s="1"/>
  <c r="R56" i="1" s="1"/>
  <c r="AE56" i="1" s="1"/>
  <c r="P57" i="1"/>
  <c r="P58" i="1"/>
  <c r="P59" i="1"/>
  <c r="P60" i="1"/>
  <c r="P61" i="1"/>
  <c r="P62" i="1"/>
  <c r="P63" i="1"/>
  <c r="P64" i="1"/>
  <c r="P65" i="1"/>
  <c r="Q65" i="1" s="1"/>
  <c r="R65" i="1" s="1"/>
  <c r="AE65" i="1" s="1"/>
  <c r="P66" i="1"/>
  <c r="P67" i="1"/>
  <c r="P68" i="1"/>
  <c r="P69" i="1"/>
  <c r="P71" i="1"/>
  <c r="V71" i="1" s="1"/>
  <c r="P72" i="1"/>
  <c r="P73" i="1"/>
  <c r="P74" i="1"/>
  <c r="Q74" i="1" s="1"/>
  <c r="R74" i="1" s="1"/>
  <c r="AE74" i="1" s="1"/>
  <c r="P75" i="1"/>
  <c r="P76" i="1"/>
  <c r="V76" i="1" s="1"/>
  <c r="P77" i="1"/>
  <c r="V77" i="1" s="1"/>
  <c r="P79" i="1"/>
  <c r="P80" i="1"/>
  <c r="Q80" i="1" s="1"/>
  <c r="R80" i="1" s="1"/>
  <c r="AE80" i="1" s="1"/>
  <c r="P81" i="1"/>
  <c r="P82" i="1"/>
  <c r="P83" i="1"/>
  <c r="P84" i="1"/>
  <c r="P85" i="1"/>
  <c r="P86" i="1"/>
  <c r="Q86" i="1" s="1"/>
  <c r="R86" i="1" s="1"/>
  <c r="AE86" i="1" s="1"/>
  <c r="P87" i="1"/>
  <c r="P88" i="1"/>
  <c r="V88" i="1" s="1"/>
  <c r="P89" i="1"/>
  <c r="V89" i="1" s="1"/>
  <c r="P90" i="1"/>
  <c r="Q90" i="1" s="1"/>
  <c r="R90" i="1" s="1"/>
  <c r="AE90" i="1" s="1"/>
  <c r="P91" i="1"/>
  <c r="V91" i="1" s="1"/>
  <c r="P92" i="1"/>
  <c r="W92" i="1" s="1"/>
  <c r="P93" i="1"/>
  <c r="W93" i="1" s="1"/>
  <c r="P95" i="1"/>
  <c r="W95" i="1" s="1"/>
  <c r="P96" i="1"/>
  <c r="P97" i="1"/>
  <c r="W97" i="1" s="1"/>
  <c r="P98" i="1"/>
  <c r="Q98" i="1" s="1"/>
  <c r="R98" i="1" s="1"/>
  <c r="AE98" i="1" s="1"/>
  <c r="P99" i="1"/>
  <c r="W99" i="1" s="1"/>
  <c r="P100" i="1"/>
  <c r="W100" i="1" s="1"/>
  <c r="P101" i="1"/>
  <c r="W101" i="1" s="1"/>
  <c r="P102" i="1"/>
  <c r="W102" i="1" s="1"/>
  <c r="P103" i="1"/>
  <c r="W103" i="1" s="1"/>
  <c r="P104" i="1"/>
  <c r="W104" i="1" s="1"/>
  <c r="P105" i="1"/>
  <c r="W105" i="1" s="1"/>
  <c r="P6" i="1"/>
  <c r="Q6" i="1" s="1"/>
  <c r="R6" i="1" s="1"/>
  <c r="AE6" i="1" s="1"/>
  <c r="K105" i="1"/>
  <c r="K104" i="1"/>
  <c r="K103" i="1"/>
  <c r="K102" i="1"/>
  <c r="K101" i="1"/>
  <c r="K100" i="1"/>
  <c r="K99" i="1"/>
  <c r="K98" i="1"/>
  <c r="K97" i="1"/>
  <c r="K96" i="1"/>
  <c r="K95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7" i="1"/>
  <c r="K76" i="1"/>
  <c r="K75" i="1"/>
  <c r="K74" i="1"/>
  <c r="K73" i="1"/>
  <c r="K72" i="1"/>
  <c r="K71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C5" i="1"/>
  <c r="AB5" i="1"/>
  <c r="AA5" i="1"/>
  <c r="Z5" i="1"/>
  <c r="Y5" i="1"/>
  <c r="X5" i="1"/>
  <c r="T5" i="1"/>
  <c r="O5" i="1"/>
  <c r="N5" i="1"/>
  <c r="M5" i="1"/>
  <c r="L5" i="1"/>
  <c r="J5" i="1"/>
  <c r="Q57" i="1" l="1"/>
  <c r="R57" i="1" s="1"/>
  <c r="AE57" i="1" s="1"/>
  <c r="Q49" i="1"/>
  <c r="Q34" i="1"/>
  <c r="R34" i="1" s="1"/>
  <c r="AE34" i="1" s="1"/>
  <c r="Q32" i="1"/>
  <c r="R32" i="1" s="1"/>
  <c r="AE32" i="1" s="1"/>
  <c r="Q30" i="1"/>
  <c r="R30" i="1" s="1"/>
  <c r="AE30" i="1" s="1"/>
  <c r="Q28" i="1"/>
  <c r="R28" i="1" s="1"/>
  <c r="AE28" i="1" s="1"/>
  <c r="Q26" i="1"/>
  <c r="R26" i="1" s="1"/>
  <c r="AE26" i="1" s="1"/>
  <c r="Q22" i="1"/>
  <c r="R22" i="1" s="1"/>
  <c r="AE22" i="1" s="1"/>
  <c r="Q18" i="1"/>
  <c r="R18" i="1" s="1"/>
  <c r="AE18" i="1" s="1"/>
  <c r="Q69" i="1"/>
  <c r="R69" i="1" s="1"/>
  <c r="AE69" i="1" s="1"/>
  <c r="Q36" i="1"/>
  <c r="R36" i="1" s="1"/>
  <c r="AE36" i="1" s="1"/>
  <c r="Q38" i="1"/>
  <c r="R38" i="1" s="1"/>
  <c r="AE38" i="1" s="1"/>
  <c r="Q102" i="1"/>
  <c r="R102" i="1" s="1"/>
  <c r="AE102" i="1" s="1"/>
  <c r="Q84" i="1"/>
  <c r="R84" i="1" s="1"/>
  <c r="AE84" i="1" s="1"/>
  <c r="Q78" i="1"/>
  <c r="R78" i="1" s="1"/>
  <c r="AE78" i="1" s="1"/>
  <c r="Q94" i="1"/>
  <c r="R94" i="1" s="1"/>
  <c r="AE94" i="1" s="1"/>
  <c r="Q8" i="1"/>
  <c r="R8" i="1" s="1"/>
  <c r="AE8" i="1" s="1"/>
  <c r="Q97" i="1"/>
  <c r="R97" i="1" s="1"/>
  <c r="AE97" i="1" s="1"/>
  <c r="W98" i="1"/>
  <c r="W96" i="1"/>
  <c r="Q87" i="1"/>
  <c r="R87" i="1" s="1"/>
  <c r="AE87" i="1" s="1"/>
  <c r="Q85" i="1"/>
  <c r="R85" i="1" s="1"/>
  <c r="AE85" i="1" s="1"/>
  <c r="Q83" i="1"/>
  <c r="R83" i="1" s="1"/>
  <c r="AE83" i="1" s="1"/>
  <c r="Q81" i="1"/>
  <c r="R81" i="1" s="1"/>
  <c r="AE81" i="1" s="1"/>
  <c r="Q79" i="1"/>
  <c r="R79" i="1" s="1"/>
  <c r="AE79" i="1" s="1"/>
  <c r="V74" i="1"/>
  <c r="V65" i="1"/>
  <c r="V61" i="1"/>
  <c r="V57" i="1"/>
  <c r="V53" i="1"/>
  <c r="V45" i="1"/>
  <c r="Q41" i="1"/>
  <c r="R41" i="1" s="1"/>
  <c r="AE41" i="1" s="1"/>
  <c r="Q39" i="1"/>
  <c r="R39" i="1" s="1"/>
  <c r="AE39" i="1" s="1"/>
  <c r="V13" i="1"/>
  <c r="Q9" i="1"/>
  <c r="R9" i="1" s="1"/>
  <c r="AE9" i="1" s="1"/>
  <c r="V7" i="1"/>
  <c r="Q51" i="1"/>
  <c r="R51" i="1" s="1"/>
  <c r="AE51" i="1" s="1"/>
  <c r="Q55" i="1"/>
  <c r="R55" i="1" s="1"/>
  <c r="AE55" i="1" s="1"/>
  <c r="Q59" i="1"/>
  <c r="R59" i="1" s="1"/>
  <c r="AE59" i="1" s="1"/>
  <c r="Q63" i="1"/>
  <c r="R63" i="1" s="1"/>
  <c r="AE63" i="1" s="1"/>
  <c r="Q67" i="1"/>
  <c r="R67" i="1" s="1"/>
  <c r="AE67" i="1" s="1"/>
  <c r="Q72" i="1"/>
  <c r="R72" i="1" s="1"/>
  <c r="AE72" i="1" s="1"/>
  <c r="Q12" i="1"/>
  <c r="R12" i="1" s="1"/>
  <c r="AE12" i="1" s="1"/>
  <c r="Q48" i="1"/>
  <c r="R48" i="1" s="1"/>
  <c r="AE48" i="1" s="1"/>
  <c r="Q50" i="1"/>
  <c r="R50" i="1" s="1"/>
  <c r="AE50" i="1" s="1"/>
  <c r="Q52" i="1"/>
  <c r="R52" i="1" s="1"/>
  <c r="AE52" i="1" s="1"/>
  <c r="Q54" i="1"/>
  <c r="R54" i="1" s="1"/>
  <c r="AE54" i="1" s="1"/>
  <c r="Q58" i="1"/>
  <c r="R58" i="1" s="1"/>
  <c r="AE58" i="1" s="1"/>
  <c r="Q60" i="1"/>
  <c r="R60" i="1" s="1"/>
  <c r="AE60" i="1" s="1"/>
  <c r="Q62" i="1"/>
  <c r="R62" i="1" s="1"/>
  <c r="AE62" i="1" s="1"/>
  <c r="Q64" i="1"/>
  <c r="R64" i="1" s="1"/>
  <c r="AE64" i="1" s="1"/>
  <c r="Q66" i="1"/>
  <c r="R66" i="1" s="1"/>
  <c r="AE66" i="1" s="1"/>
  <c r="Q68" i="1"/>
  <c r="R68" i="1" s="1"/>
  <c r="AE68" i="1" s="1"/>
  <c r="Q73" i="1"/>
  <c r="R73" i="1" s="1"/>
  <c r="AE73" i="1" s="1"/>
  <c r="Q75" i="1"/>
  <c r="R75" i="1" s="1"/>
  <c r="AE75" i="1" s="1"/>
  <c r="V90" i="1"/>
  <c r="V86" i="1"/>
  <c r="V82" i="1"/>
  <c r="V80" i="1"/>
  <c r="V42" i="1"/>
  <c r="V40" i="1"/>
  <c r="V34" i="1"/>
  <c r="V30" i="1"/>
  <c r="V26" i="1"/>
  <c r="V20" i="1"/>
  <c r="V18" i="1"/>
  <c r="V16" i="1"/>
  <c r="V10" i="1"/>
  <c r="F5" i="1"/>
  <c r="W94" i="1"/>
  <c r="K94" i="1"/>
  <c r="E5" i="1"/>
  <c r="K78" i="1"/>
  <c r="K5" i="1" s="1"/>
  <c r="P70" i="1"/>
  <c r="W70" i="1" s="1"/>
  <c r="W6" i="1"/>
  <c r="V98" i="1"/>
  <c r="W90" i="1"/>
  <c r="W86" i="1"/>
  <c r="W82" i="1"/>
  <c r="W78" i="1"/>
  <c r="W74" i="1"/>
  <c r="W66" i="1"/>
  <c r="W62" i="1"/>
  <c r="W58" i="1"/>
  <c r="W54" i="1"/>
  <c r="W50" i="1"/>
  <c r="W46" i="1"/>
  <c r="W42" i="1"/>
  <c r="W38" i="1"/>
  <c r="W34" i="1"/>
  <c r="W30" i="1"/>
  <c r="W26" i="1"/>
  <c r="W22" i="1"/>
  <c r="W18" i="1"/>
  <c r="W14" i="1"/>
  <c r="W10" i="1"/>
  <c r="V104" i="1"/>
  <c r="V100" i="1"/>
  <c r="V92" i="1"/>
  <c r="W88" i="1"/>
  <c r="W84" i="1"/>
  <c r="W80" i="1"/>
  <c r="W76" i="1"/>
  <c r="W72" i="1"/>
  <c r="W68" i="1"/>
  <c r="W64" i="1"/>
  <c r="W60" i="1"/>
  <c r="W56" i="1"/>
  <c r="W52" i="1"/>
  <c r="W48" i="1"/>
  <c r="W44" i="1"/>
  <c r="W40" i="1"/>
  <c r="W36" i="1"/>
  <c r="W32" i="1"/>
  <c r="W28" i="1"/>
  <c r="W24" i="1"/>
  <c r="W20" i="1"/>
  <c r="W16" i="1"/>
  <c r="W12" i="1"/>
  <c r="V105" i="1"/>
  <c r="V103" i="1"/>
  <c r="V101" i="1"/>
  <c r="V99" i="1"/>
  <c r="V95" i="1"/>
  <c r="V93" i="1"/>
  <c r="W91" i="1"/>
  <c r="W89" i="1"/>
  <c r="W87" i="1"/>
  <c r="W85" i="1"/>
  <c r="W83" i="1"/>
  <c r="W81" i="1"/>
  <c r="W79" i="1"/>
  <c r="W77" i="1"/>
  <c r="W75" i="1"/>
  <c r="W73" i="1"/>
  <c r="W71" i="1"/>
  <c r="W69" i="1"/>
  <c r="W67" i="1"/>
  <c r="W65" i="1"/>
  <c r="W63" i="1"/>
  <c r="W61" i="1"/>
  <c r="W59" i="1"/>
  <c r="W57" i="1"/>
  <c r="W55" i="1"/>
  <c r="W53" i="1"/>
  <c r="W51" i="1"/>
  <c r="W49" i="1"/>
  <c r="W47" i="1"/>
  <c r="W45" i="1"/>
  <c r="W43" i="1"/>
  <c r="W41" i="1"/>
  <c r="W39" i="1"/>
  <c r="W37" i="1"/>
  <c r="W35" i="1"/>
  <c r="W33" i="1"/>
  <c r="W31" i="1"/>
  <c r="W29" i="1"/>
  <c r="W27" i="1"/>
  <c r="W25" i="1"/>
  <c r="W23" i="1"/>
  <c r="W21" i="1"/>
  <c r="W19" i="1"/>
  <c r="W17" i="1"/>
  <c r="W15" i="1"/>
  <c r="W13" i="1"/>
  <c r="W11" i="1"/>
  <c r="W9" i="1"/>
  <c r="W7" i="1"/>
  <c r="V49" i="1" l="1"/>
  <c r="R49" i="1"/>
  <c r="AE49" i="1" s="1"/>
  <c r="V22" i="1"/>
  <c r="V28" i="1"/>
  <c r="V32" i="1"/>
  <c r="V36" i="1"/>
  <c r="V69" i="1"/>
  <c r="V78" i="1"/>
  <c r="V38" i="1"/>
  <c r="V94" i="1"/>
  <c r="V84" i="1"/>
  <c r="V9" i="1"/>
  <c r="V8" i="1"/>
  <c r="V75" i="1"/>
  <c r="V12" i="1"/>
  <c r="V56" i="1"/>
  <c r="V97" i="1"/>
  <c r="V48" i="1"/>
  <c r="V64" i="1"/>
  <c r="V96" i="1"/>
  <c r="V102" i="1"/>
  <c r="V44" i="1"/>
  <c r="V52" i="1"/>
  <c r="V60" i="1"/>
  <c r="V68" i="1"/>
  <c r="V79" i="1"/>
  <c r="V81" i="1"/>
  <c r="V83" i="1"/>
  <c r="V85" i="1"/>
  <c r="V87" i="1"/>
  <c r="Q70" i="1"/>
  <c r="R70" i="1" s="1"/>
  <c r="AE70" i="1" s="1"/>
  <c r="V14" i="1"/>
  <c r="V46" i="1"/>
  <c r="V50" i="1"/>
  <c r="V54" i="1"/>
  <c r="V58" i="1"/>
  <c r="V62" i="1"/>
  <c r="V66" i="1"/>
  <c r="V73" i="1"/>
  <c r="V17" i="1"/>
  <c r="V19" i="1"/>
  <c r="V21" i="1"/>
  <c r="V25" i="1"/>
  <c r="V27" i="1"/>
  <c r="V29" i="1"/>
  <c r="V31" i="1"/>
  <c r="V33" i="1"/>
  <c r="V35" i="1"/>
  <c r="V37" i="1"/>
  <c r="V39" i="1"/>
  <c r="V41" i="1"/>
  <c r="V47" i="1"/>
  <c r="V51" i="1"/>
  <c r="V55" i="1"/>
  <c r="V59" i="1"/>
  <c r="V63" i="1"/>
  <c r="V67" i="1"/>
  <c r="V72" i="1"/>
  <c r="V6" i="1"/>
  <c r="P5" i="1"/>
  <c r="R5" i="1" l="1"/>
  <c r="Q5" i="1"/>
  <c r="V70" i="1"/>
  <c r="AE5" i="1"/>
</calcChain>
</file>

<file path=xl/sharedStrings.xml><?xml version="1.0" encoding="utf-8"?>
<sst xmlns="http://schemas.openxmlformats.org/spreadsheetml/2006/main" count="381" uniqueCount="161">
  <si>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</si>
  <si>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</si>
  <si>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</si>
  <si>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</si>
  <si>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</si>
  <si>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</si>
  <si>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</si>
  <si>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</si>
  <si>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</si>
  <si>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</si>
  <si>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</si>
  <si>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</si>
  <si>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</si>
  <si>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</si>
  <si>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</si>
  <si>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</si>
  <si>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</si>
  <si>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</si>
  <si>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</si>
  <si>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</si>
  <si>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</si>
  <si>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</si>
  <si>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</si>
  <si>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25,05,</t>
  </si>
  <si>
    <t>26,05,</t>
  </si>
  <si>
    <t>23,05,</t>
  </si>
  <si>
    <t>22,05,</t>
  </si>
  <si>
    <t>16,05,</t>
  </si>
  <si>
    <t>15,05,</t>
  </si>
  <si>
    <t>14,05,</t>
  </si>
  <si>
    <t>09,05,</t>
  </si>
  <si>
    <t>08,05,</t>
  </si>
  <si>
    <t>005  Колбаса Докторская ГОСТ, Вязанка вектор,ВЕС. ПОКОМ</t>
  </si>
  <si>
    <t>кг</t>
  </si>
  <si>
    <t>в матрице</t>
  </si>
  <si>
    <t>014  Сардельки Вязанка Стародворские, СЕМЕЙНАЯ УПАКОВКА, ВЕС, ТМ Стародворские колбасы</t>
  </si>
  <si>
    <t>задача Фомин</t>
  </si>
  <si>
    <t>016  Сосиски Вязанка Молочные, Вязанка вискофан  ВЕС.ПОКОМ</t>
  </si>
  <si>
    <t>то же что 444</t>
  </si>
  <si>
    <t>017  Сосиски Вязанка Сливочные, Вязанка амицел ВЕС.ПОКОМ</t>
  </si>
  <si>
    <t>018  Сосиски Рубленые, Вязанка вискофан  ВЕС.ПОКОМ</t>
  </si>
  <si>
    <t>029  Сосиски Венские, Вязанка NDX МГС, 0.5кг, ПОКОМ</t>
  </si>
  <si>
    <t>шт</t>
  </si>
  <si>
    <t>не в матрице</t>
  </si>
  <si>
    <t>030  Сосиски Вязанка Молочные, Вязанка вискофан МГС, 0.45кг, ПОКОМ</t>
  </si>
  <si>
    <t>032  Сосиски Вязанка Сливочные, Вязанка амицел МГС, 0.45кг, ПОКОМ</t>
  </si>
  <si>
    <t>то же что 443</t>
  </si>
  <si>
    <t>047  Кол Баварская, белков.обол. в термоусад. пакете 0.17 кг, ТМ Стародворье  ПОКОМ</t>
  </si>
  <si>
    <t>059  Колбаса Докторская по-стародворски  0.5 кг, ПОКОМ</t>
  </si>
  <si>
    <t>062  Колбаса Кракушка пряная с сальцем, 0.3кг в/у п/к, БАВАРУШКА ПОКОМ</t>
  </si>
  <si>
    <t>064  Колбаса Молочная Дугушка, вектор 0,4 кг, ТМ Стародворье  ПОКОМ</t>
  </si>
  <si>
    <t>нужно увеличить продажи</t>
  </si>
  <si>
    <t>083  Колбаса Швейцарская 0,17 кг., ШТ., сырокопченая   ПОКОМ</t>
  </si>
  <si>
    <t>117  Колбаса Сервелат Филейбургский с ароматными пряностями, в/у 0,35 кг срез, БАВАРУШКА ПОКОМ</t>
  </si>
  <si>
    <t>118  Колбаса Сервелат Филейбургский с филе сочного окорока, в/у 0,35 кг срез, БАВАРУШКА ПОКОМ</t>
  </si>
  <si>
    <t>200  Ветчина Дугушка ТМ Стародворье, вектор в/у    ПОКОМ</t>
  </si>
  <si>
    <t>201  Ветчина Нежная ТМ Особый рецепт, (2,5кг), ПОКОМ</t>
  </si>
  <si>
    <t>212  Колбаса в/к Сервелат Пражский, ВЕС.,ТМ КОЛБАСНЫЙ СТАНДАРТ ПОКОМ</t>
  </si>
  <si>
    <t>213  Колбаса в/к Сервелат Рижский, ВЕС.,ТМ КОЛБАСНЫЙ СТАНДАРТ ПОКОМ</t>
  </si>
  <si>
    <t>217  Колбаса Докторская Дугушка, ВЕС, НЕ ГОСТ, ТМ Стародворье ПОКОМ</t>
  </si>
  <si>
    <t>218  Колбаса Докторская оригинальная ТМ Особый рецепт БОЛЬШОЙ БАТОН, п/а ВЕС, ТМ Стародворье ПОКОМ</t>
  </si>
  <si>
    <t>219  Колбаса Докторская Особая ТМ Особый рецепт, ВЕС  ПОКОМ</t>
  </si>
  <si>
    <t>225  Колбаса Дугушка со шпиком, ВЕС, ТМ Стародворье  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</si>
  <si>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</si>
  <si>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</si>
  <si>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235  Колбаса Особая ТМ Особый рецепт, ВЕС, ТМ Стародворье ПОКОМ</t>
  </si>
  <si>
    <t>236  Колбаса Рубленая ЗАПЕЧ. Дугушка ТМ Стародворье, вектор, в/к    ПОКОМ</t>
  </si>
  <si>
    <t>239  Колбаса Салями запеч Дугушка, оболочка вектор, ВЕС, ТМ Стародворье  ПОКОМ</t>
  </si>
  <si>
    <t>242  Колбаса Сервелат ЗАПЕЧ.Дугушка ТМ Стародворье, вектор, в/к     ПОКОМ</t>
  </si>
  <si>
    <t>243  Колбаса Сервелат Зернистый, ВЕС.  ПОКОМ</t>
  </si>
  <si>
    <t>247  Сардельки Нежные, ВЕС.  ПОКОМ</t>
  </si>
  <si>
    <t>248  Сардельки Сочные ТМ Особый рецепт,   ПОКОМ</t>
  </si>
  <si>
    <t>250  Сардельки стародворские с говядиной в обол. NDX, ВЕС. ПОКОМ</t>
  </si>
  <si>
    <t>251  Сосиски Баварские, ВЕС.  ПОКОМ</t>
  </si>
  <si>
    <t>253  Сосиски Ганноверские   ПОКОМ</t>
  </si>
  <si>
    <t>255  Сосиски Молочные для завтрака ТМ Особый рецепт, п/а МГС, ВЕС, ТМ Стародворье  ПОКОМ</t>
  </si>
  <si>
    <t>то же что и 256, 326</t>
  </si>
  <si>
    <t>257  Сосиски Молочные оригинальные ТМ Особый рецепт, ВЕС.   ПОКОМ</t>
  </si>
  <si>
    <t>259  Сосиски Сливочные Дугушка, ВЕС.   ПОКОМ</t>
  </si>
  <si>
    <t>нет потребности (филиала обнуляет заказы)</t>
  </si>
  <si>
    <t>263  Шпикачки Стародворские, ВЕС.  ПОКОМ</t>
  </si>
  <si>
    <t>265  Колбаса Балыкбургская, ВЕС, ТМ Баварушка  ПОКОМ</t>
  </si>
  <si>
    <t>266  Колбаса Филейбургская с сочным окороком, ВЕС, ТМ Баварушка  ПОКОМ</t>
  </si>
  <si>
    <t>267  Колбаса Салями Филейбургская зернистая, оболочка фиброуз, ВЕС, ТМ Баварушка  ПОКОМ</t>
  </si>
  <si>
    <t>273  Сосиски Сочинки с сочной грудинкой, МГС 0.4кг,   ПОКОМ</t>
  </si>
  <si>
    <t>сети</t>
  </si>
  <si>
    <t>276  Колбаса Сливушка ТМ Вязанка в оболочке полиамид 0,45 кг  ПОКОМ</t>
  </si>
  <si>
    <t>283  Сосиски Сочинки, ВЕС, ТМ Стародворье ПОКОМ</t>
  </si>
  <si>
    <t>296  Колбаса Мясорубская с рубленой грудинкой 0,35кг срез ТМ Стародворье  ПОКОМ</t>
  </si>
  <si>
    <t>297  Колбаса Мясорубская с рубленой грудинкой ВЕС ТМ Стародворье  ПОКОМ</t>
  </si>
  <si>
    <t>301  Сосиски Сочинки по-баварски с сыром,  0.4кг, ТМ Стародворье  ПОКОМ</t>
  </si>
  <si>
    <t>302  Сосиски Сочинки по-баварски,  0.4кг, ТМ Стародворье  ПОКОМ</t>
  </si>
  <si>
    <t>309  Сосиски Сочинки с сыром 0,4 кг ТМ Стародворье  ПОКОМ</t>
  </si>
  <si>
    <t>16,05,24 филиал обнулил</t>
  </si>
  <si>
    <t>312  Ветчина Филейская ТМ Вязанка ТС Столичная ВЕС  ПОКОМ</t>
  </si>
  <si>
    <t>313 Колбаса вареная Молокуша ТМ Вязанка в оболочке полиамид. ВЕС  ПОКОМ</t>
  </si>
  <si>
    <t>314 Колбаса вареная Филейская ТМ Вязанка ТС Классическая в оболочке полиамид.  ПОКОМ</t>
  </si>
  <si>
    <t>316 Колбаса варенокоиз мяса птицы Сервелат Пражский ТМ Зареченские ТС Зареченские  ПОКОМ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</si>
  <si>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</si>
  <si>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</si>
  <si>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320  Сосиски Сочинки с сочным окороком 0,4 кг ТМ Стародворье  ПОКОМ</t>
  </si>
  <si>
    <t>322 Сосиски Сочинки с сыром ТМ Стародворье в оболочке  ПОКОМ</t>
  </si>
  <si>
    <t>325 Колбаса Сервелат Мясорубский ТМ Стародворье с мелкорубленным окороком 0,35 кг  ПОКОМ</t>
  </si>
  <si>
    <t>339  Колбаса вареная Филейская ТМ Вязанка ТС Классическая, 0,40 кг.  ПОКОМ</t>
  </si>
  <si>
    <t>350 Сосиски Молокуши миникушай ТМ Вязанка в оболочке амицел в модифиц газовой среде 0,45 кг  Поком</t>
  </si>
  <si>
    <t>352  Сардельки Сочинки с сыром 0,4 кг ТМ Стародворье   ПОКОМ</t>
  </si>
  <si>
    <t>358 Колбаса Сервелат Мясорубский ТМ Стародворье с мелкорубленным окороком в вак упак  ПОКОМ</t>
  </si>
  <si>
    <t>363 Сардельки Филейские Вязанка ТМ Вязанка в обол NDX  ПОКОМ</t>
  </si>
  <si>
    <t>367 Вареные колбасы Молокуша Вязанка Фикс.вес 0,45 п/а Вязанка  ПОКОМ</t>
  </si>
  <si>
    <t>368 Колбаса вареная Молокуша ТМ Вязанка в оболочке полиамид 0,45 кг</t>
  </si>
  <si>
    <t>не правильно поставлен приход / то же что 367</t>
  </si>
  <si>
    <t>369 Колбаса Сливушка ТМ Вязанка в оболочке полиамид вес.  ПОКОМ</t>
  </si>
  <si>
    <t>370 Ветчина Сливушка с индейкой ТМ Вязанка в оболочке полиамид.</t>
  </si>
  <si>
    <t>371  Сосиски Сочинки Молочные 0,4 кг ТМ Стародворье  ПОКОМ</t>
  </si>
  <si>
    <t>372  Сосиски Сочинки Сливочные 0,4 кг ТМ Стародворье  ПОКОМ</t>
  </si>
  <si>
    <t>373 Ветчины «Филейская» Фикс.вес 0,45 Вектор ТМ «Вязанка»  Поком</t>
  </si>
  <si>
    <t>ротация</t>
  </si>
  <si>
    <t>376  Сардельки Сочинки с сочным окороком ТМ Стародворье полиамид мгс ф/в 0,4 кг СК3</t>
  </si>
  <si>
    <t>381  Сардельки Сочинки 0,4кг ТМ Стародворье  ПОКОМ</t>
  </si>
  <si>
    <t>то же что и 376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</si>
  <si>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</si>
  <si>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</si>
  <si>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391 Вареные колбасы «Докторская ГОСТ» Фикс.вес 0,37 п/а ТМ «Вязанка»  Поком</t>
  </si>
  <si>
    <t>392 Вареные колбасы «Докторская ГОСТ» Фикс.вес 0,6 Вектор ТМ «Дугушка»  Поком</t>
  </si>
  <si>
    <t>393 Ветчины Сливушка с индейкой Вязанка Фикс.вес 0,4 П/а Вязанка  Поком</t>
  </si>
  <si>
    <t>394 Ветчина Сочинка с сочным окороком ТМ Стародворье полиамид ф/в 0,35 кг  Поком</t>
  </si>
  <si>
    <t>395 Ветчины «Дугушка» Фикс.вес 0,6 П/а ТМ «Дугушка»  Поком</t>
  </si>
  <si>
    <t>396 Сардельки «Филейские» Фикс.вес 0,4 NDX мгс ТМ «Вязанка»</t>
  </si>
  <si>
    <t>397 Сосиски Сливочные по-стародворски Бордо Фикс.вес 0,45 П/а мгс Стародворье  Поком</t>
  </si>
  <si>
    <t>398 Сосиски Молочные Дугушки Дугушка Весовые П/а мгс Дугушка  Поком</t>
  </si>
  <si>
    <t>400 Ветчина Сочинка ТМ Стародворье в оболочке полиамид 0,35 кг.  Поком</t>
  </si>
  <si>
    <t>не правильно поставлен приход / то же что 394</t>
  </si>
  <si>
    <t>417 П/к колбасы «Сочинка рубленая с сочным окороком» Весовой фиброуз ТМ «Стародворье»  Поком</t>
  </si>
  <si>
    <t>446 Сосиски Баварские с сыром 0,35 кг. ТМ Стародворье в оболочке айпил в модифи газовой среде  Поком</t>
  </si>
  <si>
    <t>458 Колбаса Балыкбургская ТМ Баварушка с мраморным балыком в оболочке черева в вакуу 0,11 кг.  Поком</t>
  </si>
  <si>
    <t>460  Сосиски Баварские ТМ Стародворье 0,35 кг ПОКОМ</t>
  </si>
  <si>
    <t>470 Колбаса Любительская ТМ Вязанка в оболочке полиамид.Мясной продукт категории А.  Поком</t>
  </si>
  <si>
    <t>то же что 477</t>
  </si>
  <si>
    <t>477 Колбаса Любительская ГОСТ ТМ Вязанка в оболочке полиамид.  ПОКОМ</t>
  </si>
  <si>
    <t>не правильно поставлен приход / то же что 470</t>
  </si>
  <si>
    <t>479 Колбаса Филедворская ТМ Стародворье в оболочке полиамид.  Поком</t>
  </si>
  <si>
    <t>480 Колбаса Молочная Стародворская ТМ Стародворье с молоком в оболочке полиамид  Поком</t>
  </si>
  <si>
    <t>то же что 478</t>
  </si>
  <si>
    <t>484 Колбаса Филедворская ТМ Стародворье в оболочке полиамид 0,4 кг.  Поком</t>
  </si>
  <si>
    <t>22,05,24 филиал обнулил</t>
  </si>
  <si>
    <t>486 Колбаса Стародворская ТМ Стародворье со шпиком в оболочке полиамид. ВЕС  Поком</t>
  </si>
  <si>
    <t>перемещение</t>
  </si>
  <si>
    <t>488 Колбаса Молочная Стародворская ТМ Стародворье с молоком в оболочке полиамид 0,4кг.  Поком</t>
  </si>
  <si>
    <t>490 Сосиски Молочные ГОСТ 0,3 кг. ТМ Вязанка  ПОКОМ</t>
  </si>
  <si>
    <t>новинка</t>
  </si>
  <si>
    <t>491 Сосиски Филейские 0,3 кг. ТМ Вязанка  ПОКОМ</t>
  </si>
  <si>
    <t>492 Деликатесы Бекон Балыкбургский 0,15 кг. ТМ Баварушка с натуральным копчением  Поком</t>
  </si>
  <si>
    <t>с/к колбасы «Ветчина Балыкбургская с мраморным балыком» ф/в 0,1 нарезка ТМ «Баварушка»</t>
  </si>
  <si>
    <t>с/к колбасы «Филейбургская зернистая» ф/в 0,06 нарезка ТМ «Баварушка»</t>
  </si>
  <si>
    <t>18,05,24 завод не отгрузил</t>
  </si>
  <si>
    <t>не правильно поставлен приход / то же что и 381</t>
  </si>
  <si>
    <t>то же что 368</t>
  </si>
  <si>
    <t>то же что 400</t>
  </si>
  <si>
    <t>заказ</t>
  </si>
  <si>
    <t>27,05,</t>
  </si>
  <si>
    <t>28,05,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</si>
</sst>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4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4" fillId="0" borderId="1" xfId="1" applyNumberFormat="1" applyFont="1"/>
    <xf numFmtId="164" fontId="1" fillId="0" borderId="1" xfId="1" applyNumberForma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4" fontId="5" fillId="6" borderId="1" xfId="1" applyNumberFormat="1" applyFont="1" applyFill="1"/>
    <xf numFmtId="164" fontId="4" fillId="6" borderId="1" xfId="1" applyNumberFormat="1" applyFon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8" borderId="1" xfId="1" applyNumberFormat="1" applyFill="1"/>
    <xf numFmtId="164" fontId="6" fillId="8" borderId="1" xfId="1" applyNumberFormat="1" applyFont="1" applyFill="1"/>
    <xf numFmtId="164" fontId="1" fillId="8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9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U7" sqref="U7"/>
    </sheetView>
  </sheetViews>
  <sheetFormatPr defaultRowHeight="15" x14ac:dyDescent="0.25"/>
  <cols>
    <col min="1" max="1" width="60" customWidth="1"/>
    <col min="2" max="2" width="3.28515625" customWidth="1"/>
    <col min="3" max="6" width="6.42578125" customWidth="1"/>
    <col min="7" max="7" width="5.28515625" style="8" customWidth="1"/>
    <col min="8" max="8" width="5.28515625" customWidth="1"/>
    <col min="9" max="9" width="12.5703125" customWidth="1"/>
    <col min="10" max="11" width="6.7109375" customWidth="1"/>
    <col min="12" max="13" width="0.7109375" customWidth="1"/>
    <col min="14" max="20" width="6.7109375" customWidth="1"/>
    <col min="21" max="21" width="21.42578125" customWidth="1"/>
    <col min="22" max="23" width="5" customWidth="1"/>
    <col min="24" max="29" width="6" customWidth="1"/>
    <col min="30" max="30" width="49.85546875" customWidth="1"/>
    <col min="31" max="51" width="8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3" t="s">
        <v>158</v>
      </c>
      <c r="S3" s="3" t="s">
        <v>158</v>
      </c>
      <c r="T3" s="9" t="s">
        <v>16</v>
      </c>
      <c r="U3" s="9" t="s">
        <v>17</v>
      </c>
      <c r="V3" s="2" t="s">
        <v>18</v>
      </c>
      <c r="W3" s="2" t="s">
        <v>19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21</v>
      </c>
      <c r="AE3" s="2" t="s">
        <v>22</v>
      </c>
      <c r="AF3" s="2" t="s">
        <v>22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 t="s">
        <v>159</v>
      </c>
      <c r="S4" s="1" t="s">
        <v>160</v>
      </c>
      <c r="T4" s="1"/>
      <c r="U4" s="1"/>
      <c r="V4" s="1"/>
      <c r="W4" s="1"/>
      <c r="X4" s="1" t="s">
        <v>26</v>
      </c>
      <c r="Y4" s="1" t="s">
        <v>27</v>
      </c>
      <c r="Z4" s="1" t="s">
        <v>28</v>
      </c>
      <c r="AA4" s="1" t="s">
        <v>29</v>
      </c>
      <c r="AB4" s="1" t="s">
        <v>30</v>
      </c>
      <c r="AC4" s="1" t="s">
        <v>31</v>
      </c>
      <c r="AD4" s="1"/>
      <c r="AE4" s="1" t="s">
        <v>159</v>
      </c>
      <c r="AF4" s="1" t="s">
        <v>160</v>
      </c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SUM(E6:E499)</f>
        <v>46320.912999999979</v>
      </c>
      <c r="F5" s="4">
        <f>SUM(F6:F499)</f>
        <v>46620.477999999996</v>
      </c>
      <c r="G5" s="6"/>
      <c r="H5" s="1"/>
      <c r="I5" s="1"/>
      <c r="J5" s="4">
        <f t="shared" ref="J5:T5" si="0">SUM(J6:J499)</f>
        <v>46562.938999999998</v>
      </c>
      <c r="K5" s="4">
        <f t="shared" si="0"/>
        <v>-242.02599999999995</v>
      </c>
      <c r="L5" s="4">
        <f t="shared" si="0"/>
        <v>0</v>
      </c>
      <c r="M5" s="4">
        <f t="shared" si="0"/>
        <v>0</v>
      </c>
      <c r="N5" s="4">
        <f t="shared" si="0"/>
        <v>21117.674600000006</v>
      </c>
      <c r="O5" s="4">
        <f t="shared" si="0"/>
        <v>9100</v>
      </c>
      <c r="P5" s="4">
        <f t="shared" si="0"/>
        <v>9264.1826000000037</v>
      </c>
      <c r="Q5" s="4">
        <f t="shared" si="0"/>
        <v>29695.722199999993</v>
      </c>
      <c r="R5" s="4">
        <f t="shared" si="0"/>
        <v>20045.722199999989</v>
      </c>
      <c r="S5" s="4">
        <f t="shared" si="0"/>
        <v>9650</v>
      </c>
      <c r="T5" s="4">
        <f t="shared" si="0"/>
        <v>0</v>
      </c>
      <c r="U5" s="1"/>
      <c r="V5" s="1"/>
      <c r="W5" s="1"/>
      <c r="X5" s="4">
        <f t="shared" ref="X5:AC5" si="1">SUM(X6:X499)</f>
        <v>8455.8004000000001</v>
      </c>
      <c r="Y5" s="4">
        <f t="shared" si="1"/>
        <v>7458.0781999999999</v>
      </c>
      <c r="Z5" s="4">
        <f t="shared" si="1"/>
        <v>7730.8967999999968</v>
      </c>
      <c r="AA5" s="4">
        <f t="shared" si="1"/>
        <v>8130.8668000000025</v>
      </c>
      <c r="AB5" s="4">
        <f t="shared" si="1"/>
        <v>8358.3720000000048</v>
      </c>
      <c r="AC5" s="4">
        <f t="shared" si="1"/>
        <v>7891.3762000000015</v>
      </c>
      <c r="AD5" s="1"/>
      <c r="AE5" s="4">
        <f>SUM(AE6:AE499)</f>
        <v>14412</v>
      </c>
      <c r="AF5" s="4">
        <f>SUM(AF6:AF499)</f>
        <v>8607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32</v>
      </c>
      <c r="B6" s="1" t="s">
        <v>33</v>
      </c>
      <c r="C6" s="1">
        <v>2664.4189999999999</v>
      </c>
      <c r="D6" s="1"/>
      <c r="E6" s="1">
        <v>1005.336</v>
      </c>
      <c r="F6" s="1">
        <v>1411.1679999999999</v>
      </c>
      <c r="G6" s="6">
        <v>1</v>
      </c>
      <c r="H6" s="1">
        <v>50</v>
      </c>
      <c r="I6" s="1" t="s">
        <v>34</v>
      </c>
      <c r="J6" s="1">
        <v>919.75</v>
      </c>
      <c r="K6" s="1">
        <f t="shared" ref="K6:K37" si="2">E6-J6</f>
        <v>85.586000000000013</v>
      </c>
      <c r="L6" s="1"/>
      <c r="M6" s="1"/>
      <c r="N6" s="1">
        <v>163.61200000000011</v>
      </c>
      <c r="O6" s="1"/>
      <c r="P6" s="1">
        <f>E6/5</f>
        <v>201.06720000000001</v>
      </c>
      <c r="Q6" s="5">
        <f>12*P6-O6-N6-F6</f>
        <v>838.02640000000042</v>
      </c>
      <c r="R6" s="5">
        <f>Q6-S6</f>
        <v>338.02640000000042</v>
      </c>
      <c r="S6" s="5">
        <v>500</v>
      </c>
      <c r="T6" s="5"/>
      <c r="U6" s="1"/>
      <c r="V6" s="1">
        <f>(F6+N6+O6+Q6)/P6</f>
        <v>12.000000000000002</v>
      </c>
      <c r="W6" s="1">
        <f>(F6+N6+O6)/P6</f>
        <v>7.8321078723929105</v>
      </c>
      <c r="X6" s="1">
        <v>188.53540000000001</v>
      </c>
      <c r="Y6" s="1">
        <v>176.48779999999999</v>
      </c>
      <c r="Z6" s="1">
        <v>205.94880000000001</v>
      </c>
      <c r="AA6" s="1">
        <v>211.49879999999999</v>
      </c>
      <c r="AB6" s="1">
        <v>252.36920000000001</v>
      </c>
      <c r="AC6" s="1">
        <v>200.90379999999999</v>
      </c>
      <c r="AD6" s="1"/>
      <c r="AE6" s="1">
        <f>ROUND(R6*G6,0)</f>
        <v>338</v>
      </c>
      <c r="AF6" s="1">
        <f>ROUND(S6*G6,0)</f>
        <v>500</v>
      </c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35</v>
      </c>
      <c r="B7" s="1" t="s">
        <v>33</v>
      </c>
      <c r="C7" s="1">
        <v>31.76</v>
      </c>
      <c r="D7" s="1">
        <v>83.772999999999996</v>
      </c>
      <c r="E7" s="1">
        <v>20.206</v>
      </c>
      <c r="F7" s="1">
        <v>79.629000000000005</v>
      </c>
      <c r="G7" s="6">
        <v>1</v>
      </c>
      <c r="H7" s="1">
        <v>30</v>
      </c>
      <c r="I7" s="1" t="s">
        <v>36</v>
      </c>
      <c r="J7" s="1">
        <v>78.7</v>
      </c>
      <c r="K7" s="1">
        <f t="shared" si="2"/>
        <v>-58.494</v>
      </c>
      <c r="L7" s="1"/>
      <c r="M7" s="1"/>
      <c r="N7" s="1">
        <v>0</v>
      </c>
      <c r="O7" s="1"/>
      <c r="P7" s="1">
        <f t="shared" ref="P7:P70" si="3">E7/5</f>
        <v>4.0411999999999999</v>
      </c>
      <c r="Q7" s="5"/>
      <c r="R7" s="5">
        <f t="shared" ref="R7:R10" si="4">Q7-S7</f>
        <v>0</v>
      </c>
      <c r="S7" s="5"/>
      <c r="T7" s="5"/>
      <c r="U7" s="1"/>
      <c r="V7" s="1">
        <f t="shared" ref="V7:V70" si="5">(F7+N7+O7+Q7)/P7</f>
        <v>19.704295753736517</v>
      </c>
      <c r="W7" s="1">
        <f t="shared" ref="W7:W70" si="6">(F7+N7+O7)/P7</f>
        <v>19.704295753736517</v>
      </c>
      <c r="X7" s="1">
        <v>4.4286000000000003</v>
      </c>
      <c r="Y7" s="1">
        <v>10.0792</v>
      </c>
      <c r="Z7" s="1">
        <v>9.3328000000000007</v>
      </c>
      <c r="AA7" s="1">
        <v>7.4626000000000001</v>
      </c>
      <c r="AB7" s="1">
        <v>11.9162</v>
      </c>
      <c r="AC7" s="1">
        <v>12.8596</v>
      </c>
      <c r="AD7" s="1"/>
      <c r="AE7" s="1">
        <f t="shared" ref="AE7:AE70" si="7">ROUND(R7*G7,0)</f>
        <v>0</v>
      </c>
      <c r="AF7" s="1">
        <f t="shared" ref="AF7:AF70" si="8">ROUND(S7*G7,0)</f>
        <v>0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37</v>
      </c>
      <c r="B8" s="1" t="s">
        <v>33</v>
      </c>
      <c r="C8" s="1">
        <v>441.577</v>
      </c>
      <c r="D8" s="1">
        <v>583.72500000000002</v>
      </c>
      <c r="E8" s="1">
        <v>421.03</v>
      </c>
      <c r="F8" s="1">
        <v>509.57900000000001</v>
      </c>
      <c r="G8" s="6">
        <v>1</v>
      </c>
      <c r="H8" s="1">
        <v>45</v>
      </c>
      <c r="I8" s="1" t="s">
        <v>34</v>
      </c>
      <c r="J8" s="1">
        <v>384.4</v>
      </c>
      <c r="K8" s="1">
        <f t="shared" si="2"/>
        <v>36.629999999999995</v>
      </c>
      <c r="L8" s="1"/>
      <c r="M8" s="1"/>
      <c r="N8" s="1">
        <v>91.367000000000019</v>
      </c>
      <c r="O8" s="1"/>
      <c r="P8" s="1">
        <f t="shared" si="3"/>
        <v>84.205999999999989</v>
      </c>
      <c r="Q8" s="5">
        <f t="shared" ref="Q8:Q10" si="9">11*P8-O8-N8-F8</f>
        <v>325.31999999999988</v>
      </c>
      <c r="R8" s="5">
        <f t="shared" si="4"/>
        <v>175.31999999999988</v>
      </c>
      <c r="S8" s="5">
        <v>150</v>
      </c>
      <c r="T8" s="5"/>
      <c r="U8" s="1"/>
      <c r="V8" s="1">
        <f t="shared" si="5"/>
        <v>11</v>
      </c>
      <c r="W8" s="1">
        <f t="shared" si="6"/>
        <v>7.1366173431821975</v>
      </c>
      <c r="X8" s="1">
        <v>73.526800000000009</v>
      </c>
      <c r="Y8" s="1">
        <v>83.286599999999993</v>
      </c>
      <c r="Z8" s="1">
        <v>83.639799999999994</v>
      </c>
      <c r="AA8" s="1">
        <v>63.122999999999998</v>
      </c>
      <c r="AB8" s="1">
        <v>66.405000000000001</v>
      </c>
      <c r="AC8" s="1">
        <v>64.63239999999999</v>
      </c>
      <c r="AD8" s="1" t="s">
        <v>38</v>
      </c>
      <c r="AE8" s="1">
        <f t="shared" si="7"/>
        <v>175</v>
      </c>
      <c r="AF8" s="1">
        <f t="shared" si="8"/>
        <v>150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39</v>
      </c>
      <c r="B9" s="1" t="s">
        <v>33</v>
      </c>
      <c r="C9" s="1">
        <v>606.28300000000002</v>
      </c>
      <c r="D9" s="1">
        <v>560.68799999999999</v>
      </c>
      <c r="E9" s="1">
        <v>557.279</v>
      </c>
      <c r="F9" s="1">
        <v>499.50599999999997</v>
      </c>
      <c r="G9" s="6">
        <v>1</v>
      </c>
      <c r="H9" s="1">
        <v>45</v>
      </c>
      <c r="I9" s="1" t="s">
        <v>34</v>
      </c>
      <c r="J9" s="1">
        <v>584.85900000000004</v>
      </c>
      <c r="K9" s="1">
        <f t="shared" si="2"/>
        <v>-27.580000000000041</v>
      </c>
      <c r="L9" s="1"/>
      <c r="M9" s="1"/>
      <c r="N9" s="1">
        <v>303.07199999999989</v>
      </c>
      <c r="O9" s="1">
        <v>200</v>
      </c>
      <c r="P9" s="1">
        <f t="shared" si="3"/>
        <v>111.4558</v>
      </c>
      <c r="Q9" s="5">
        <f t="shared" si="9"/>
        <v>223.43580000000009</v>
      </c>
      <c r="R9" s="5">
        <f t="shared" si="4"/>
        <v>123.43580000000009</v>
      </c>
      <c r="S9" s="5">
        <v>100</v>
      </c>
      <c r="T9" s="5"/>
      <c r="U9" s="1"/>
      <c r="V9" s="1">
        <f t="shared" si="5"/>
        <v>11</v>
      </c>
      <c r="W9" s="1">
        <f t="shared" si="6"/>
        <v>8.9952967902971395</v>
      </c>
      <c r="X9" s="1">
        <v>109.10720000000001</v>
      </c>
      <c r="Y9" s="1">
        <v>94.864800000000002</v>
      </c>
      <c r="Z9" s="1">
        <v>102.08759999999999</v>
      </c>
      <c r="AA9" s="1">
        <v>100.86060000000001</v>
      </c>
      <c r="AB9" s="1">
        <v>81.186800000000005</v>
      </c>
      <c r="AC9" s="1">
        <v>78.501800000000003</v>
      </c>
      <c r="AD9" s="1"/>
      <c r="AE9" s="1">
        <f t="shared" si="7"/>
        <v>123</v>
      </c>
      <c r="AF9" s="1">
        <f t="shared" si="8"/>
        <v>100</v>
      </c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40</v>
      </c>
      <c r="B10" s="1" t="s">
        <v>33</v>
      </c>
      <c r="C10" s="1">
        <v>273.16000000000003</v>
      </c>
      <c r="D10" s="1">
        <v>199.929</v>
      </c>
      <c r="E10" s="1">
        <v>309.23700000000002</v>
      </c>
      <c r="F10" s="1">
        <v>120.467</v>
      </c>
      <c r="G10" s="6">
        <v>1</v>
      </c>
      <c r="H10" s="1">
        <v>40</v>
      </c>
      <c r="I10" s="1" t="s">
        <v>34</v>
      </c>
      <c r="J10" s="1">
        <v>286.60000000000002</v>
      </c>
      <c r="K10" s="1">
        <f t="shared" si="2"/>
        <v>22.637</v>
      </c>
      <c r="L10" s="1"/>
      <c r="M10" s="1"/>
      <c r="N10" s="1">
        <v>214.38399999999999</v>
      </c>
      <c r="O10" s="1">
        <v>100</v>
      </c>
      <c r="P10" s="1">
        <f t="shared" si="3"/>
        <v>61.847400000000007</v>
      </c>
      <c r="Q10" s="5">
        <f t="shared" si="9"/>
        <v>245.47040000000004</v>
      </c>
      <c r="R10" s="5">
        <f t="shared" si="4"/>
        <v>145.47040000000004</v>
      </c>
      <c r="S10" s="5">
        <v>100</v>
      </c>
      <c r="T10" s="5"/>
      <c r="U10" s="1"/>
      <c r="V10" s="1">
        <f t="shared" si="5"/>
        <v>11</v>
      </c>
      <c r="W10" s="1">
        <f t="shared" si="6"/>
        <v>7.0310312155401835</v>
      </c>
      <c r="X10" s="1">
        <v>51.765200000000007</v>
      </c>
      <c r="Y10" s="1">
        <v>37.994</v>
      </c>
      <c r="Z10" s="1">
        <v>35.907400000000003</v>
      </c>
      <c r="AA10" s="1">
        <v>31.0944</v>
      </c>
      <c r="AB10" s="1">
        <v>32.267800000000001</v>
      </c>
      <c r="AC10" s="1">
        <v>35.846400000000003</v>
      </c>
      <c r="AD10" s="1"/>
      <c r="AE10" s="1">
        <f t="shared" si="7"/>
        <v>145</v>
      </c>
      <c r="AF10" s="1">
        <f t="shared" si="8"/>
        <v>100</v>
      </c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2" t="s">
        <v>41</v>
      </c>
      <c r="B11" s="12" t="s">
        <v>42</v>
      </c>
      <c r="C11" s="12">
        <v>13</v>
      </c>
      <c r="D11" s="12"/>
      <c r="E11" s="12"/>
      <c r="F11" s="12"/>
      <c r="G11" s="13">
        <v>0</v>
      </c>
      <c r="H11" s="12">
        <v>31</v>
      </c>
      <c r="I11" s="12" t="s">
        <v>43</v>
      </c>
      <c r="J11" s="12">
        <v>23</v>
      </c>
      <c r="K11" s="12">
        <f t="shared" si="2"/>
        <v>-23</v>
      </c>
      <c r="L11" s="12"/>
      <c r="M11" s="12"/>
      <c r="N11" s="12"/>
      <c r="O11" s="12"/>
      <c r="P11" s="12">
        <f t="shared" si="3"/>
        <v>0</v>
      </c>
      <c r="Q11" s="14"/>
      <c r="R11" s="14"/>
      <c r="S11" s="14"/>
      <c r="T11" s="14"/>
      <c r="U11" s="12"/>
      <c r="V11" s="12" t="e">
        <f t="shared" si="5"/>
        <v>#DIV/0!</v>
      </c>
      <c r="W11" s="12" t="e">
        <f t="shared" si="6"/>
        <v>#DIV/0!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/>
      <c r="AE11" s="12">
        <f t="shared" si="7"/>
        <v>0</v>
      </c>
      <c r="AF11" s="12">
        <f t="shared" si="8"/>
        <v>0</v>
      </c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44</v>
      </c>
      <c r="B12" s="1" t="s">
        <v>42</v>
      </c>
      <c r="C12" s="1">
        <v>266</v>
      </c>
      <c r="D12" s="1">
        <v>252</v>
      </c>
      <c r="E12" s="1">
        <v>227</v>
      </c>
      <c r="F12" s="1">
        <v>229</v>
      </c>
      <c r="G12" s="6">
        <v>0.45</v>
      </c>
      <c r="H12" s="1">
        <v>45</v>
      </c>
      <c r="I12" s="1" t="s">
        <v>34</v>
      </c>
      <c r="J12" s="1">
        <v>261</v>
      </c>
      <c r="K12" s="1">
        <f t="shared" si="2"/>
        <v>-34</v>
      </c>
      <c r="L12" s="1"/>
      <c r="M12" s="1"/>
      <c r="N12" s="1">
        <v>255</v>
      </c>
      <c r="O12" s="1"/>
      <c r="P12" s="1">
        <f t="shared" si="3"/>
        <v>45.4</v>
      </c>
      <c r="Q12" s="5">
        <f t="shared" ref="Q12:Q13" si="10">11*P12-O12-N12-F12</f>
        <v>15.399999999999977</v>
      </c>
      <c r="R12" s="5">
        <f t="shared" ref="R12:R14" si="11">Q12-S12</f>
        <v>15.399999999999977</v>
      </c>
      <c r="S12" s="5"/>
      <c r="T12" s="5"/>
      <c r="U12" s="1"/>
      <c r="V12" s="1">
        <f t="shared" si="5"/>
        <v>11</v>
      </c>
      <c r="W12" s="1">
        <f t="shared" si="6"/>
        <v>10.66079295154185</v>
      </c>
      <c r="X12" s="1">
        <v>51</v>
      </c>
      <c r="Y12" s="1">
        <v>41</v>
      </c>
      <c r="Z12" s="1">
        <v>41.2</v>
      </c>
      <c r="AA12" s="1">
        <v>40.6</v>
      </c>
      <c r="AB12" s="1">
        <v>36.4</v>
      </c>
      <c r="AC12" s="1">
        <v>30.4</v>
      </c>
      <c r="AD12" s="1"/>
      <c r="AE12" s="1">
        <f t="shared" si="7"/>
        <v>7</v>
      </c>
      <c r="AF12" s="1">
        <f t="shared" si="8"/>
        <v>0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45</v>
      </c>
      <c r="B13" s="1" t="s">
        <v>42</v>
      </c>
      <c r="C13" s="1">
        <v>470</v>
      </c>
      <c r="D13" s="1">
        <v>325</v>
      </c>
      <c r="E13" s="1">
        <v>440</v>
      </c>
      <c r="F13" s="1">
        <v>240</v>
      </c>
      <c r="G13" s="6">
        <v>0.45</v>
      </c>
      <c r="H13" s="1">
        <v>45</v>
      </c>
      <c r="I13" s="1" t="s">
        <v>34</v>
      </c>
      <c r="J13" s="1">
        <v>502</v>
      </c>
      <c r="K13" s="1">
        <f t="shared" si="2"/>
        <v>-62</v>
      </c>
      <c r="L13" s="1"/>
      <c r="M13" s="1"/>
      <c r="N13" s="1">
        <v>357</v>
      </c>
      <c r="O13" s="1"/>
      <c r="P13" s="1">
        <f t="shared" si="3"/>
        <v>88</v>
      </c>
      <c r="Q13" s="5">
        <f t="shared" si="10"/>
        <v>371</v>
      </c>
      <c r="R13" s="5">
        <f t="shared" si="11"/>
        <v>171</v>
      </c>
      <c r="S13" s="5">
        <v>200</v>
      </c>
      <c r="T13" s="5"/>
      <c r="U13" s="1"/>
      <c r="V13" s="1">
        <f t="shared" si="5"/>
        <v>11</v>
      </c>
      <c r="W13" s="1">
        <f t="shared" si="6"/>
        <v>6.7840909090909092</v>
      </c>
      <c r="X13" s="1">
        <v>75</v>
      </c>
      <c r="Y13" s="1">
        <v>59.4</v>
      </c>
      <c r="Z13" s="1">
        <v>64.599999999999994</v>
      </c>
      <c r="AA13" s="1">
        <v>47.2</v>
      </c>
      <c r="AB13" s="1">
        <v>58</v>
      </c>
      <c r="AC13" s="1">
        <v>37.200000000000003</v>
      </c>
      <c r="AD13" s="1" t="s">
        <v>46</v>
      </c>
      <c r="AE13" s="1">
        <f t="shared" si="7"/>
        <v>77</v>
      </c>
      <c r="AF13" s="1">
        <f t="shared" si="8"/>
        <v>90</v>
      </c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47</v>
      </c>
      <c r="B14" s="1" t="s">
        <v>42</v>
      </c>
      <c r="C14" s="1">
        <v>335</v>
      </c>
      <c r="D14" s="1"/>
      <c r="E14" s="1">
        <v>144</v>
      </c>
      <c r="F14" s="1">
        <v>143</v>
      </c>
      <c r="G14" s="6">
        <v>0.17</v>
      </c>
      <c r="H14" s="1">
        <v>180</v>
      </c>
      <c r="I14" s="1" t="s">
        <v>34</v>
      </c>
      <c r="J14" s="1">
        <v>134</v>
      </c>
      <c r="K14" s="1">
        <f t="shared" si="2"/>
        <v>10</v>
      </c>
      <c r="L14" s="1"/>
      <c r="M14" s="1"/>
      <c r="N14" s="1">
        <v>148</v>
      </c>
      <c r="O14" s="1"/>
      <c r="P14" s="1">
        <f t="shared" si="3"/>
        <v>28.8</v>
      </c>
      <c r="Q14" s="5">
        <f>12*P14-O14-N14-F14</f>
        <v>54.600000000000023</v>
      </c>
      <c r="R14" s="5">
        <f t="shared" si="11"/>
        <v>54.600000000000023</v>
      </c>
      <c r="S14" s="5"/>
      <c r="T14" s="5"/>
      <c r="U14" s="1"/>
      <c r="V14" s="1">
        <f t="shared" si="5"/>
        <v>12</v>
      </c>
      <c r="W14" s="1">
        <f t="shared" si="6"/>
        <v>10.104166666666666</v>
      </c>
      <c r="X14" s="1">
        <v>32.200000000000003</v>
      </c>
      <c r="Y14" s="1">
        <v>14.6</v>
      </c>
      <c r="Z14" s="1">
        <v>20.2</v>
      </c>
      <c r="AA14" s="1">
        <v>20.6</v>
      </c>
      <c r="AB14" s="1">
        <v>18</v>
      </c>
      <c r="AC14" s="1">
        <v>2.8</v>
      </c>
      <c r="AD14" s="1"/>
      <c r="AE14" s="1">
        <f t="shared" si="7"/>
        <v>9</v>
      </c>
      <c r="AF14" s="1">
        <f t="shared" si="8"/>
        <v>0</v>
      </c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2" t="s">
        <v>48</v>
      </c>
      <c r="B15" s="12" t="s">
        <v>42</v>
      </c>
      <c r="C15" s="12">
        <v>1</v>
      </c>
      <c r="D15" s="12"/>
      <c r="E15" s="12"/>
      <c r="F15" s="12"/>
      <c r="G15" s="13">
        <v>0</v>
      </c>
      <c r="H15" s="12">
        <v>55</v>
      </c>
      <c r="I15" s="12" t="s">
        <v>43</v>
      </c>
      <c r="J15" s="12"/>
      <c r="K15" s="12">
        <f t="shared" si="2"/>
        <v>0</v>
      </c>
      <c r="L15" s="12"/>
      <c r="M15" s="12"/>
      <c r="N15" s="12"/>
      <c r="O15" s="12"/>
      <c r="P15" s="12">
        <f t="shared" si="3"/>
        <v>0</v>
      </c>
      <c r="Q15" s="14"/>
      <c r="R15" s="14"/>
      <c r="S15" s="14"/>
      <c r="T15" s="14"/>
      <c r="U15" s="12"/>
      <c r="V15" s="12" t="e">
        <f t="shared" si="5"/>
        <v>#DIV/0!</v>
      </c>
      <c r="W15" s="12" t="e">
        <f t="shared" si="6"/>
        <v>#DIV/0!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/>
      <c r="AE15" s="12">
        <f t="shared" si="7"/>
        <v>0</v>
      </c>
      <c r="AF15" s="12">
        <f t="shared" si="8"/>
        <v>0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49</v>
      </c>
      <c r="B16" s="1" t="s">
        <v>42</v>
      </c>
      <c r="C16" s="1">
        <v>158</v>
      </c>
      <c r="D16" s="1">
        <v>324</v>
      </c>
      <c r="E16" s="1">
        <v>201</v>
      </c>
      <c r="F16" s="1">
        <v>217</v>
      </c>
      <c r="G16" s="6">
        <v>0.3</v>
      </c>
      <c r="H16" s="1">
        <v>40</v>
      </c>
      <c r="I16" s="1" t="s">
        <v>34</v>
      </c>
      <c r="J16" s="1">
        <v>198</v>
      </c>
      <c r="K16" s="1">
        <f t="shared" si="2"/>
        <v>3</v>
      </c>
      <c r="L16" s="1"/>
      <c r="M16" s="1"/>
      <c r="N16" s="1">
        <v>0</v>
      </c>
      <c r="O16" s="1"/>
      <c r="P16" s="1">
        <f t="shared" si="3"/>
        <v>40.200000000000003</v>
      </c>
      <c r="Q16" s="5">
        <f t="shared" ref="Q16" si="12">11*P16-O16-N16-F16</f>
        <v>225.20000000000005</v>
      </c>
      <c r="R16" s="5">
        <f t="shared" ref="R16:R22" si="13">Q16-S16</f>
        <v>125.20000000000005</v>
      </c>
      <c r="S16" s="5">
        <v>100</v>
      </c>
      <c r="T16" s="5"/>
      <c r="U16" s="1"/>
      <c r="V16" s="1">
        <f t="shared" si="5"/>
        <v>11</v>
      </c>
      <c r="W16" s="1">
        <f t="shared" si="6"/>
        <v>5.3980099502487562</v>
      </c>
      <c r="X16" s="1">
        <v>23.2</v>
      </c>
      <c r="Y16" s="1">
        <v>22.6</v>
      </c>
      <c r="Z16" s="1">
        <v>22.8</v>
      </c>
      <c r="AA16" s="1">
        <v>21</v>
      </c>
      <c r="AB16" s="1">
        <v>44.2</v>
      </c>
      <c r="AC16" s="1">
        <v>43.4</v>
      </c>
      <c r="AD16" s="1"/>
      <c r="AE16" s="1">
        <f t="shared" si="7"/>
        <v>38</v>
      </c>
      <c r="AF16" s="1">
        <f t="shared" si="8"/>
        <v>30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50</v>
      </c>
      <c r="B17" s="1" t="s">
        <v>42</v>
      </c>
      <c r="C17" s="1">
        <v>260</v>
      </c>
      <c r="D17" s="1">
        <v>150</v>
      </c>
      <c r="E17" s="1">
        <v>61</v>
      </c>
      <c r="F17" s="1">
        <v>291</v>
      </c>
      <c r="G17" s="6">
        <v>0.4</v>
      </c>
      <c r="H17" s="1">
        <v>50</v>
      </c>
      <c r="I17" s="1" t="s">
        <v>34</v>
      </c>
      <c r="J17" s="1">
        <v>58</v>
      </c>
      <c r="K17" s="1">
        <f t="shared" si="2"/>
        <v>3</v>
      </c>
      <c r="L17" s="1"/>
      <c r="M17" s="1"/>
      <c r="N17" s="1">
        <v>0</v>
      </c>
      <c r="O17" s="1"/>
      <c r="P17" s="1">
        <f t="shared" si="3"/>
        <v>12.2</v>
      </c>
      <c r="Q17" s="5"/>
      <c r="R17" s="5">
        <f t="shared" si="13"/>
        <v>0</v>
      </c>
      <c r="S17" s="5"/>
      <c r="T17" s="5"/>
      <c r="U17" s="1"/>
      <c r="V17" s="1">
        <f t="shared" si="5"/>
        <v>23.852459016393443</v>
      </c>
      <c r="W17" s="1">
        <f t="shared" si="6"/>
        <v>23.852459016393443</v>
      </c>
      <c r="X17" s="1">
        <v>11.6</v>
      </c>
      <c r="Y17" s="1">
        <v>17.2</v>
      </c>
      <c r="Z17" s="1">
        <v>19.2</v>
      </c>
      <c r="AA17" s="1">
        <v>19.2</v>
      </c>
      <c r="AB17" s="1">
        <v>32</v>
      </c>
      <c r="AC17" s="1">
        <v>25</v>
      </c>
      <c r="AD17" s="21" t="s">
        <v>51</v>
      </c>
      <c r="AE17" s="1">
        <f t="shared" si="7"/>
        <v>0</v>
      </c>
      <c r="AF17" s="1">
        <f t="shared" si="8"/>
        <v>0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52</v>
      </c>
      <c r="B18" s="1" t="s">
        <v>42</v>
      </c>
      <c r="C18" s="1">
        <v>577</v>
      </c>
      <c r="D18" s="1">
        <v>300</v>
      </c>
      <c r="E18" s="1">
        <v>294</v>
      </c>
      <c r="F18" s="1">
        <v>484</v>
      </c>
      <c r="G18" s="6">
        <v>0.17</v>
      </c>
      <c r="H18" s="1">
        <v>120</v>
      </c>
      <c r="I18" s="1" t="s">
        <v>34</v>
      </c>
      <c r="J18" s="1">
        <v>281</v>
      </c>
      <c r="K18" s="1">
        <f t="shared" si="2"/>
        <v>13</v>
      </c>
      <c r="L18" s="1"/>
      <c r="M18" s="1"/>
      <c r="N18" s="1">
        <v>0</v>
      </c>
      <c r="O18" s="1"/>
      <c r="P18" s="1">
        <f t="shared" si="3"/>
        <v>58.8</v>
      </c>
      <c r="Q18" s="5">
        <f>12*P18-O18-N18-F18</f>
        <v>221.59999999999991</v>
      </c>
      <c r="R18" s="5">
        <f t="shared" si="13"/>
        <v>121.59999999999991</v>
      </c>
      <c r="S18" s="5">
        <v>100</v>
      </c>
      <c r="T18" s="5"/>
      <c r="U18" s="1"/>
      <c r="V18" s="1">
        <f t="shared" si="5"/>
        <v>11.999999999999998</v>
      </c>
      <c r="W18" s="1">
        <f t="shared" si="6"/>
        <v>8.2312925170068034</v>
      </c>
      <c r="X18" s="1">
        <v>54.6</v>
      </c>
      <c r="Y18" s="1">
        <v>48.2</v>
      </c>
      <c r="Z18" s="1">
        <v>51.4</v>
      </c>
      <c r="AA18" s="1">
        <v>47.8</v>
      </c>
      <c r="AB18" s="1">
        <v>76.599999999999994</v>
      </c>
      <c r="AC18" s="1">
        <v>63.6</v>
      </c>
      <c r="AD18" s="1"/>
      <c r="AE18" s="1">
        <f t="shared" si="7"/>
        <v>21</v>
      </c>
      <c r="AF18" s="1">
        <f t="shared" si="8"/>
        <v>17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53</v>
      </c>
      <c r="B19" s="1" t="s">
        <v>42</v>
      </c>
      <c r="C19" s="1">
        <v>129</v>
      </c>
      <c r="D19" s="1">
        <v>186</v>
      </c>
      <c r="E19" s="1">
        <v>96</v>
      </c>
      <c r="F19" s="1">
        <v>184</v>
      </c>
      <c r="G19" s="6">
        <v>0.35</v>
      </c>
      <c r="H19" s="1">
        <v>45</v>
      </c>
      <c r="I19" s="1" t="s">
        <v>34</v>
      </c>
      <c r="J19" s="1">
        <v>104</v>
      </c>
      <c r="K19" s="1">
        <f t="shared" si="2"/>
        <v>-8</v>
      </c>
      <c r="L19" s="1"/>
      <c r="M19" s="1"/>
      <c r="N19" s="1">
        <v>58</v>
      </c>
      <c r="O19" s="1"/>
      <c r="P19" s="1">
        <f t="shared" si="3"/>
        <v>19.2</v>
      </c>
      <c r="Q19" s="5"/>
      <c r="R19" s="5">
        <f t="shared" si="13"/>
        <v>0</v>
      </c>
      <c r="S19" s="5"/>
      <c r="T19" s="5"/>
      <c r="U19" s="1"/>
      <c r="V19" s="1">
        <f t="shared" si="5"/>
        <v>12.604166666666668</v>
      </c>
      <c r="W19" s="1">
        <f t="shared" si="6"/>
        <v>12.604166666666668</v>
      </c>
      <c r="X19" s="1">
        <v>24</v>
      </c>
      <c r="Y19" s="1">
        <v>26</v>
      </c>
      <c r="Z19" s="1">
        <v>25.8</v>
      </c>
      <c r="AA19" s="1">
        <v>28.4</v>
      </c>
      <c r="AB19" s="1">
        <v>19.399999999999999</v>
      </c>
      <c r="AC19" s="1">
        <v>16.8</v>
      </c>
      <c r="AD19" s="1"/>
      <c r="AE19" s="1">
        <f t="shared" si="7"/>
        <v>0</v>
      </c>
      <c r="AF19" s="1">
        <f t="shared" si="8"/>
        <v>0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54</v>
      </c>
      <c r="B20" s="1" t="s">
        <v>42</v>
      </c>
      <c r="C20" s="1">
        <v>140</v>
      </c>
      <c r="D20" s="1">
        <v>255</v>
      </c>
      <c r="E20" s="1">
        <v>117</v>
      </c>
      <c r="F20" s="1">
        <v>248</v>
      </c>
      <c r="G20" s="6">
        <v>0.35</v>
      </c>
      <c r="H20" s="1">
        <v>45</v>
      </c>
      <c r="I20" s="1" t="s">
        <v>34</v>
      </c>
      <c r="J20" s="1">
        <v>127</v>
      </c>
      <c r="K20" s="1">
        <f t="shared" si="2"/>
        <v>-10</v>
      </c>
      <c r="L20" s="1"/>
      <c r="M20" s="1"/>
      <c r="N20" s="1">
        <v>34</v>
      </c>
      <c r="O20" s="1"/>
      <c r="P20" s="1">
        <f t="shared" si="3"/>
        <v>23.4</v>
      </c>
      <c r="Q20" s="5"/>
      <c r="R20" s="5">
        <f t="shared" si="13"/>
        <v>0</v>
      </c>
      <c r="S20" s="5"/>
      <c r="T20" s="5"/>
      <c r="U20" s="1"/>
      <c r="V20" s="1">
        <f t="shared" si="5"/>
        <v>12.051282051282053</v>
      </c>
      <c r="W20" s="1">
        <f t="shared" si="6"/>
        <v>12.051282051282053</v>
      </c>
      <c r="X20" s="1">
        <v>28.4</v>
      </c>
      <c r="Y20" s="1">
        <v>32.6</v>
      </c>
      <c r="Z20" s="1">
        <v>30</v>
      </c>
      <c r="AA20" s="1">
        <v>26.6</v>
      </c>
      <c r="AB20" s="1">
        <v>21</v>
      </c>
      <c r="AC20" s="1">
        <v>25.4</v>
      </c>
      <c r="AD20" s="1"/>
      <c r="AE20" s="1">
        <f t="shared" si="7"/>
        <v>0</v>
      </c>
      <c r="AF20" s="1">
        <f t="shared" si="8"/>
        <v>0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55</v>
      </c>
      <c r="B21" s="1" t="s">
        <v>33</v>
      </c>
      <c r="C21" s="1">
        <v>1397</v>
      </c>
      <c r="D21" s="1">
        <v>574.15499999999997</v>
      </c>
      <c r="E21" s="1">
        <v>963.22400000000005</v>
      </c>
      <c r="F21" s="1">
        <v>885.31700000000001</v>
      </c>
      <c r="G21" s="6">
        <v>1</v>
      </c>
      <c r="H21" s="1">
        <v>55</v>
      </c>
      <c r="I21" s="1" t="s">
        <v>34</v>
      </c>
      <c r="J21" s="1">
        <v>911.93</v>
      </c>
      <c r="K21" s="1">
        <f t="shared" si="2"/>
        <v>51.294000000000096</v>
      </c>
      <c r="L21" s="1"/>
      <c r="M21" s="1"/>
      <c r="N21" s="1">
        <v>381.88499999999982</v>
      </c>
      <c r="O21" s="1">
        <v>500</v>
      </c>
      <c r="P21" s="1">
        <f t="shared" si="3"/>
        <v>192.6448</v>
      </c>
      <c r="Q21" s="5">
        <f t="shared" ref="Q21:Q22" si="14">12*P21-O21-N21-F21</f>
        <v>544.53560000000016</v>
      </c>
      <c r="R21" s="5">
        <f t="shared" si="13"/>
        <v>244.53560000000016</v>
      </c>
      <c r="S21" s="5">
        <v>300</v>
      </c>
      <c r="T21" s="5"/>
      <c r="U21" s="1"/>
      <c r="V21" s="1">
        <f t="shared" si="5"/>
        <v>12</v>
      </c>
      <c r="W21" s="1">
        <f t="shared" si="6"/>
        <v>9.1733698495884646</v>
      </c>
      <c r="X21" s="1">
        <v>189.36920000000001</v>
      </c>
      <c r="Y21" s="1">
        <v>153.0042</v>
      </c>
      <c r="Z21" s="1">
        <v>150.08940000000001</v>
      </c>
      <c r="AA21" s="1">
        <v>167.91839999999999</v>
      </c>
      <c r="AB21" s="1">
        <v>132.97720000000001</v>
      </c>
      <c r="AC21" s="1">
        <v>140.29</v>
      </c>
      <c r="AD21" s="1"/>
      <c r="AE21" s="1">
        <f t="shared" si="7"/>
        <v>245</v>
      </c>
      <c r="AF21" s="1">
        <f t="shared" si="8"/>
        <v>300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56</v>
      </c>
      <c r="B22" s="1" t="s">
        <v>33</v>
      </c>
      <c r="C22" s="1">
        <v>4514.4979999999996</v>
      </c>
      <c r="D22" s="1">
        <v>1317.424</v>
      </c>
      <c r="E22" s="1">
        <v>2736.6930000000002</v>
      </c>
      <c r="F22" s="1">
        <v>2693.0430000000001</v>
      </c>
      <c r="G22" s="6">
        <v>1</v>
      </c>
      <c r="H22" s="1">
        <v>50</v>
      </c>
      <c r="I22" s="1" t="s">
        <v>34</v>
      </c>
      <c r="J22" s="1">
        <v>2759.5</v>
      </c>
      <c r="K22" s="1">
        <f t="shared" si="2"/>
        <v>-22.806999999999789</v>
      </c>
      <c r="L22" s="1"/>
      <c r="M22" s="1"/>
      <c r="N22" s="1">
        <v>1100</v>
      </c>
      <c r="O22" s="1">
        <v>1200</v>
      </c>
      <c r="P22" s="1">
        <f t="shared" si="3"/>
        <v>547.33860000000004</v>
      </c>
      <c r="Q22" s="5">
        <f t="shared" si="14"/>
        <v>1575.0202000000004</v>
      </c>
      <c r="R22" s="5">
        <f t="shared" si="13"/>
        <v>775.02020000000039</v>
      </c>
      <c r="S22" s="5">
        <v>800</v>
      </c>
      <c r="T22" s="5"/>
      <c r="U22" s="1"/>
      <c r="V22" s="1">
        <f t="shared" si="5"/>
        <v>12</v>
      </c>
      <c r="W22" s="1">
        <f t="shared" si="6"/>
        <v>9.1224024762733702</v>
      </c>
      <c r="X22" s="1">
        <v>528.35760000000005</v>
      </c>
      <c r="Y22" s="1">
        <v>449.67039999999997</v>
      </c>
      <c r="Z22" s="1">
        <v>447.18259999999998</v>
      </c>
      <c r="AA22" s="1">
        <v>460.93419999999998</v>
      </c>
      <c r="AB22" s="1">
        <v>420.68939999999998</v>
      </c>
      <c r="AC22" s="1">
        <v>433.04599999999999</v>
      </c>
      <c r="AD22" s="1"/>
      <c r="AE22" s="1">
        <f t="shared" si="7"/>
        <v>775</v>
      </c>
      <c r="AF22" s="1">
        <f t="shared" si="8"/>
        <v>800</v>
      </c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2" t="s">
        <v>57</v>
      </c>
      <c r="B23" s="12" t="s">
        <v>33</v>
      </c>
      <c r="C23" s="12">
        <v>1.5149999999999999</v>
      </c>
      <c r="D23" s="12"/>
      <c r="E23" s="12"/>
      <c r="F23" s="12"/>
      <c r="G23" s="13">
        <v>0</v>
      </c>
      <c r="H23" s="12" t="e">
        <v>#N/A</v>
      </c>
      <c r="I23" s="12" t="s">
        <v>43</v>
      </c>
      <c r="J23" s="12"/>
      <c r="K23" s="12">
        <f t="shared" si="2"/>
        <v>0</v>
      </c>
      <c r="L23" s="12"/>
      <c r="M23" s="12"/>
      <c r="N23" s="12"/>
      <c r="O23" s="12"/>
      <c r="P23" s="12">
        <f t="shared" si="3"/>
        <v>0</v>
      </c>
      <c r="Q23" s="14"/>
      <c r="R23" s="14"/>
      <c r="S23" s="14"/>
      <c r="T23" s="14"/>
      <c r="U23" s="12"/>
      <c r="V23" s="12" t="e">
        <f t="shared" si="5"/>
        <v>#DIV/0!</v>
      </c>
      <c r="W23" s="12" t="e">
        <f t="shared" si="6"/>
        <v>#DIV/0!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/>
      <c r="AE23" s="12">
        <f t="shared" si="7"/>
        <v>0</v>
      </c>
      <c r="AF23" s="12">
        <f t="shared" si="8"/>
        <v>0</v>
      </c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2" t="s">
        <v>58</v>
      </c>
      <c r="B24" s="12" t="s">
        <v>33</v>
      </c>
      <c r="C24" s="12">
        <v>1.492</v>
      </c>
      <c r="D24" s="12"/>
      <c r="E24" s="12"/>
      <c r="F24" s="12"/>
      <c r="G24" s="13">
        <v>0</v>
      </c>
      <c r="H24" s="12" t="e">
        <v>#N/A</v>
      </c>
      <c r="I24" s="12" t="s">
        <v>43</v>
      </c>
      <c r="J24" s="12"/>
      <c r="K24" s="12">
        <f t="shared" si="2"/>
        <v>0</v>
      </c>
      <c r="L24" s="12"/>
      <c r="M24" s="12"/>
      <c r="N24" s="12"/>
      <c r="O24" s="12"/>
      <c r="P24" s="12">
        <f t="shared" si="3"/>
        <v>0</v>
      </c>
      <c r="Q24" s="14"/>
      <c r="R24" s="14"/>
      <c r="S24" s="14"/>
      <c r="T24" s="14"/>
      <c r="U24" s="12"/>
      <c r="V24" s="12" t="e">
        <f t="shared" si="5"/>
        <v>#DIV/0!</v>
      </c>
      <c r="W24" s="12" t="e">
        <f t="shared" si="6"/>
        <v>#DIV/0!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/>
      <c r="AE24" s="12">
        <f t="shared" si="7"/>
        <v>0</v>
      </c>
      <c r="AF24" s="12">
        <f t="shared" si="8"/>
        <v>0</v>
      </c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59</v>
      </c>
      <c r="B25" s="1" t="s">
        <v>33</v>
      </c>
      <c r="C25" s="1">
        <v>2534.1729999999998</v>
      </c>
      <c r="D25" s="1">
        <v>1293.635</v>
      </c>
      <c r="E25" s="1">
        <v>1672.0550000000001</v>
      </c>
      <c r="F25" s="1">
        <v>1906.8209999999999</v>
      </c>
      <c r="G25" s="6">
        <v>1</v>
      </c>
      <c r="H25" s="1">
        <v>55</v>
      </c>
      <c r="I25" s="1" t="s">
        <v>34</v>
      </c>
      <c r="J25" s="1">
        <v>1602.95</v>
      </c>
      <c r="K25" s="1">
        <f t="shared" si="2"/>
        <v>69.105000000000018</v>
      </c>
      <c r="L25" s="1"/>
      <c r="M25" s="1"/>
      <c r="N25" s="1">
        <v>600</v>
      </c>
      <c r="O25" s="1">
        <v>600</v>
      </c>
      <c r="P25" s="1">
        <f t="shared" si="3"/>
        <v>334.411</v>
      </c>
      <c r="Q25" s="5">
        <f t="shared" ref="Q25:Q34" si="15">12*P25-O25-N25-F25</f>
        <v>906.11099999999988</v>
      </c>
      <c r="R25" s="5">
        <f t="shared" ref="R25:R42" si="16">Q25-S25</f>
        <v>406.11099999999988</v>
      </c>
      <c r="S25" s="5">
        <v>500</v>
      </c>
      <c r="T25" s="5"/>
      <c r="U25" s="1"/>
      <c r="V25" s="1">
        <f t="shared" si="5"/>
        <v>12</v>
      </c>
      <c r="W25" s="1">
        <f t="shared" si="6"/>
        <v>9.2904270493494536</v>
      </c>
      <c r="X25" s="1">
        <v>326.24860000000001</v>
      </c>
      <c r="Y25" s="1">
        <v>297.30020000000002</v>
      </c>
      <c r="Z25" s="1">
        <v>292.92099999999999</v>
      </c>
      <c r="AA25" s="1">
        <v>307.43680000000001</v>
      </c>
      <c r="AB25" s="1">
        <v>281.66680000000002</v>
      </c>
      <c r="AC25" s="1">
        <v>290.44920000000002</v>
      </c>
      <c r="AD25" s="1"/>
      <c r="AE25" s="1">
        <f t="shared" si="7"/>
        <v>406</v>
      </c>
      <c r="AF25" s="1">
        <f t="shared" si="8"/>
        <v>500</v>
      </c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60</v>
      </c>
      <c r="B26" s="1" t="s">
        <v>33</v>
      </c>
      <c r="C26" s="1">
        <v>138.768</v>
      </c>
      <c r="D26" s="1">
        <v>364.16</v>
      </c>
      <c r="E26" s="1">
        <v>292.27999999999997</v>
      </c>
      <c r="F26" s="1">
        <v>170.71100000000001</v>
      </c>
      <c r="G26" s="6">
        <v>1</v>
      </c>
      <c r="H26" s="1">
        <v>60</v>
      </c>
      <c r="I26" s="1" t="s">
        <v>34</v>
      </c>
      <c r="J26" s="1">
        <v>333.4</v>
      </c>
      <c r="K26" s="1">
        <f t="shared" si="2"/>
        <v>-41.120000000000005</v>
      </c>
      <c r="L26" s="1"/>
      <c r="M26" s="1"/>
      <c r="N26" s="1">
        <v>220</v>
      </c>
      <c r="O26" s="1"/>
      <c r="P26" s="1">
        <f t="shared" si="3"/>
        <v>58.455999999999996</v>
      </c>
      <c r="Q26" s="5">
        <f t="shared" si="15"/>
        <v>310.76099999999997</v>
      </c>
      <c r="R26" s="5">
        <f t="shared" si="16"/>
        <v>160.76099999999997</v>
      </c>
      <c r="S26" s="5">
        <v>150</v>
      </c>
      <c r="T26" s="5"/>
      <c r="U26" s="1"/>
      <c r="V26" s="1">
        <f t="shared" si="5"/>
        <v>12</v>
      </c>
      <c r="W26" s="1">
        <f t="shared" si="6"/>
        <v>6.6838476803065561</v>
      </c>
      <c r="X26" s="1">
        <v>46.825400000000002</v>
      </c>
      <c r="Y26" s="1">
        <v>39.641800000000003</v>
      </c>
      <c r="Z26" s="1">
        <v>41.6614</v>
      </c>
      <c r="AA26" s="1">
        <v>45.095799999999997</v>
      </c>
      <c r="AB26" s="1">
        <v>64.254800000000003</v>
      </c>
      <c r="AC26" s="1">
        <v>63.476199999999992</v>
      </c>
      <c r="AD26" s="1"/>
      <c r="AE26" s="1">
        <f t="shared" si="7"/>
        <v>161</v>
      </c>
      <c r="AF26" s="1">
        <f t="shared" si="8"/>
        <v>150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61</v>
      </c>
      <c r="B27" s="1" t="s">
        <v>33</v>
      </c>
      <c r="C27" s="1">
        <v>6807.2960000000003</v>
      </c>
      <c r="D27" s="1">
        <v>2262.9850000000001</v>
      </c>
      <c r="E27" s="1">
        <v>3291.453</v>
      </c>
      <c r="F27" s="1">
        <v>5192.7280000000001</v>
      </c>
      <c r="G27" s="6">
        <v>1</v>
      </c>
      <c r="H27" s="1">
        <v>60</v>
      </c>
      <c r="I27" s="1" t="s">
        <v>34</v>
      </c>
      <c r="J27" s="1">
        <v>3160.55</v>
      </c>
      <c r="K27" s="1">
        <f t="shared" si="2"/>
        <v>130.90299999999979</v>
      </c>
      <c r="L27" s="1"/>
      <c r="M27" s="1"/>
      <c r="N27" s="1">
        <v>400</v>
      </c>
      <c r="O27" s="1">
        <v>400</v>
      </c>
      <c r="P27" s="1">
        <f t="shared" si="3"/>
        <v>658.29060000000004</v>
      </c>
      <c r="Q27" s="5">
        <f t="shared" si="15"/>
        <v>1906.7592000000004</v>
      </c>
      <c r="R27" s="5">
        <f t="shared" si="16"/>
        <v>906.75920000000042</v>
      </c>
      <c r="S27" s="5">
        <v>1000</v>
      </c>
      <c r="T27" s="5"/>
      <c r="U27" s="1"/>
      <c r="V27" s="1">
        <f t="shared" si="5"/>
        <v>12</v>
      </c>
      <c r="W27" s="1">
        <f t="shared" si="6"/>
        <v>9.1034688935251395</v>
      </c>
      <c r="X27" s="1">
        <v>639.21019999999999</v>
      </c>
      <c r="Y27" s="1">
        <v>702.36419999999998</v>
      </c>
      <c r="Z27" s="1">
        <v>727.23400000000004</v>
      </c>
      <c r="AA27" s="1">
        <v>809.16180000000008</v>
      </c>
      <c r="AB27" s="1">
        <v>786.49440000000004</v>
      </c>
      <c r="AC27" s="1">
        <v>817.29719999999998</v>
      </c>
      <c r="AD27" s="1"/>
      <c r="AE27" s="1">
        <f t="shared" si="7"/>
        <v>907</v>
      </c>
      <c r="AF27" s="1">
        <f t="shared" si="8"/>
        <v>1000</v>
      </c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62</v>
      </c>
      <c r="B28" s="1" t="s">
        <v>33</v>
      </c>
      <c r="C28" s="1">
        <v>425.91800000000001</v>
      </c>
      <c r="D28" s="1">
        <v>15.86</v>
      </c>
      <c r="E28" s="1">
        <v>300.892</v>
      </c>
      <c r="F28" s="1">
        <v>74.709000000000003</v>
      </c>
      <c r="G28" s="6">
        <v>1</v>
      </c>
      <c r="H28" s="1">
        <v>50</v>
      </c>
      <c r="I28" s="1" t="s">
        <v>34</v>
      </c>
      <c r="J28" s="1">
        <v>283.2</v>
      </c>
      <c r="K28" s="1">
        <f t="shared" si="2"/>
        <v>17.692000000000007</v>
      </c>
      <c r="L28" s="1"/>
      <c r="M28" s="1"/>
      <c r="N28" s="1">
        <v>316.24919999999997</v>
      </c>
      <c r="O28" s="1"/>
      <c r="P28" s="1">
        <f t="shared" si="3"/>
        <v>60.178399999999996</v>
      </c>
      <c r="Q28" s="5">
        <f t="shared" si="15"/>
        <v>331.18259999999992</v>
      </c>
      <c r="R28" s="5">
        <f t="shared" si="16"/>
        <v>181.18259999999992</v>
      </c>
      <c r="S28" s="5">
        <v>150</v>
      </c>
      <c r="T28" s="5"/>
      <c r="U28" s="1"/>
      <c r="V28" s="1">
        <f t="shared" si="5"/>
        <v>11.999999999999998</v>
      </c>
      <c r="W28" s="1">
        <f t="shared" si="6"/>
        <v>6.496653284234875</v>
      </c>
      <c r="X28" s="1">
        <v>54.144799999999996</v>
      </c>
      <c r="Y28" s="1">
        <v>37.262</v>
      </c>
      <c r="Z28" s="1">
        <v>30.282800000000002</v>
      </c>
      <c r="AA28" s="1">
        <v>27.958200000000001</v>
      </c>
      <c r="AB28" s="1">
        <v>29.9984</v>
      </c>
      <c r="AC28" s="1">
        <v>33.274000000000001</v>
      </c>
      <c r="AD28" s="1"/>
      <c r="AE28" s="1">
        <f t="shared" si="7"/>
        <v>181</v>
      </c>
      <c r="AF28" s="1">
        <f t="shared" si="8"/>
        <v>150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63</v>
      </c>
      <c r="B29" s="1" t="s">
        <v>33</v>
      </c>
      <c r="C29" s="1">
        <v>2235.7040000000002</v>
      </c>
      <c r="D29" s="1">
        <v>649.99</v>
      </c>
      <c r="E29" s="1">
        <v>1436.79</v>
      </c>
      <c r="F29" s="1">
        <v>1273.058</v>
      </c>
      <c r="G29" s="6">
        <v>1</v>
      </c>
      <c r="H29" s="1">
        <v>55</v>
      </c>
      <c r="I29" s="1" t="s">
        <v>34</v>
      </c>
      <c r="J29" s="1">
        <v>1385.45</v>
      </c>
      <c r="K29" s="1">
        <f t="shared" si="2"/>
        <v>51.339999999999918</v>
      </c>
      <c r="L29" s="1"/>
      <c r="M29" s="1"/>
      <c r="N29" s="1">
        <v>700</v>
      </c>
      <c r="O29" s="1">
        <v>700</v>
      </c>
      <c r="P29" s="1">
        <f t="shared" si="3"/>
        <v>287.358</v>
      </c>
      <c r="Q29" s="5">
        <f t="shared" si="15"/>
        <v>775.23800000000028</v>
      </c>
      <c r="R29" s="5">
        <f t="shared" si="16"/>
        <v>375.23800000000028</v>
      </c>
      <c r="S29" s="5">
        <v>400</v>
      </c>
      <c r="T29" s="5"/>
      <c r="U29" s="1"/>
      <c r="V29" s="1">
        <f t="shared" si="5"/>
        <v>12</v>
      </c>
      <c r="W29" s="1">
        <f t="shared" si="6"/>
        <v>9.3021875152249116</v>
      </c>
      <c r="X29" s="1">
        <v>279.76260000000002</v>
      </c>
      <c r="Y29" s="1">
        <v>224.589</v>
      </c>
      <c r="Z29" s="1">
        <v>224.6412</v>
      </c>
      <c r="AA29" s="1">
        <v>248.17019999999999</v>
      </c>
      <c r="AB29" s="1">
        <v>225.506</v>
      </c>
      <c r="AC29" s="1">
        <v>234.01859999999999</v>
      </c>
      <c r="AD29" s="1"/>
      <c r="AE29" s="1">
        <f t="shared" si="7"/>
        <v>375</v>
      </c>
      <c r="AF29" s="1">
        <f t="shared" si="8"/>
        <v>400</v>
      </c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64</v>
      </c>
      <c r="B30" s="1" t="s">
        <v>33</v>
      </c>
      <c r="C30" s="1">
        <v>4228.393</v>
      </c>
      <c r="D30" s="1">
        <v>1408.94</v>
      </c>
      <c r="E30" s="1">
        <v>2632.5810000000001</v>
      </c>
      <c r="F30" s="1">
        <v>2585.576</v>
      </c>
      <c r="G30" s="6">
        <v>1</v>
      </c>
      <c r="H30" s="1">
        <v>60</v>
      </c>
      <c r="I30" s="1" t="s">
        <v>34</v>
      </c>
      <c r="J30" s="1">
        <v>2570</v>
      </c>
      <c r="K30" s="1">
        <f t="shared" si="2"/>
        <v>62.581000000000131</v>
      </c>
      <c r="L30" s="1"/>
      <c r="M30" s="1"/>
      <c r="N30" s="1">
        <v>950</v>
      </c>
      <c r="O30" s="1">
        <v>900</v>
      </c>
      <c r="P30" s="1">
        <f t="shared" si="3"/>
        <v>526.51620000000003</v>
      </c>
      <c r="Q30" s="5">
        <f t="shared" si="15"/>
        <v>1882.6184000000003</v>
      </c>
      <c r="R30" s="5">
        <f t="shared" si="16"/>
        <v>882.61840000000029</v>
      </c>
      <c r="S30" s="5">
        <v>1000</v>
      </c>
      <c r="T30" s="5"/>
      <c r="U30" s="1"/>
      <c r="V30" s="1">
        <f t="shared" si="5"/>
        <v>12</v>
      </c>
      <c r="W30" s="1">
        <f t="shared" si="6"/>
        <v>8.424386562084889</v>
      </c>
      <c r="X30" s="1">
        <v>490.66300000000001</v>
      </c>
      <c r="Y30" s="1">
        <v>432.9674</v>
      </c>
      <c r="Z30" s="1">
        <v>447.91279999999989</v>
      </c>
      <c r="AA30" s="1">
        <v>537.40359999999998</v>
      </c>
      <c r="AB30" s="1">
        <v>514.82240000000002</v>
      </c>
      <c r="AC30" s="1">
        <v>504.18740000000003</v>
      </c>
      <c r="AD30" s="1"/>
      <c r="AE30" s="1">
        <f t="shared" si="7"/>
        <v>883</v>
      </c>
      <c r="AF30" s="1">
        <f t="shared" si="8"/>
        <v>1000</v>
      </c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65</v>
      </c>
      <c r="B31" s="1" t="s">
        <v>33</v>
      </c>
      <c r="C31" s="1">
        <v>2870.9540000000002</v>
      </c>
      <c r="D31" s="1">
        <v>1142.32</v>
      </c>
      <c r="E31" s="1">
        <v>1995.6679999999999</v>
      </c>
      <c r="F31" s="1">
        <v>1667.643</v>
      </c>
      <c r="G31" s="6">
        <v>1</v>
      </c>
      <c r="H31" s="1">
        <v>60</v>
      </c>
      <c r="I31" s="1" t="s">
        <v>34</v>
      </c>
      <c r="J31" s="1">
        <v>1925.35</v>
      </c>
      <c r="K31" s="1">
        <f t="shared" si="2"/>
        <v>70.317999999999984</v>
      </c>
      <c r="L31" s="1"/>
      <c r="M31" s="1"/>
      <c r="N31" s="1">
        <v>900</v>
      </c>
      <c r="O31" s="1">
        <v>1100</v>
      </c>
      <c r="P31" s="1">
        <f t="shared" si="3"/>
        <v>399.1336</v>
      </c>
      <c r="Q31" s="5">
        <f t="shared" si="15"/>
        <v>1121.9601999999995</v>
      </c>
      <c r="R31" s="5">
        <f t="shared" si="16"/>
        <v>521.96019999999953</v>
      </c>
      <c r="S31" s="5">
        <v>600</v>
      </c>
      <c r="T31" s="5"/>
      <c r="U31" s="1"/>
      <c r="V31" s="1">
        <f t="shared" si="5"/>
        <v>11.999999999999998</v>
      </c>
      <c r="W31" s="1">
        <f t="shared" si="6"/>
        <v>9.1890108976042111</v>
      </c>
      <c r="X31" s="1">
        <v>393.54579999999999</v>
      </c>
      <c r="Y31" s="1">
        <v>304.2414</v>
      </c>
      <c r="Z31" s="1">
        <v>297.53960000000001</v>
      </c>
      <c r="AA31" s="1">
        <v>310.11020000000002</v>
      </c>
      <c r="AB31" s="1">
        <v>320.78219999999999</v>
      </c>
      <c r="AC31" s="1">
        <v>320.28300000000002</v>
      </c>
      <c r="AD31" s="1"/>
      <c r="AE31" s="1">
        <f t="shared" si="7"/>
        <v>522</v>
      </c>
      <c r="AF31" s="1">
        <f t="shared" si="8"/>
        <v>600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66</v>
      </c>
      <c r="B32" s="1" t="s">
        <v>33</v>
      </c>
      <c r="C32" s="1">
        <v>774.35699999999997</v>
      </c>
      <c r="D32" s="1">
        <v>384.61</v>
      </c>
      <c r="E32" s="1">
        <v>540.03599999999994</v>
      </c>
      <c r="F32" s="1">
        <v>542.452</v>
      </c>
      <c r="G32" s="6">
        <v>1</v>
      </c>
      <c r="H32" s="1">
        <v>60</v>
      </c>
      <c r="I32" s="1" t="s">
        <v>34</v>
      </c>
      <c r="J32" s="1">
        <v>509.95</v>
      </c>
      <c r="K32" s="1">
        <f t="shared" si="2"/>
        <v>30.085999999999956</v>
      </c>
      <c r="L32" s="1"/>
      <c r="M32" s="1"/>
      <c r="N32" s="1">
        <v>320</v>
      </c>
      <c r="O32" s="1"/>
      <c r="P32" s="1">
        <f t="shared" si="3"/>
        <v>108.00719999999998</v>
      </c>
      <c r="Q32" s="5">
        <f t="shared" si="15"/>
        <v>433.63439999999969</v>
      </c>
      <c r="R32" s="5">
        <f t="shared" si="16"/>
        <v>233.63439999999969</v>
      </c>
      <c r="S32" s="5">
        <v>200</v>
      </c>
      <c r="T32" s="5"/>
      <c r="U32" s="1"/>
      <c r="V32" s="1">
        <f t="shared" si="5"/>
        <v>11.999999999999998</v>
      </c>
      <c r="W32" s="1">
        <f t="shared" si="6"/>
        <v>7.9851343243783761</v>
      </c>
      <c r="X32" s="1">
        <v>95.464200000000005</v>
      </c>
      <c r="Y32" s="1">
        <v>97.009600000000006</v>
      </c>
      <c r="Z32" s="1">
        <v>98.561599999999999</v>
      </c>
      <c r="AA32" s="1">
        <v>110.0718</v>
      </c>
      <c r="AB32" s="1">
        <v>79.892799999999994</v>
      </c>
      <c r="AC32" s="1">
        <v>83.241200000000006</v>
      </c>
      <c r="AD32" s="1"/>
      <c r="AE32" s="1">
        <f t="shared" si="7"/>
        <v>234</v>
      </c>
      <c r="AF32" s="1">
        <f t="shared" si="8"/>
        <v>200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67</v>
      </c>
      <c r="B33" s="1" t="s">
        <v>33</v>
      </c>
      <c r="C33" s="1">
        <v>804.48199999999997</v>
      </c>
      <c r="D33" s="1">
        <v>376.35199999999998</v>
      </c>
      <c r="E33" s="1">
        <v>656.87599999999998</v>
      </c>
      <c r="F33" s="1">
        <v>456.53300000000002</v>
      </c>
      <c r="G33" s="6">
        <v>1</v>
      </c>
      <c r="H33" s="1">
        <v>60</v>
      </c>
      <c r="I33" s="1" t="s">
        <v>34</v>
      </c>
      <c r="J33" s="1">
        <v>624.85</v>
      </c>
      <c r="K33" s="1">
        <f t="shared" si="2"/>
        <v>32.025999999999954</v>
      </c>
      <c r="L33" s="1"/>
      <c r="M33" s="1"/>
      <c r="N33" s="1">
        <v>750</v>
      </c>
      <c r="O33" s="1"/>
      <c r="P33" s="1">
        <f t="shared" si="3"/>
        <v>131.37520000000001</v>
      </c>
      <c r="Q33" s="5">
        <f t="shared" si="15"/>
        <v>369.96940000000006</v>
      </c>
      <c r="R33" s="5">
        <f t="shared" si="16"/>
        <v>169.96940000000006</v>
      </c>
      <c r="S33" s="5">
        <v>200</v>
      </c>
      <c r="T33" s="5"/>
      <c r="U33" s="1"/>
      <c r="V33" s="1">
        <f t="shared" si="5"/>
        <v>11.999999999999998</v>
      </c>
      <c r="W33" s="1">
        <f t="shared" si="6"/>
        <v>9.1838718418696974</v>
      </c>
      <c r="X33" s="1">
        <v>125.9318</v>
      </c>
      <c r="Y33" s="1">
        <v>100.2998</v>
      </c>
      <c r="Z33" s="1">
        <v>104.38639999999999</v>
      </c>
      <c r="AA33" s="1">
        <v>117.884</v>
      </c>
      <c r="AB33" s="1">
        <v>86.811199999999999</v>
      </c>
      <c r="AC33" s="1">
        <v>90.954399999999993</v>
      </c>
      <c r="AD33" s="1"/>
      <c r="AE33" s="1">
        <f t="shared" si="7"/>
        <v>170</v>
      </c>
      <c r="AF33" s="1">
        <f t="shared" si="8"/>
        <v>200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68</v>
      </c>
      <c r="B34" s="1" t="s">
        <v>33</v>
      </c>
      <c r="C34" s="1">
        <v>886.11699999999996</v>
      </c>
      <c r="D34" s="1">
        <v>469.19200000000001</v>
      </c>
      <c r="E34" s="1">
        <v>816.21799999999996</v>
      </c>
      <c r="F34" s="1">
        <v>447.65199999999999</v>
      </c>
      <c r="G34" s="6">
        <v>1</v>
      </c>
      <c r="H34" s="1">
        <v>60</v>
      </c>
      <c r="I34" s="1" t="s">
        <v>34</v>
      </c>
      <c r="J34" s="1">
        <v>781.55</v>
      </c>
      <c r="K34" s="1">
        <f t="shared" si="2"/>
        <v>34.668000000000006</v>
      </c>
      <c r="L34" s="1"/>
      <c r="M34" s="1"/>
      <c r="N34" s="1">
        <v>550</v>
      </c>
      <c r="O34" s="1">
        <v>500</v>
      </c>
      <c r="P34" s="1">
        <f t="shared" si="3"/>
        <v>163.24359999999999</v>
      </c>
      <c r="Q34" s="5">
        <f t="shared" si="15"/>
        <v>461.27119999999974</v>
      </c>
      <c r="R34" s="5">
        <f t="shared" si="16"/>
        <v>211.27119999999974</v>
      </c>
      <c r="S34" s="5">
        <v>250</v>
      </c>
      <c r="T34" s="5"/>
      <c r="U34" s="1"/>
      <c r="V34" s="1">
        <f t="shared" si="5"/>
        <v>12</v>
      </c>
      <c r="W34" s="1">
        <f t="shared" si="6"/>
        <v>9.1743382282674499</v>
      </c>
      <c r="X34" s="1">
        <v>155.05000000000001</v>
      </c>
      <c r="Y34" s="1">
        <v>113.1474</v>
      </c>
      <c r="Z34" s="1">
        <v>114.395</v>
      </c>
      <c r="AA34" s="1">
        <v>130.7296</v>
      </c>
      <c r="AB34" s="1">
        <v>112.871</v>
      </c>
      <c r="AC34" s="1">
        <v>116.3308</v>
      </c>
      <c r="AD34" s="1"/>
      <c r="AE34" s="1">
        <f t="shared" si="7"/>
        <v>211</v>
      </c>
      <c r="AF34" s="1">
        <f t="shared" si="8"/>
        <v>250</v>
      </c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69</v>
      </c>
      <c r="B35" s="1" t="s">
        <v>33</v>
      </c>
      <c r="C35" s="1">
        <v>104.503</v>
      </c>
      <c r="D35" s="1">
        <v>83.757000000000005</v>
      </c>
      <c r="E35" s="1">
        <v>79.787999999999997</v>
      </c>
      <c r="F35" s="1">
        <v>84.263000000000005</v>
      </c>
      <c r="G35" s="6">
        <v>1</v>
      </c>
      <c r="H35" s="1">
        <v>35</v>
      </c>
      <c r="I35" s="1" t="s">
        <v>34</v>
      </c>
      <c r="J35" s="1">
        <v>54.85</v>
      </c>
      <c r="K35" s="1">
        <f t="shared" si="2"/>
        <v>24.937999999999995</v>
      </c>
      <c r="L35" s="1"/>
      <c r="M35" s="1"/>
      <c r="N35" s="1">
        <v>10</v>
      </c>
      <c r="O35" s="1"/>
      <c r="P35" s="1">
        <f t="shared" si="3"/>
        <v>15.957599999999999</v>
      </c>
      <c r="Q35" s="5">
        <f>10*P35-O35-N35-F35</f>
        <v>65.312999999999988</v>
      </c>
      <c r="R35" s="5">
        <f t="shared" si="16"/>
        <v>65.312999999999988</v>
      </c>
      <c r="S35" s="5"/>
      <c r="T35" s="5"/>
      <c r="U35" s="1"/>
      <c r="V35" s="1">
        <f t="shared" si="5"/>
        <v>10</v>
      </c>
      <c r="W35" s="1">
        <f t="shared" si="6"/>
        <v>5.9070912919235985</v>
      </c>
      <c r="X35" s="1">
        <v>13.5434</v>
      </c>
      <c r="Y35" s="1">
        <v>15.1454</v>
      </c>
      <c r="Z35" s="1">
        <v>14.451599999999999</v>
      </c>
      <c r="AA35" s="1">
        <v>15.402200000000001</v>
      </c>
      <c r="AB35" s="1">
        <v>17.8308</v>
      </c>
      <c r="AC35" s="1">
        <v>22.246600000000001</v>
      </c>
      <c r="AD35" s="1"/>
      <c r="AE35" s="1">
        <f t="shared" si="7"/>
        <v>65</v>
      </c>
      <c r="AF35" s="1">
        <f t="shared" si="8"/>
        <v>0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70</v>
      </c>
      <c r="B36" s="1" t="s">
        <v>33</v>
      </c>
      <c r="C36" s="1">
        <v>246.54499999999999</v>
      </c>
      <c r="D36" s="1">
        <v>355.61200000000002</v>
      </c>
      <c r="E36" s="1">
        <v>384.428</v>
      </c>
      <c r="F36" s="1">
        <v>156.90299999999999</v>
      </c>
      <c r="G36" s="6">
        <v>1</v>
      </c>
      <c r="H36" s="1">
        <v>30</v>
      </c>
      <c r="I36" s="1" t="s">
        <v>34</v>
      </c>
      <c r="J36" s="1">
        <v>425.8</v>
      </c>
      <c r="K36" s="1">
        <f t="shared" si="2"/>
        <v>-41.372000000000014</v>
      </c>
      <c r="L36" s="1"/>
      <c r="M36" s="1"/>
      <c r="N36" s="1">
        <v>353.97039999999993</v>
      </c>
      <c r="O36" s="1"/>
      <c r="P36" s="1">
        <f t="shared" si="3"/>
        <v>76.885599999999997</v>
      </c>
      <c r="Q36" s="5">
        <f t="shared" ref="Q36:Q38" si="17">10*P36-O36-N36-F36</f>
        <v>257.98260000000005</v>
      </c>
      <c r="R36" s="5">
        <f t="shared" si="16"/>
        <v>107.98260000000005</v>
      </c>
      <c r="S36" s="5">
        <v>150</v>
      </c>
      <c r="T36" s="5"/>
      <c r="U36" s="1"/>
      <c r="V36" s="1">
        <f t="shared" si="5"/>
        <v>10</v>
      </c>
      <c r="W36" s="1">
        <f t="shared" si="6"/>
        <v>6.6445914449519803</v>
      </c>
      <c r="X36" s="1">
        <v>78.104200000000006</v>
      </c>
      <c r="Y36" s="1">
        <v>59.058399999999992</v>
      </c>
      <c r="Z36" s="1">
        <v>58.086599999999997</v>
      </c>
      <c r="AA36" s="1">
        <v>49.3994</v>
      </c>
      <c r="AB36" s="1">
        <v>63.225999999999999</v>
      </c>
      <c r="AC36" s="1">
        <v>63.387</v>
      </c>
      <c r="AD36" s="1"/>
      <c r="AE36" s="1">
        <f t="shared" si="7"/>
        <v>108</v>
      </c>
      <c r="AF36" s="1">
        <f t="shared" si="8"/>
        <v>150</v>
      </c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71</v>
      </c>
      <c r="B37" s="1" t="s">
        <v>33</v>
      </c>
      <c r="C37" s="1">
        <v>294.02199999999999</v>
      </c>
      <c r="D37" s="1">
        <v>144.28899999999999</v>
      </c>
      <c r="E37" s="1">
        <v>266.89100000000002</v>
      </c>
      <c r="F37" s="1">
        <v>137.20699999999999</v>
      </c>
      <c r="G37" s="6">
        <v>1</v>
      </c>
      <c r="H37" s="1">
        <v>30</v>
      </c>
      <c r="I37" s="1" t="s">
        <v>34</v>
      </c>
      <c r="J37" s="1">
        <v>300.10000000000002</v>
      </c>
      <c r="K37" s="1">
        <f t="shared" si="2"/>
        <v>-33.209000000000003</v>
      </c>
      <c r="L37" s="1"/>
      <c r="M37" s="1"/>
      <c r="N37" s="1">
        <v>273.86360000000008</v>
      </c>
      <c r="O37" s="1"/>
      <c r="P37" s="1">
        <f t="shared" si="3"/>
        <v>53.378200000000007</v>
      </c>
      <c r="Q37" s="5">
        <f t="shared" si="17"/>
        <v>122.71139999999997</v>
      </c>
      <c r="R37" s="5">
        <f t="shared" si="16"/>
        <v>122.71139999999997</v>
      </c>
      <c r="S37" s="5"/>
      <c r="T37" s="5"/>
      <c r="U37" s="1"/>
      <c r="V37" s="1">
        <f t="shared" si="5"/>
        <v>10</v>
      </c>
      <c r="W37" s="1">
        <f t="shared" si="6"/>
        <v>7.7010952036599214</v>
      </c>
      <c r="X37" s="1">
        <v>53.77</v>
      </c>
      <c r="Y37" s="1">
        <v>37.102600000000002</v>
      </c>
      <c r="Z37" s="1">
        <v>41.8416</v>
      </c>
      <c r="AA37" s="1">
        <v>41.603999999999999</v>
      </c>
      <c r="AB37" s="1">
        <v>41.108400000000003</v>
      </c>
      <c r="AC37" s="1">
        <v>34.425400000000003</v>
      </c>
      <c r="AD37" s="1"/>
      <c r="AE37" s="1">
        <f t="shared" si="7"/>
        <v>123</v>
      </c>
      <c r="AF37" s="1">
        <f t="shared" si="8"/>
        <v>0</v>
      </c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72</v>
      </c>
      <c r="B38" s="1" t="s">
        <v>33</v>
      </c>
      <c r="C38" s="1">
        <v>529.60500000000002</v>
      </c>
      <c r="D38" s="1">
        <v>453.512</v>
      </c>
      <c r="E38" s="1">
        <v>492.77699999999999</v>
      </c>
      <c r="F38" s="1">
        <v>380.27800000000002</v>
      </c>
      <c r="G38" s="6">
        <v>1</v>
      </c>
      <c r="H38" s="1">
        <v>30</v>
      </c>
      <c r="I38" s="1" t="s">
        <v>34</v>
      </c>
      <c r="J38" s="1">
        <v>554.5</v>
      </c>
      <c r="K38" s="1">
        <f t="shared" ref="K38:K69" si="18">E38-J38</f>
        <v>-61.723000000000013</v>
      </c>
      <c r="L38" s="1"/>
      <c r="M38" s="1"/>
      <c r="N38" s="1">
        <v>500</v>
      </c>
      <c r="O38" s="1"/>
      <c r="P38" s="1">
        <f t="shared" si="3"/>
        <v>98.555399999999992</v>
      </c>
      <c r="Q38" s="5">
        <f t="shared" si="17"/>
        <v>105.27599999999984</v>
      </c>
      <c r="R38" s="5">
        <f t="shared" si="16"/>
        <v>105.27599999999984</v>
      </c>
      <c r="S38" s="5"/>
      <c r="T38" s="5"/>
      <c r="U38" s="1"/>
      <c r="V38" s="1">
        <f t="shared" si="5"/>
        <v>10</v>
      </c>
      <c r="W38" s="1">
        <f t="shared" si="6"/>
        <v>8.9318089115360504</v>
      </c>
      <c r="X38" s="1">
        <v>103.7132</v>
      </c>
      <c r="Y38" s="1">
        <v>87.135199999999998</v>
      </c>
      <c r="Z38" s="1">
        <v>84.205399999999997</v>
      </c>
      <c r="AA38" s="1">
        <v>82.169000000000011</v>
      </c>
      <c r="AB38" s="1">
        <v>78.554600000000008</v>
      </c>
      <c r="AC38" s="1">
        <v>74.990399999999994</v>
      </c>
      <c r="AD38" s="1"/>
      <c r="AE38" s="1">
        <f t="shared" si="7"/>
        <v>105</v>
      </c>
      <c r="AF38" s="1">
        <f t="shared" si="8"/>
        <v>0</v>
      </c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73</v>
      </c>
      <c r="B39" s="1" t="s">
        <v>33</v>
      </c>
      <c r="C39" s="1">
        <v>250.85499999999999</v>
      </c>
      <c r="D39" s="1"/>
      <c r="E39" s="1">
        <v>120.416</v>
      </c>
      <c r="F39" s="1">
        <v>114.982</v>
      </c>
      <c r="G39" s="6">
        <v>1</v>
      </c>
      <c r="H39" s="1">
        <v>45</v>
      </c>
      <c r="I39" s="1" t="s">
        <v>34</v>
      </c>
      <c r="J39" s="1">
        <v>118</v>
      </c>
      <c r="K39" s="1">
        <f t="shared" si="18"/>
        <v>2.4159999999999968</v>
      </c>
      <c r="L39" s="1"/>
      <c r="M39" s="1"/>
      <c r="N39" s="1">
        <v>31.718000000000021</v>
      </c>
      <c r="O39" s="1"/>
      <c r="P39" s="1">
        <f t="shared" si="3"/>
        <v>24.083199999999998</v>
      </c>
      <c r="Q39" s="5">
        <f t="shared" ref="Q39:Q41" si="19">11*P39-O39-N39-F39</f>
        <v>118.21519999999995</v>
      </c>
      <c r="R39" s="5">
        <f t="shared" si="16"/>
        <v>118.21519999999995</v>
      </c>
      <c r="S39" s="5"/>
      <c r="T39" s="5"/>
      <c r="U39" s="1"/>
      <c r="V39" s="1">
        <f t="shared" si="5"/>
        <v>11</v>
      </c>
      <c r="W39" s="1">
        <f t="shared" si="6"/>
        <v>6.0913832048897172</v>
      </c>
      <c r="X39" s="1">
        <v>18.838200000000001</v>
      </c>
      <c r="Y39" s="1">
        <v>15.574400000000001</v>
      </c>
      <c r="Z39" s="1">
        <v>19.877600000000001</v>
      </c>
      <c r="AA39" s="1">
        <v>19.3614</v>
      </c>
      <c r="AB39" s="1">
        <v>20.766999999999999</v>
      </c>
      <c r="AC39" s="1">
        <v>17.829999999999998</v>
      </c>
      <c r="AD39" s="1"/>
      <c r="AE39" s="1">
        <f t="shared" si="7"/>
        <v>118</v>
      </c>
      <c r="AF39" s="1">
        <f t="shared" si="8"/>
        <v>0</v>
      </c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74</v>
      </c>
      <c r="B40" s="1" t="s">
        <v>33</v>
      </c>
      <c r="C40" s="1">
        <v>169.10499999999999</v>
      </c>
      <c r="D40" s="1"/>
      <c r="E40" s="1">
        <v>148.76</v>
      </c>
      <c r="F40" s="1">
        <v>2.6640000000000001</v>
      </c>
      <c r="G40" s="6">
        <v>1</v>
      </c>
      <c r="H40" s="1">
        <v>40</v>
      </c>
      <c r="I40" s="1" t="s">
        <v>34</v>
      </c>
      <c r="J40" s="1">
        <v>139</v>
      </c>
      <c r="K40" s="1">
        <f t="shared" si="18"/>
        <v>9.7599999999999909</v>
      </c>
      <c r="L40" s="1"/>
      <c r="M40" s="1"/>
      <c r="N40" s="1">
        <v>146.18780000000001</v>
      </c>
      <c r="O40" s="1"/>
      <c r="P40" s="1">
        <f t="shared" si="3"/>
        <v>29.751999999999999</v>
      </c>
      <c r="Q40" s="5">
        <f t="shared" si="19"/>
        <v>178.42019999999999</v>
      </c>
      <c r="R40" s="5">
        <f t="shared" si="16"/>
        <v>178.42019999999999</v>
      </c>
      <c r="S40" s="5"/>
      <c r="T40" s="5"/>
      <c r="U40" s="1"/>
      <c r="V40" s="1">
        <f t="shared" si="5"/>
        <v>11</v>
      </c>
      <c r="W40" s="1">
        <f t="shared" si="6"/>
        <v>5.0030855068566824</v>
      </c>
      <c r="X40" s="1">
        <v>26.2744</v>
      </c>
      <c r="Y40" s="1">
        <v>11.3712</v>
      </c>
      <c r="Z40" s="1">
        <v>11.324199999999999</v>
      </c>
      <c r="AA40" s="1">
        <v>11.0396</v>
      </c>
      <c r="AB40" s="1">
        <v>8.5864000000000011</v>
      </c>
      <c r="AC40" s="1">
        <v>6.1886000000000001</v>
      </c>
      <c r="AD40" s="1"/>
      <c r="AE40" s="1">
        <f t="shared" si="7"/>
        <v>178</v>
      </c>
      <c r="AF40" s="1">
        <f t="shared" si="8"/>
        <v>0</v>
      </c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75</v>
      </c>
      <c r="B41" s="1" t="s">
        <v>33</v>
      </c>
      <c r="C41" s="1">
        <v>1749.31</v>
      </c>
      <c r="D41" s="1">
        <v>1862.05</v>
      </c>
      <c r="E41" s="1">
        <v>1670.087</v>
      </c>
      <c r="F41" s="1">
        <v>1621.607</v>
      </c>
      <c r="G41" s="6">
        <v>1</v>
      </c>
      <c r="H41" s="1">
        <v>40</v>
      </c>
      <c r="I41" s="1" t="s">
        <v>34</v>
      </c>
      <c r="J41" s="1">
        <v>1734.8</v>
      </c>
      <c r="K41" s="1">
        <f t="shared" si="18"/>
        <v>-64.712999999999965</v>
      </c>
      <c r="L41" s="1"/>
      <c r="M41" s="1"/>
      <c r="N41" s="1">
        <v>850</v>
      </c>
      <c r="O41" s="1">
        <v>1000</v>
      </c>
      <c r="P41" s="1">
        <f t="shared" si="3"/>
        <v>334.01740000000001</v>
      </c>
      <c r="Q41" s="5">
        <f t="shared" si="19"/>
        <v>202.58440000000019</v>
      </c>
      <c r="R41" s="5">
        <f t="shared" si="16"/>
        <v>202.58440000000019</v>
      </c>
      <c r="S41" s="5"/>
      <c r="T41" s="5"/>
      <c r="U41" s="1"/>
      <c r="V41" s="1">
        <f t="shared" si="5"/>
        <v>11</v>
      </c>
      <c r="W41" s="1">
        <f t="shared" si="6"/>
        <v>10.393491476791329</v>
      </c>
      <c r="X41" s="1">
        <v>360.70080000000002</v>
      </c>
      <c r="Y41" s="1">
        <v>292.3612</v>
      </c>
      <c r="Z41" s="1">
        <v>273.11579999999998</v>
      </c>
      <c r="AA41" s="1">
        <v>286.88</v>
      </c>
      <c r="AB41" s="1">
        <v>244.74420000000001</v>
      </c>
      <c r="AC41" s="1">
        <v>231.02080000000001</v>
      </c>
      <c r="AD41" s="1" t="s">
        <v>76</v>
      </c>
      <c r="AE41" s="1">
        <f t="shared" si="7"/>
        <v>203</v>
      </c>
      <c r="AF41" s="1">
        <f t="shared" si="8"/>
        <v>0</v>
      </c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77</v>
      </c>
      <c r="B42" s="1" t="s">
        <v>33</v>
      </c>
      <c r="C42" s="1">
        <v>135.31399999999999</v>
      </c>
      <c r="D42" s="1">
        <v>125.874</v>
      </c>
      <c r="E42" s="1">
        <v>116.532</v>
      </c>
      <c r="F42" s="1">
        <v>140.90199999999999</v>
      </c>
      <c r="G42" s="6">
        <v>1</v>
      </c>
      <c r="H42" s="1">
        <v>35</v>
      </c>
      <c r="I42" s="1" t="s">
        <v>34</v>
      </c>
      <c r="J42" s="1">
        <v>117.6</v>
      </c>
      <c r="K42" s="1">
        <f t="shared" si="18"/>
        <v>-1.0679999999999978</v>
      </c>
      <c r="L42" s="1"/>
      <c r="M42" s="1"/>
      <c r="N42" s="1">
        <v>0</v>
      </c>
      <c r="O42" s="1"/>
      <c r="P42" s="1">
        <f t="shared" si="3"/>
        <v>23.3064</v>
      </c>
      <c r="Q42" s="5">
        <f>10*P42-O42-N42-F42</f>
        <v>92.162000000000006</v>
      </c>
      <c r="R42" s="5">
        <f t="shared" si="16"/>
        <v>92.162000000000006</v>
      </c>
      <c r="S42" s="5"/>
      <c r="T42" s="5"/>
      <c r="U42" s="1"/>
      <c r="V42" s="1">
        <f t="shared" si="5"/>
        <v>10</v>
      </c>
      <c r="W42" s="1">
        <f t="shared" si="6"/>
        <v>6.0456355335873404</v>
      </c>
      <c r="X42" s="1">
        <v>17.738199999999999</v>
      </c>
      <c r="Y42" s="1">
        <v>20.561399999999999</v>
      </c>
      <c r="Z42" s="1">
        <v>23.465399999999999</v>
      </c>
      <c r="AA42" s="1">
        <v>25.096</v>
      </c>
      <c r="AB42" s="1">
        <v>20.224</v>
      </c>
      <c r="AC42" s="1">
        <v>17.664999999999999</v>
      </c>
      <c r="AD42" s="1"/>
      <c r="AE42" s="1">
        <f t="shared" si="7"/>
        <v>92</v>
      </c>
      <c r="AF42" s="1">
        <f t="shared" si="8"/>
        <v>0</v>
      </c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8" t="s">
        <v>78</v>
      </c>
      <c r="B43" s="18" t="s">
        <v>33</v>
      </c>
      <c r="C43" s="18"/>
      <c r="D43" s="18"/>
      <c r="E43" s="18"/>
      <c r="F43" s="18"/>
      <c r="G43" s="19">
        <v>0</v>
      </c>
      <c r="H43" s="18">
        <v>45</v>
      </c>
      <c r="I43" s="18" t="s">
        <v>34</v>
      </c>
      <c r="J43" s="18">
        <v>14</v>
      </c>
      <c r="K43" s="18">
        <f t="shared" si="18"/>
        <v>-14</v>
      </c>
      <c r="L43" s="18"/>
      <c r="M43" s="18"/>
      <c r="N43" s="18"/>
      <c r="O43" s="18"/>
      <c r="P43" s="18">
        <f t="shared" si="3"/>
        <v>0</v>
      </c>
      <c r="Q43" s="20"/>
      <c r="R43" s="20"/>
      <c r="S43" s="20"/>
      <c r="T43" s="20"/>
      <c r="U43" s="18"/>
      <c r="V43" s="18" t="e">
        <f t="shared" si="5"/>
        <v>#DIV/0!</v>
      </c>
      <c r="W43" s="18" t="e">
        <f t="shared" si="6"/>
        <v>#DIV/0!</v>
      </c>
      <c r="X43" s="18">
        <v>0</v>
      </c>
      <c r="Y43" s="18">
        <v>0</v>
      </c>
      <c r="Z43" s="18">
        <v>0</v>
      </c>
      <c r="AA43" s="18">
        <v>0</v>
      </c>
      <c r="AB43" s="18">
        <v>0</v>
      </c>
      <c r="AC43" s="18">
        <v>0.27400000000000002</v>
      </c>
      <c r="AD43" s="18" t="s">
        <v>79</v>
      </c>
      <c r="AE43" s="18">
        <f t="shared" si="7"/>
        <v>0</v>
      </c>
      <c r="AF43" s="18">
        <f t="shared" si="8"/>
        <v>0</v>
      </c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80</v>
      </c>
      <c r="B44" s="1" t="s">
        <v>33</v>
      </c>
      <c r="C44" s="1">
        <v>286.14999999999998</v>
      </c>
      <c r="D44" s="1">
        <v>109.14400000000001</v>
      </c>
      <c r="E44" s="1">
        <v>249.56100000000001</v>
      </c>
      <c r="F44" s="1">
        <v>110.88500000000001</v>
      </c>
      <c r="G44" s="6">
        <v>1</v>
      </c>
      <c r="H44" s="1">
        <v>30</v>
      </c>
      <c r="I44" s="1" t="s">
        <v>34</v>
      </c>
      <c r="J44" s="1">
        <v>264.89999999999998</v>
      </c>
      <c r="K44" s="1">
        <f t="shared" si="18"/>
        <v>-15.33899999999997</v>
      </c>
      <c r="L44" s="1"/>
      <c r="M44" s="1"/>
      <c r="N44" s="1">
        <v>273.43259999999992</v>
      </c>
      <c r="O44" s="1"/>
      <c r="P44" s="1">
        <f t="shared" si="3"/>
        <v>49.912199999999999</v>
      </c>
      <c r="Q44" s="5">
        <f>10*P44-O44-N44-F44</f>
        <v>114.80440000000003</v>
      </c>
      <c r="R44" s="5">
        <f t="shared" ref="R44:R70" si="20">Q44-S44</f>
        <v>114.80440000000003</v>
      </c>
      <c r="S44" s="5"/>
      <c r="T44" s="5"/>
      <c r="U44" s="1"/>
      <c r="V44" s="1">
        <f t="shared" si="5"/>
        <v>10</v>
      </c>
      <c r="W44" s="1">
        <f t="shared" si="6"/>
        <v>7.6998729769475185</v>
      </c>
      <c r="X44" s="1">
        <v>50.1066</v>
      </c>
      <c r="Y44" s="1">
        <v>32.6982</v>
      </c>
      <c r="Z44" s="1">
        <v>37.688000000000002</v>
      </c>
      <c r="AA44" s="1">
        <v>31.417200000000001</v>
      </c>
      <c r="AB44" s="1">
        <v>38.062800000000003</v>
      </c>
      <c r="AC44" s="1">
        <v>34.045200000000001</v>
      </c>
      <c r="AD44" s="1"/>
      <c r="AE44" s="1">
        <f t="shared" si="7"/>
        <v>115</v>
      </c>
      <c r="AF44" s="1">
        <f t="shared" si="8"/>
        <v>0</v>
      </c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81</v>
      </c>
      <c r="B45" s="1" t="s">
        <v>33</v>
      </c>
      <c r="C45" s="1">
        <v>57.944000000000003</v>
      </c>
      <c r="D45" s="1"/>
      <c r="E45" s="1">
        <v>21.303000000000001</v>
      </c>
      <c r="F45" s="1">
        <v>34.494999999999997</v>
      </c>
      <c r="G45" s="6">
        <v>1</v>
      </c>
      <c r="H45" s="1">
        <v>45</v>
      </c>
      <c r="I45" s="1" t="s">
        <v>34</v>
      </c>
      <c r="J45" s="1">
        <v>19.600000000000001</v>
      </c>
      <c r="K45" s="1">
        <f t="shared" si="18"/>
        <v>1.7029999999999994</v>
      </c>
      <c r="L45" s="1"/>
      <c r="M45" s="1"/>
      <c r="N45" s="1">
        <v>10</v>
      </c>
      <c r="O45" s="1"/>
      <c r="P45" s="1">
        <f t="shared" si="3"/>
        <v>4.2606000000000002</v>
      </c>
      <c r="Q45" s="5">
        <v>10</v>
      </c>
      <c r="R45" s="5">
        <f t="shared" si="20"/>
        <v>10</v>
      </c>
      <c r="S45" s="5"/>
      <c r="T45" s="5"/>
      <c r="U45" s="1"/>
      <c r="V45" s="1">
        <f t="shared" si="5"/>
        <v>12.790452049007181</v>
      </c>
      <c r="W45" s="1">
        <f t="shared" si="6"/>
        <v>10.443364784302679</v>
      </c>
      <c r="X45" s="1">
        <v>4.2670000000000003</v>
      </c>
      <c r="Y45" s="1">
        <v>3.6842000000000001</v>
      </c>
      <c r="Z45" s="1">
        <v>5.6466000000000003</v>
      </c>
      <c r="AA45" s="1">
        <v>4.7921999999999993</v>
      </c>
      <c r="AB45" s="1">
        <v>4.2237999999999998</v>
      </c>
      <c r="AC45" s="1">
        <v>4.2316000000000003</v>
      </c>
      <c r="AD45" s="1"/>
      <c r="AE45" s="1">
        <f t="shared" si="7"/>
        <v>10</v>
      </c>
      <c r="AF45" s="1">
        <f t="shared" si="8"/>
        <v>0</v>
      </c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82</v>
      </c>
      <c r="B46" s="1" t="s">
        <v>33</v>
      </c>
      <c r="C46" s="1">
        <v>163.874</v>
      </c>
      <c r="D46" s="1"/>
      <c r="E46" s="1">
        <v>109.254</v>
      </c>
      <c r="F46" s="1">
        <v>45.253999999999998</v>
      </c>
      <c r="G46" s="6">
        <v>1</v>
      </c>
      <c r="H46" s="1">
        <v>45</v>
      </c>
      <c r="I46" s="1" t="s">
        <v>34</v>
      </c>
      <c r="J46" s="1">
        <v>107.8</v>
      </c>
      <c r="K46" s="1">
        <f t="shared" si="18"/>
        <v>1.4540000000000077</v>
      </c>
      <c r="L46" s="1"/>
      <c r="M46" s="1"/>
      <c r="N46" s="1">
        <v>0</v>
      </c>
      <c r="O46" s="1"/>
      <c r="P46" s="1">
        <f t="shared" si="3"/>
        <v>21.8508</v>
      </c>
      <c r="Q46" s="5">
        <f>8*P46-O46-N46-F46</f>
        <v>129.55240000000001</v>
      </c>
      <c r="R46" s="5">
        <f t="shared" si="20"/>
        <v>129.55240000000001</v>
      </c>
      <c r="S46" s="5"/>
      <c r="T46" s="5"/>
      <c r="U46" s="1"/>
      <c r="V46" s="1">
        <f t="shared" si="5"/>
        <v>8</v>
      </c>
      <c r="W46" s="1">
        <f t="shared" si="6"/>
        <v>2.0710454537133653</v>
      </c>
      <c r="X46" s="1">
        <v>5.1192000000000002</v>
      </c>
      <c r="Y46" s="1">
        <v>7.6858000000000004</v>
      </c>
      <c r="Z46" s="1">
        <v>14.613200000000001</v>
      </c>
      <c r="AA46" s="1">
        <v>25.610199999999999</v>
      </c>
      <c r="AB46" s="1">
        <v>24.459199999999999</v>
      </c>
      <c r="AC46" s="1">
        <v>24.373000000000001</v>
      </c>
      <c r="AD46" s="1"/>
      <c r="AE46" s="1">
        <f t="shared" si="7"/>
        <v>130</v>
      </c>
      <c r="AF46" s="1">
        <f t="shared" si="8"/>
        <v>0</v>
      </c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83</v>
      </c>
      <c r="B47" s="1" t="s">
        <v>33</v>
      </c>
      <c r="C47" s="1">
        <v>153.80099999999999</v>
      </c>
      <c r="D47" s="1"/>
      <c r="E47" s="1">
        <v>30.128</v>
      </c>
      <c r="F47" s="1">
        <v>92.637</v>
      </c>
      <c r="G47" s="6">
        <v>1</v>
      </c>
      <c r="H47" s="1">
        <v>45</v>
      </c>
      <c r="I47" s="1" t="s">
        <v>34</v>
      </c>
      <c r="J47" s="1">
        <v>59.6</v>
      </c>
      <c r="K47" s="1">
        <f t="shared" si="18"/>
        <v>-29.472000000000001</v>
      </c>
      <c r="L47" s="1"/>
      <c r="M47" s="1"/>
      <c r="N47" s="1">
        <v>0</v>
      </c>
      <c r="O47" s="1"/>
      <c r="P47" s="1">
        <f t="shared" si="3"/>
        <v>6.0255999999999998</v>
      </c>
      <c r="Q47" s="5"/>
      <c r="R47" s="5">
        <f t="shared" si="20"/>
        <v>0</v>
      </c>
      <c r="S47" s="5"/>
      <c r="T47" s="5"/>
      <c r="U47" s="1"/>
      <c r="V47" s="1">
        <f t="shared" si="5"/>
        <v>15.373904673393522</v>
      </c>
      <c r="W47" s="1">
        <f t="shared" si="6"/>
        <v>15.373904673393522</v>
      </c>
      <c r="X47" s="1">
        <v>6.3098000000000001</v>
      </c>
      <c r="Y47" s="1">
        <v>10.35</v>
      </c>
      <c r="Z47" s="1">
        <v>15.0754</v>
      </c>
      <c r="AA47" s="1">
        <v>16.316600000000001</v>
      </c>
      <c r="AB47" s="1">
        <v>14.8736</v>
      </c>
      <c r="AC47" s="1">
        <v>17.3126</v>
      </c>
      <c r="AD47" s="21" t="s">
        <v>51</v>
      </c>
      <c r="AE47" s="1">
        <f t="shared" si="7"/>
        <v>0</v>
      </c>
      <c r="AF47" s="1">
        <f t="shared" si="8"/>
        <v>0</v>
      </c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84</v>
      </c>
      <c r="B48" s="1" t="s">
        <v>42</v>
      </c>
      <c r="C48" s="1">
        <v>1567</v>
      </c>
      <c r="D48" s="1">
        <v>2580</v>
      </c>
      <c r="E48" s="1">
        <v>1340</v>
      </c>
      <c r="F48" s="1">
        <v>2254</v>
      </c>
      <c r="G48" s="6">
        <v>0.4</v>
      </c>
      <c r="H48" s="1">
        <v>45</v>
      </c>
      <c r="I48" s="1" t="s">
        <v>34</v>
      </c>
      <c r="J48" s="1">
        <v>1662</v>
      </c>
      <c r="K48" s="1">
        <f t="shared" si="18"/>
        <v>-322</v>
      </c>
      <c r="L48" s="1"/>
      <c r="M48" s="1"/>
      <c r="N48" s="1">
        <v>561</v>
      </c>
      <c r="O48" s="1"/>
      <c r="P48" s="1">
        <f t="shared" si="3"/>
        <v>268</v>
      </c>
      <c r="Q48" s="5">
        <f t="shared" ref="Q48:Q70" si="21">11*P48-O48-N48-F48</f>
        <v>133</v>
      </c>
      <c r="R48" s="5">
        <f t="shared" si="20"/>
        <v>133</v>
      </c>
      <c r="S48" s="5"/>
      <c r="T48" s="5"/>
      <c r="U48" s="1"/>
      <c r="V48" s="1">
        <f t="shared" si="5"/>
        <v>11</v>
      </c>
      <c r="W48" s="1">
        <f t="shared" si="6"/>
        <v>10.503731343283581</v>
      </c>
      <c r="X48" s="1">
        <v>313.39999999999998</v>
      </c>
      <c r="Y48" s="1">
        <v>326.39999999999998</v>
      </c>
      <c r="Z48" s="1">
        <v>293.60000000000002</v>
      </c>
      <c r="AA48" s="1">
        <v>286.39999999999998</v>
      </c>
      <c r="AB48" s="1">
        <v>295</v>
      </c>
      <c r="AC48" s="1">
        <v>266.60000000000002</v>
      </c>
      <c r="AD48" s="1" t="s">
        <v>85</v>
      </c>
      <c r="AE48" s="1">
        <f t="shared" si="7"/>
        <v>53</v>
      </c>
      <c r="AF48" s="1">
        <f t="shared" si="8"/>
        <v>0</v>
      </c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86</v>
      </c>
      <c r="B49" s="1" t="s">
        <v>42</v>
      </c>
      <c r="C49" s="1">
        <v>409</v>
      </c>
      <c r="D49" s="1">
        <v>100</v>
      </c>
      <c r="E49" s="1">
        <v>355</v>
      </c>
      <c r="F49" s="1">
        <v>105</v>
      </c>
      <c r="G49" s="6">
        <v>0.45</v>
      </c>
      <c r="H49" s="1">
        <v>50</v>
      </c>
      <c r="I49" s="1" t="s">
        <v>34</v>
      </c>
      <c r="J49" s="1">
        <v>373</v>
      </c>
      <c r="K49" s="1">
        <f t="shared" si="18"/>
        <v>-18</v>
      </c>
      <c r="L49" s="1"/>
      <c r="M49" s="1"/>
      <c r="N49" s="1">
        <v>356.8</v>
      </c>
      <c r="O49" s="1"/>
      <c r="P49" s="1">
        <f t="shared" si="3"/>
        <v>71</v>
      </c>
      <c r="Q49" s="5">
        <f>12*P49-O49-N49-F49</f>
        <v>390.2</v>
      </c>
      <c r="R49" s="5">
        <f t="shared" si="20"/>
        <v>390.2</v>
      </c>
      <c r="S49" s="5"/>
      <c r="T49" s="5"/>
      <c r="U49" s="1"/>
      <c r="V49" s="1">
        <f t="shared" si="5"/>
        <v>12</v>
      </c>
      <c r="W49" s="1">
        <f t="shared" si="6"/>
        <v>6.5042253521126758</v>
      </c>
      <c r="X49" s="1">
        <v>57.4</v>
      </c>
      <c r="Y49" s="1">
        <v>48.4</v>
      </c>
      <c r="Z49" s="1">
        <v>59.6</v>
      </c>
      <c r="AA49" s="1">
        <v>56.8</v>
      </c>
      <c r="AB49" s="1">
        <v>58.6</v>
      </c>
      <c r="AC49" s="1">
        <v>41.2</v>
      </c>
      <c r="AD49" s="1"/>
      <c r="AE49" s="1">
        <f t="shared" si="7"/>
        <v>176</v>
      </c>
      <c r="AF49" s="1">
        <f t="shared" si="8"/>
        <v>0</v>
      </c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87</v>
      </c>
      <c r="B50" s="1" t="s">
        <v>33</v>
      </c>
      <c r="C50" s="1">
        <v>1099.4490000000001</v>
      </c>
      <c r="D50" s="1">
        <v>642.51199999999994</v>
      </c>
      <c r="E50" s="1">
        <v>1082.5619999999999</v>
      </c>
      <c r="F50" s="1">
        <v>556.43499999999995</v>
      </c>
      <c r="G50" s="6">
        <v>1</v>
      </c>
      <c r="H50" s="1">
        <v>45</v>
      </c>
      <c r="I50" s="1" t="s">
        <v>34</v>
      </c>
      <c r="J50" s="1">
        <v>1103.3</v>
      </c>
      <c r="K50" s="1">
        <f t="shared" si="18"/>
        <v>-20.738000000000056</v>
      </c>
      <c r="L50" s="1"/>
      <c r="M50" s="1"/>
      <c r="N50" s="1">
        <v>655.22780000000012</v>
      </c>
      <c r="O50" s="1">
        <v>700</v>
      </c>
      <c r="P50" s="1">
        <f t="shared" si="3"/>
        <v>216.51239999999999</v>
      </c>
      <c r="Q50" s="5">
        <f t="shared" si="21"/>
        <v>469.97359999999981</v>
      </c>
      <c r="R50" s="5">
        <f t="shared" si="20"/>
        <v>219.97359999999981</v>
      </c>
      <c r="S50" s="5">
        <v>250</v>
      </c>
      <c r="T50" s="5"/>
      <c r="U50" s="1"/>
      <c r="V50" s="1">
        <f t="shared" si="5"/>
        <v>11</v>
      </c>
      <c r="W50" s="1">
        <f t="shared" si="6"/>
        <v>8.8293455709696076</v>
      </c>
      <c r="X50" s="1">
        <v>220.43819999999999</v>
      </c>
      <c r="Y50" s="1">
        <v>147.12260000000001</v>
      </c>
      <c r="Z50" s="1">
        <v>147.7176</v>
      </c>
      <c r="AA50" s="1">
        <v>167.60419999999999</v>
      </c>
      <c r="AB50" s="1">
        <v>139.39619999999999</v>
      </c>
      <c r="AC50" s="1">
        <v>146.99520000000001</v>
      </c>
      <c r="AD50" s="1"/>
      <c r="AE50" s="1">
        <f t="shared" si="7"/>
        <v>220</v>
      </c>
      <c r="AF50" s="1">
        <f t="shared" si="8"/>
        <v>250</v>
      </c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88</v>
      </c>
      <c r="B51" s="1" t="s">
        <v>42</v>
      </c>
      <c r="C51" s="1">
        <v>746</v>
      </c>
      <c r="D51" s="1">
        <v>840</v>
      </c>
      <c r="E51" s="1">
        <v>883</v>
      </c>
      <c r="F51" s="1">
        <v>572</v>
      </c>
      <c r="G51" s="6">
        <v>0.35</v>
      </c>
      <c r="H51" s="1">
        <v>40</v>
      </c>
      <c r="I51" s="1" t="s">
        <v>34</v>
      </c>
      <c r="J51" s="1">
        <v>889</v>
      </c>
      <c r="K51" s="1">
        <f t="shared" si="18"/>
        <v>-6</v>
      </c>
      <c r="L51" s="1"/>
      <c r="M51" s="1"/>
      <c r="N51" s="1">
        <v>482</v>
      </c>
      <c r="O51" s="1"/>
      <c r="P51" s="1">
        <f t="shared" si="3"/>
        <v>176.6</v>
      </c>
      <c r="Q51" s="5">
        <f t="shared" si="21"/>
        <v>888.59999999999991</v>
      </c>
      <c r="R51" s="5">
        <f t="shared" si="20"/>
        <v>888.59999999999991</v>
      </c>
      <c r="S51" s="5"/>
      <c r="T51" s="5"/>
      <c r="U51" s="1"/>
      <c r="V51" s="1">
        <f t="shared" si="5"/>
        <v>11</v>
      </c>
      <c r="W51" s="1">
        <f t="shared" si="6"/>
        <v>5.9682899207248017</v>
      </c>
      <c r="X51" s="1">
        <v>137.19999999999999</v>
      </c>
      <c r="Y51" s="1">
        <v>114.4</v>
      </c>
      <c r="Z51" s="1">
        <v>143.80000000000001</v>
      </c>
      <c r="AA51" s="1">
        <v>150.6</v>
      </c>
      <c r="AB51" s="1">
        <v>168.4</v>
      </c>
      <c r="AC51" s="1">
        <v>145.80000000000001</v>
      </c>
      <c r="AD51" s="1" t="s">
        <v>85</v>
      </c>
      <c r="AE51" s="1">
        <f t="shared" si="7"/>
        <v>311</v>
      </c>
      <c r="AF51" s="1">
        <f t="shared" si="8"/>
        <v>0</v>
      </c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89</v>
      </c>
      <c r="B52" s="1" t="s">
        <v>33</v>
      </c>
      <c r="C52" s="1">
        <v>507.637</v>
      </c>
      <c r="D52" s="1"/>
      <c r="E52" s="1">
        <v>242.768</v>
      </c>
      <c r="F52" s="1">
        <v>239.79400000000001</v>
      </c>
      <c r="G52" s="6">
        <v>1</v>
      </c>
      <c r="H52" s="1">
        <v>40</v>
      </c>
      <c r="I52" s="1" t="s">
        <v>34</v>
      </c>
      <c r="J52" s="1">
        <v>246.15</v>
      </c>
      <c r="K52" s="1">
        <f t="shared" si="18"/>
        <v>-3.382000000000005</v>
      </c>
      <c r="L52" s="1"/>
      <c r="M52" s="1"/>
      <c r="N52" s="1">
        <v>0</v>
      </c>
      <c r="O52" s="1"/>
      <c r="P52" s="1">
        <f t="shared" si="3"/>
        <v>48.553600000000003</v>
      </c>
      <c r="Q52" s="5">
        <f t="shared" si="21"/>
        <v>294.29560000000004</v>
      </c>
      <c r="R52" s="5">
        <f t="shared" si="20"/>
        <v>294.29560000000004</v>
      </c>
      <c r="S52" s="5"/>
      <c r="T52" s="5"/>
      <c r="U52" s="1"/>
      <c r="V52" s="1">
        <f t="shared" si="5"/>
        <v>11</v>
      </c>
      <c r="W52" s="1">
        <f t="shared" si="6"/>
        <v>4.9387481051868454</v>
      </c>
      <c r="X52" s="1">
        <v>32.228999999999999</v>
      </c>
      <c r="Y52" s="1">
        <v>37.443399999999997</v>
      </c>
      <c r="Z52" s="1">
        <v>44.902000000000001</v>
      </c>
      <c r="AA52" s="1">
        <v>40.473799999999997</v>
      </c>
      <c r="AB52" s="1">
        <v>47.9056</v>
      </c>
      <c r="AC52" s="1">
        <v>43.587800000000001</v>
      </c>
      <c r="AD52" s="1"/>
      <c r="AE52" s="1">
        <f t="shared" si="7"/>
        <v>294</v>
      </c>
      <c r="AF52" s="1">
        <f t="shared" si="8"/>
        <v>0</v>
      </c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90</v>
      </c>
      <c r="B53" s="1" t="s">
        <v>42</v>
      </c>
      <c r="C53" s="1">
        <v>1233</v>
      </c>
      <c r="D53" s="1">
        <v>672</v>
      </c>
      <c r="E53" s="1">
        <v>924</v>
      </c>
      <c r="F53" s="1">
        <v>602</v>
      </c>
      <c r="G53" s="6">
        <v>0.4</v>
      </c>
      <c r="H53" s="1">
        <v>40</v>
      </c>
      <c r="I53" s="1" t="s">
        <v>34</v>
      </c>
      <c r="J53" s="1">
        <v>931</v>
      </c>
      <c r="K53" s="1">
        <f t="shared" si="18"/>
        <v>-7</v>
      </c>
      <c r="L53" s="1"/>
      <c r="M53" s="1"/>
      <c r="N53" s="1">
        <v>571</v>
      </c>
      <c r="O53" s="1"/>
      <c r="P53" s="1">
        <f t="shared" si="3"/>
        <v>184.8</v>
      </c>
      <c r="Q53" s="5">
        <f t="shared" si="21"/>
        <v>859.80000000000018</v>
      </c>
      <c r="R53" s="5">
        <f t="shared" si="20"/>
        <v>859.80000000000018</v>
      </c>
      <c r="S53" s="5"/>
      <c r="T53" s="5"/>
      <c r="U53" s="1"/>
      <c r="V53" s="1">
        <f t="shared" si="5"/>
        <v>11</v>
      </c>
      <c r="W53" s="1">
        <f t="shared" si="6"/>
        <v>6.3474025974025974</v>
      </c>
      <c r="X53" s="1">
        <v>161.6</v>
      </c>
      <c r="Y53" s="1">
        <v>142.6</v>
      </c>
      <c r="Z53" s="1">
        <v>116.2</v>
      </c>
      <c r="AA53" s="1">
        <v>122</v>
      </c>
      <c r="AB53" s="1">
        <v>187</v>
      </c>
      <c r="AC53" s="1">
        <v>173.4</v>
      </c>
      <c r="AD53" s="1"/>
      <c r="AE53" s="1">
        <f t="shared" si="7"/>
        <v>344</v>
      </c>
      <c r="AF53" s="1">
        <f t="shared" si="8"/>
        <v>0</v>
      </c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91</v>
      </c>
      <c r="B54" s="1" t="s">
        <v>42</v>
      </c>
      <c r="C54" s="1">
        <v>978</v>
      </c>
      <c r="D54" s="1">
        <v>864</v>
      </c>
      <c r="E54" s="1">
        <v>851</v>
      </c>
      <c r="F54" s="1">
        <v>669</v>
      </c>
      <c r="G54" s="6">
        <v>0.4</v>
      </c>
      <c r="H54" s="1">
        <v>45</v>
      </c>
      <c r="I54" s="1" t="s">
        <v>34</v>
      </c>
      <c r="J54" s="1">
        <v>858</v>
      </c>
      <c r="K54" s="1">
        <f t="shared" si="18"/>
        <v>-7</v>
      </c>
      <c r="L54" s="1"/>
      <c r="M54" s="1"/>
      <c r="N54" s="1">
        <v>413</v>
      </c>
      <c r="O54" s="1"/>
      <c r="P54" s="1">
        <f t="shared" si="3"/>
        <v>170.2</v>
      </c>
      <c r="Q54" s="5">
        <f t="shared" si="21"/>
        <v>790.19999999999982</v>
      </c>
      <c r="R54" s="5">
        <f t="shared" si="20"/>
        <v>790.19999999999982</v>
      </c>
      <c r="S54" s="5"/>
      <c r="T54" s="5"/>
      <c r="U54" s="1"/>
      <c r="V54" s="1">
        <f t="shared" si="5"/>
        <v>11</v>
      </c>
      <c r="W54" s="1">
        <f t="shared" si="6"/>
        <v>6.357226792009401</v>
      </c>
      <c r="X54" s="1">
        <v>150</v>
      </c>
      <c r="Y54" s="1">
        <v>139.4</v>
      </c>
      <c r="Z54" s="1">
        <v>125.2</v>
      </c>
      <c r="AA54" s="1">
        <v>137.4</v>
      </c>
      <c r="AB54" s="1">
        <v>157.6</v>
      </c>
      <c r="AC54" s="1">
        <v>132.80000000000001</v>
      </c>
      <c r="AD54" s="1" t="s">
        <v>85</v>
      </c>
      <c r="AE54" s="1">
        <f t="shared" si="7"/>
        <v>316</v>
      </c>
      <c r="AF54" s="1">
        <f t="shared" si="8"/>
        <v>0</v>
      </c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92</v>
      </c>
      <c r="B55" s="1" t="s">
        <v>42</v>
      </c>
      <c r="C55" s="1">
        <v>599</v>
      </c>
      <c r="D55" s="1">
        <v>1034</v>
      </c>
      <c r="E55" s="1">
        <v>528</v>
      </c>
      <c r="F55" s="1">
        <v>924</v>
      </c>
      <c r="G55" s="6">
        <v>0.4</v>
      </c>
      <c r="H55" s="1">
        <v>40</v>
      </c>
      <c r="I55" s="1" t="s">
        <v>34</v>
      </c>
      <c r="J55" s="1">
        <v>698</v>
      </c>
      <c r="K55" s="1">
        <f t="shared" si="18"/>
        <v>-170</v>
      </c>
      <c r="L55" s="1"/>
      <c r="M55" s="1"/>
      <c r="N55" s="1">
        <v>60</v>
      </c>
      <c r="O55" s="1"/>
      <c r="P55" s="1">
        <f t="shared" si="3"/>
        <v>105.6</v>
      </c>
      <c r="Q55" s="5">
        <f t="shared" si="21"/>
        <v>177.59999999999991</v>
      </c>
      <c r="R55" s="5">
        <f t="shared" si="20"/>
        <v>177.59999999999991</v>
      </c>
      <c r="S55" s="5"/>
      <c r="T55" s="5"/>
      <c r="U55" s="1"/>
      <c r="V55" s="1">
        <f t="shared" si="5"/>
        <v>11</v>
      </c>
      <c r="W55" s="1">
        <f t="shared" si="6"/>
        <v>9.3181818181818183</v>
      </c>
      <c r="X55" s="1">
        <v>108.8</v>
      </c>
      <c r="Y55" s="1">
        <v>136</v>
      </c>
      <c r="Z55" s="1">
        <v>128.19999999999999</v>
      </c>
      <c r="AA55" s="1">
        <v>123.2</v>
      </c>
      <c r="AB55" s="1">
        <v>85.6</v>
      </c>
      <c r="AC55" s="1">
        <v>86.2</v>
      </c>
      <c r="AD55" s="1" t="s">
        <v>93</v>
      </c>
      <c r="AE55" s="1">
        <f t="shared" si="7"/>
        <v>71</v>
      </c>
      <c r="AF55" s="1">
        <f t="shared" si="8"/>
        <v>0</v>
      </c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94</v>
      </c>
      <c r="B56" s="1" t="s">
        <v>33</v>
      </c>
      <c r="C56" s="1">
        <v>776.61900000000003</v>
      </c>
      <c r="D56" s="1">
        <v>325.04199999999997</v>
      </c>
      <c r="E56" s="1">
        <v>725.94200000000001</v>
      </c>
      <c r="F56" s="1">
        <v>226.10400000000001</v>
      </c>
      <c r="G56" s="6">
        <v>1</v>
      </c>
      <c r="H56" s="1">
        <v>50</v>
      </c>
      <c r="I56" s="1" t="s">
        <v>34</v>
      </c>
      <c r="J56" s="1">
        <v>691.95</v>
      </c>
      <c r="K56" s="1">
        <f t="shared" si="18"/>
        <v>33.991999999999962</v>
      </c>
      <c r="L56" s="1"/>
      <c r="M56" s="1"/>
      <c r="N56" s="1">
        <v>340.05900000000003</v>
      </c>
      <c r="O56" s="1">
        <v>400</v>
      </c>
      <c r="P56" s="1">
        <f t="shared" si="3"/>
        <v>145.1884</v>
      </c>
      <c r="Q56" s="5">
        <f t="shared" ref="Q56:Q57" si="22">12*P56-O56-N56-F56</f>
        <v>776.09780000000001</v>
      </c>
      <c r="R56" s="5">
        <f t="shared" si="20"/>
        <v>376.09780000000001</v>
      </c>
      <c r="S56" s="5">
        <v>400</v>
      </c>
      <c r="T56" s="5"/>
      <c r="U56" s="1"/>
      <c r="V56" s="1">
        <f t="shared" si="5"/>
        <v>12</v>
      </c>
      <c r="W56" s="1">
        <f t="shared" si="6"/>
        <v>6.6545467819743171</v>
      </c>
      <c r="X56" s="1">
        <v>131.453</v>
      </c>
      <c r="Y56" s="1">
        <v>111.06319999999999</v>
      </c>
      <c r="Z56" s="1">
        <v>108.2796</v>
      </c>
      <c r="AA56" s="1">
        <v>111.861</v>
      </c>
      <c r="AB56" s="1">
        <v>110.22839999999999</v>
      </c>
      <c r="AC56" s="1">
        <v>117.0864</v>
      </c>
      <c r="AD56" s="1"/>
      <c r="AE56" s="1">
        <f t="shared" si="7"/>
        <v>376</v>
      </c>
      <c r="AF56" s="1">
        <f t="shared" si="8"/>
        <v>400</v>
      </c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95</v>
      </c>
      <c r="B57" s="1" t="s">
        <v>33</v>
      </c>
      <c r="C57" s="1">
        <v>998.08199999999999</v>
      </c>
      <c r="D57" s="1">
        <v>660.49800000000005</v>
      </c>
      <c r="E57" s="1">
        <v>903.11800000000005</v>
      </c>
      <c r="F57" s="1">
        <v>640.798</v>
      </c>
      <c r="G57" s="6">
        <v>1</v>
      </c>
      <c r="H57" s="1">
        <v>50</v>
      </c>
      <c r="I57" s="1" t="s">
        <v>34</v>
      </c>
      <c r="J57" s="1">
        <v>868.45</v>
      </c>
      <c r="K57" s="1">
        <f t="shared" si="18"/>
        <v>34.668000000000006</v>
      </c>
      <c r="L57" s="1"/>
      <c r="M57" s="1"/>
      <c r="N57" s="1">
        <v>657.91999999999985</v>
      </c>
      <c r="O57" s="1"/>
      <c r="P57" s="1">
        <f t="shared" si="3"/>
        <v>180.62360000000001</v>
      </c>
      <c r="Q57" s="5">
        <f t="shared" si="22"/>
        <v>868.76520000000028</v>
      </c>
      <c r="R57" s="5">
        <f t="shared" si="20"/>
        <v>368.76520000000028</v>
      </c>
      <c r="S57" s="5">
        <v>500</v>
      </c>
      <c r="T57" s="5"/>
      <c r="U57" s="1"/>
      <c r="V57" s="1">
        <f t="shared" si="5"/>
        <v>12</v>
      </c>
      <c r="W57" s="1">
        <f t="shared" si="6"/>
        <v>7.1901899862476428</v>
      </c>
      <c r="X57" s="1">
        <v>154.16200000000001</v>
      </c>
      <c r="Y57" s="1">
        <v>119.45659999999999</v>
      </c>
      <c r="Z57" s="1">
        <v>133.57859999999999</v>
      </c>
      <c r="AA57" s="1">
        <v>140.6224</v>
      </c>
      <c r="AB57" s="1">
        <v>155.78039999999999</v>
      </c>
      <c r="AC57" s="1">
        <v>145.21039999999999</v>
      </c>
      <c r="AD57" s="1"/>
      <c r="AE57" s="1">
        <f t="shared" si="7"/>
        <v>369</v>
      </c>
      <c r="AF57" s="1">
        <f t="shared" si="8"/>
        <v>500</v>
      </c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96</v>
      </c>
      <c r="B58" s="1" t="s">
        <v>33</v>
      </c>
      <c r="C58" s="1">
        <v>954.85299999999995</v>
      </c>
      <c r="D58" s="1"/>
      <c r="E58" s="1">
        <v>468.37200000000001</v>
      </c>
      <c r="F58" s="1">
        <v>358.57100000000003</v>
      </c>
      <c r="G58" s="6">
        <v>1</v>
      </c>
      <c r="H58" s="1">
        <v>55</v>
      </c>
      <c r="I58" s="1" t="s">
        <v>34</v>
      </c>
      <c r="J58" s="1">
        <v>447.05</v>
      </c>
      <c r="K58" s="1">
        <f t="shared" si="18"/>
        <v>21.322000000000003</v>
      </c>
      <c r="L58" s="1"/>
      <c r="M58" s="1"/>
      <c r="N58" s="1">
        <v>475.98200000000008</v>
      </c>
      <c r="O58" s="1"/>
      <c r="P58" s="1">
        <f t="shared" si="3"/>
        <v>93.674400000000006</v>
      </c>
      <c r="Q58" s="5">
        <f t="shared" si="21"/>
        <v>195.86539999999991</v>
      </c>
      <c r="R58" s="5">
        <f t="shared" si="20"/>
        <v>95.865399999999909</v>
      </c>
      <c r="S58" s="5">
        <v>100</v>
      </c>
      <c r="T58" s="5"/>
      <c r="U58" s="1"/>
      <c r="V58" s="1">
        <f t="shared" si="5"/>
        <v>11</v>
      </c>
      <c r="W58" s="1">
        <f t="shared" si="6"/>
        <v>8.9090829511584815</v>
      </c>
      <c r="X58" s="1">
        <v>95.114000000000004</v>
      </c>
      <c r="Y58" s="1">
        <v>72.227599999999995</v>
      </c>
      <c r="Z58" s="1">
        <v>81.488799999999998</v>
      </c>
      <c r="AA58" s="1">
        <v>90.099400000000003</v>
      </c>
      <c r="AB58" s="1">
        <v>101.4226</v>
      </c>
      <c r="AC58" s="1">
        <v>88.35499999999999</v>
      </c>
      <c r="AD58" s="1"/>
      <c r="AE58" s="1">
        <f t="shared" si="7"/>
        <v>96</v>
      </c>
      <c r="AF58" s="1">
        <f t="shared" si="8"/>
        <v>100</v>
      </c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97</v>
      </c>
      <c r="B59" s="1" t="s">
        <v>33</v>
      </c>
      <c r="C59" s="1">
        <v>114.443</v>
      </c>
      <c r="D59" s="1">
        <v>160.19300000000001</v>
      </c>
      <c r="E59" s="1">
        <v>114.979</v>
      </c>
      <c r="F59" s="1">
        <v>136.02500000000001</v>
      </c>
      <c r="G59" s="6">
        <v>1</v>
      </c>
      <c r="H59" s="1">
        <v>40</v>
      </c>
      <c r="I59" s="1" t="s">
        <v>34</v>
      </c>
      <c r="J59" s="1">
        <v>116.4</v>
      </c>
      <c r="K59" s="1">
        <f t="shared" si="18"/>
        <v>-1.4210000000000065</v>
      </c>
      <c r="L59" s="1"/>
      <c r="M59" s="1"/>
      <c r="N59" s="1">
        <v>75.715999999999994</v>
      </c>
      <c r="O59" s="1"/>
      <c r="P59" s="1">
        <f t="shared" si="3"/>
        <v>22.995799999999999</v>
      </c>
      <c r="Q59" s="5">
        <f t="shared" si="21"/>
        <v>41.212799999999987</v>
      </c>
      <c r="R59" s="5">
        <f t="shared" si="20"/>
        <v>41.212799999999987</v>
      </c>
      <c r="S59" s="5"/>
      <c r="T59" s="5"/>
      <c r="U59" s="1"/>
      <c r="V59" s="1">
        <f t="shared" si="5"/>
        <v>11</v>
      </c>
      <c r="W59" s="1">
        <f t="shared" si="6"/>
        <v>9.2078118612964097</v>
      </c>
      <c r="X59" s="1">
        <v>22.9268</v>
      </c>
      <c r="Y59" s="1">
        <v>23.276199999999999</v>
      </c>
      <c r="Z59" s="1">
        <v>24.135000000000002</v>
      </c>
      <c r="AA59" s="1">
        <v>23.233000000000001</v>
      </c>
      <c r="AB59" s="1">
        <v>7.408199999999999</v>
      </c>
      <c r="AC59" s="1">
        <v>2.2742</v>
      </c>
      <c r="AD59" s="1"/>
      <c r="AE59" s="1">
        <f t="shared" si="7"/>
        <v>41</v>
      </c>
      <c r="AF59" s="1">
        <f t="shared" si="8"/>
        <v>0</v>
      </c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98</v>
      </c>
      <c r="B60" s="1" t="s">
        <v>33</v>
      </c>
      <c r="C60" s="1">
        <v>106.142</v>
      </c>
      <c r="D60" s="1">
        <v>154.345</v>
      </c>
      <c r="E60" s="1">
        <v>93.78</v>
      </c>
      <c r="F60" s="1">
        <v>130.92599999999999</v>
      </c>
      <c r="G60" s="6">
        <v>1</v>
      </c>
      <c r="H60" s="1">
        <v>40</v>
      </c>
      <c r="I60" s="1" t="s">
        <v>34</v>
      </c>
      <c r="J60" s="1">
        <v>121.8</v>
      </c>
      <c r="K60" s="1">
        <f t="shared" si="18"/>
        <v>-28.019999999999996</v>
      </c>
      <c r="L60" s="1"/>
      <c r="M60" s="1"/>
      <c r="N60" s="1">
        <v>28.260999999999981</v>
      </c>
      <c r="O60" s="1"/>
      <c r="P60" s="1">
        <f t="shared" si="3"/>
        <v>18.756</v>
      </c>
      <c r="Q60" s="5">
        <f t="shared" si="21"/>
        <v>47.129000000000019</v>
      </c>
      <c r="R60" s="5">
        <f t="shared" si="20"/>
        <v>47.129000000000019</v>
      </c>
      <c r="S60" s="5"/>
      <c r="T60" s="5"/>
      <c r="U60" s="1"/>
      <c r="V60" s="1">
        <f t="shared" si="5"/>
        <v>10.999999999999998</v>
      </c>
      <c r="W60" s="1">
        <f t="shared" si="6"/>
        <v>8.4872574109618224</v>
      </c>
      <c r="X60" s="1">
        <v>18.267600000000002</v>
      </c>
      <c r="Y60" s="1">
        <v>25.819400000000002</v>
      </c>
      <c r="Z60" s="1">
        <v>26.619199999999999</v>
      </c>
      <c r="AA60" s="1">
        <v>26.3184</v>
      </c>
      <c r="AB60" s="1">
        <v>8.5998000000000001</v>
      </c>
      <c r="AC60" s="1">
        <v>3.8932000000000002</v>
      </c>
      <c r="AD60" s="1"/>
      <c r="AE60" s="1">
        <f t="shared" si="7"/>
        <v>47</v>
      </c>
      <c r="AF60" s="1">
        <f t="shared" si="8"/>
        <v>0</v>
      </c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99</v>
      </c>
      <c r="B61" s="1" t="s">
        <v>33</v>
      </c>
      <c r="C61" s="1">
        <v>50.076999999999998</v>
      </c>
      <c r="D61" s="1">
        <v>88.53</v>
      </c>
      <c r="E61" s="1">
        <v>41.771000000000001</v>
      </c>
      <c r="F61" s="1">
        <v>88.53</v>
      </c>
      <c r="G61" s="6">
        <v>1</v>
      </c>
      <c r="H61" s="1">
        <v>40</v>
      </c>
      <c r="I61" s="1" t="s">
        <v>34</v>
      </c>
      <c r="J61" s="1">
        <v>47.6</v>
      </c>
      <c r="K61" s="1">
        <f t="shared" si="18"/>
        <v>-5.8290000000000006</v>
      </c>
      <c r="L61" s="1"/>
      <c r="M61" s="1"/>
      <c r="N61" s="1">
        <v>80</v>
      </c>
      <c r="O61" s="1"/>
      <c r="P61" s="1">
        <f t="shared" si="3"/>
        <v>8.3542000000000005</v>
      </c>
      <c r="Q61" s="5"/>
      <c r="R61" s="5">
        <f t="shared" si="20"/>
        <v>0</v>
      </c>
      <c r="S61" s="5"/>
      <c r="T61" s="5"/>
      <c r="U61" s="1"/>
      <c r="V61" s="1">
        <f t="shared" si="5"/>
        <v>20.173086591175696</v>
      </c>
      <c r="W61" s="1">
        <f t="shared" si="6"/>
        <v>20.173086591175696</v>
      </c>
      <c r="X61" s="1">
        <v>10</v>
      </c>
      <c r="Y61" s="1">
        <v>9.5549999999999997</v>
      </c>
      <c r="Z61" s="1">
        <v>8.4239999999999995</v>
      </c>
      <c r="AA61" s="1">
        <v>9.8084000000000007</v>
      </c>
      <c r="AB61" s="1">
        <v>3.7635999999999998</v>
      </c>
      <c r="AC61" s="1">
        <v>3.2488000000000001</v>
      </c>
      <c r="AD61" s="1"/>
      <c r="AE61" s="1">
        <f t="shared" si="7"/>
        <v>0</v>
      </c>
      <c r="AF61" s="1">
        <f t="shared" si="8"/>
        <v>0</v>
      </c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100</v>
      </c>
      <c r="B62" s="1" t="s">
        <v>42</v>
      </c>
      <c r="C62" s="1">
        <v>1061</v>
      </c>
      <c r="D62" s="1">
        <v>2082</v>
      </c>
      <c r="E62" s="1">
        <v>2084</v>
      </c>
      <c r="F62" s="1">
        <v>884</v>
      </c>
      <c r="G62" s="6">
        <v>0.4</v>
      </c>
      <c r="H62" s="1">
        <v>45</v>
      </c>
      <c r="I62" s="1" t="s">
        <v>34</v>
      </c>
      <c r="J62" s="1">
        <v>2081</v>
      </c>
      <c r="K62" s="1">
        <f t="shared" si="18"/>
        <v>3</v>
      </c>
      <c r="L62" s="1"/>
      <c r="M62" s="1"/>
      <c r="N62" s="1">
        <v>646</v>
      </c>
      <c r="O62" s="1">
        <v>500</v>
      </c>
      <c r="P62" s="1">
        <f t="shared" si="3"/>
        <v>416.8</v>
      </c>
      <c r="Q62" s="5">
        <f t="shared" si="21"/>
        <v>2554.8000000000002</v>
      </c>
      <c r="R62" s="5">
        <f t="shared" si="20"/>
        <v>1254.8000000000002</v>
      </c>
      <c r="S62" s="5">
        <v>1300</v>
      </c>
      <c r="T62" s="5"/>
      <c r="U62" s="1"/>
      <c r="V62" s="1">
        <f t="shared" si="5"/>
        <v>11</v>
      </c>
      <c r="W62" s="1">
        <f t="shared" si="6"/>
        <v>4.8704414587332057</v>
      </c>
      <c r="X62" s="1">
        <v>285.8</v>
      </c>
      <c r="Y62" s="1">
        <v>199.6</v>
      </c>
      <c r="Z62" s="1">
        <v>241</v>
      </c>
      <c r="AA62" s="1">
        <v>312.60000000000002</v>
      </c>
      <c r="AB62" s="1">
        <v>331.6</v>
      </c>
      <c r="AC62" s="1">
        <v>300.2</v>
      </c>
      <c r="AD62" s="1" t="s">
        <v>85</v>
      </c>
      <c r="AE62" s="1">
        <f t="shared" si="7"/>
        <v>502</v>
      </c>
      <c r="AF62" s="1">
        <f t="shared" si="8"/>
        <v>520</v>
      </c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101</v>
      </c>
      <c r="B63" s="1" t="s">
        <v>33</v>
      </c>
      <c r="C63" s="1">
        <v>160.52600000000001</v>
      </c>
      <c r="D63" s="1">
        <v>313.97399999999999</v>
      </c>
      <c r="E63" s="1">
        <v>293.87099999999998</v>
      </c>
      <c r="F63" s="1">
        <v>152.07400000000001</v>
      </c>
      <c r="G63" s="6">
        <v>1</v>
      </c>
      <c r="H63" s="1">
        <v>40</v>
      </c>
      <c r="I63" s="1" t="s">
        <v>34</v>
      </c>
      <c r="J63" s="1">
        <v>360.3</v>
      </c>
      <c r="K63" s="1">
        <f t="shared" si="18"/>
        <v>-66.42900000000003</v>
      </c>
      <c r="L63" s="1"/>
      <c r="M63" s="1"/>
      <c r="N63" s="1">
        <v>343.36200000000002</v>
      </c>
      <c r="O63" s="1"/>
      <c r="P63" s="1">
        <f t="shared" si="3"/>
        <v>58.774199999999993</v>
      </c>
      <c r="Q63" s="5">
        <f t="shared" si="21"/>
        <v>151.08019999999988</v>
      </c>
      <c r="R63" s="5">
        <f t="shared" si="20"/>
        <v>151.08019999999988</v>
      </c>
      <c r="S63" s="5"/>
      <c r="T63" s="5"/>
      <c r="U63" s="1"/>
      <c r="V63" s="1">
        <f t="shared" si="5"/>
        <v>11</v>
      </c>
      <c r="W63" s="1">
        <f t="shared" si="6"/>
        <v>8.4294809627353509</v>
      </c>
      <c r="X63" s="1">
        <v>57.734000000000002</v>
      </c>
      <c r="Y63" s="1">
        <v>44.833799999999997</v>
      </c>
      <c r="Z63" s="1">
        <v>46.401400000000002</v>
      </c>
      <c r="AA63" s="1">
        <v>48.135599999999997</v>
      </c>
      <c r="AB63" s="1">
        <v>41.323</v>
      </c>
      <c r="AC63" s="1">
        <v>49.107999999999997</v>
      </c>
      <c r="AD63" s="1"/>
      <c r="AE63" s="1">
        <f t="shared" si="7"/>
        <v>151</v>
      </c>
      <c r="AF63" s="1">
        <f t="shared" si="8"/>
        <v>0</v>
      </c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102</v>
      </c>
      <c r="B64" s="1" t="s">
        <v>42</v>
      </c>
      <c r="C64" s="1">
        <v>1722</v>
      </c>
      <c r="D64" s="1">
        <v>528</v>
      </c>
      <c r="E64" s="1">
        <v>930</v>
      </c>
      <c r="F64" s="1">
        <v>975</v>
      </c>
      <c r="G64" s="6">
        <v>0.35</v>
      </c>
      <c r="H64" s="1">
        <v>40</v>
      </c>
      <c r="I64" s="1" t="s">
        <v>34</v>
      </c>
      <c r="J64" s="1">
        <v>933</v>
      </c>
      <c r="K64" s="1">
        <f t="shared" si="18"/>
        <v>-3</v>
      </c>
      <c r="L64" s="1"/>
      <c r="M64" s="1"/>
      <c r="N64" s="1">
        <v>358</v>
      </c>
      <c r="O64" s="1"/>
      <c r="P64" s="1">
        <f t="shared" si="3"/>
        <v>186</v>
      </c>
      <c r="Q64" s="5">
        <f t="shared" si="21"/>
        <v>713</v>
      </c>
      <c r="R64" s="5">
        <f t="shared" si="20"/>
        <v>713</v>
      </c>
      <c r="S64" s="5"/>
      <c r="T64" s="5"/>
      <c r="U64" s="1"/>
      <c r="V64" s="1">
        <f t="shared" si="5"/>
        <v>11</v>
      </c>
      <c r="W64" s="1">
        <f t="shared" si="6"/>
        <v>7.166666666666667</v>
      </c>
      <c r="X64" s="1">
        <v>173.4</v>
      </c>
      <c r="Y64" s="1">
        <v>159.19999999999999</v>
      </c>
      <c r="Z64" s="1">
        <v>161</v>
      </c>
      <c r="AA64" s="1">
        <v>172.6</v>
      </c>
      <c r="AB64" s="1">
        <v>226.4</v>
      </c>
      <c r="AC64" s="1">
        <v>200.6</v>
      </c>
      <c r="AD64" s="1"/>
      <c r="AE64" s="1">
        <f t="shared" si="7"/>
        <v>250</v>
      </c>
      <c r="AF64" s="1">
        <f t="shared" si="8"/>
        <v>0</v>
      </c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103</v>
      </c>
      <c r="B65" s="1" t="s">
        <v>42</v>
      </c>
      <c r="C65" s="1">
        <v>829</v>
      </c>
      <c r="D65" s="1">
        <v>700</v>
      </c>
      <c r="E65" s="1">
        <v>482.38799999999998</v>
      </c>
      <c r="F65" s="1">
        <v>1006.612</v>
      </c>
      <c r="G65" s="6">
        <v>0.4</v>
      </c>
      <c r="H65" s="1">
        <v>50</v>
      </c>
      <c r="I65" s="1" t="s">
        <v>34</v>
      </c>
      <c r="J65" s="1">
        <v>479</v>
      </c>
      <c r="K65" s="1">
        <f t="shared" si="18"/>
        <v>3.3879999999999768</v>
      </c>
      <c r="L65" s="1"/>
      <c r="M65" s="1"/>
      <c r="N65" s="1">
        <v>0</v>
      </c>
      <c r="O65" s="1"/>
      <c r="P65" s="1">
        <f t="shared" si="3"/>
        <v>96.477599999999995</v>
      </c>
      <c r="Q65" s="5">
        <f t="shared" si="21"/>
        <v>54.641600000000039</v>
      </c>
      <c r="R65" s="5">
        <f t="shared" si="20"/>
        <v>54.641600000000039</v>
      </c>
      <c r="S65" s="5"/>
      <c r="T65" s="5"/>
      <c r="U65" s="1"/>
      <c r="V65" s="1">
        <f t="shared" si="5"/>
        <v>11</v>
      </c>
      <c r="W65" s="1">
        <f t="shared" si="6"/>
        <v>10.433634335845834</v>
      </c>
      <c r="X65" s="1">
        <v>33.877600000000001</v>
      </c>
      <c r="Y65" s="1">
        <v>8</v>
      </c>
      <c r="Z65" s="1">
        <v>58.2</v>
      </c>
      <c r="AA65" s="1">
        <v>73</v>
      </c>
      <c r="AB65" s="1">
        <v>129.19999999999999</v>
      </c>
      <c r="AC65" s="1">
        <v>86.4</v>
      </c>
      <c r="AD65" s="1"/>
      <c r="AE65" s="1">
        <f t="shared" si="7"/>
        <v>22</v>
      </c>
      <c r="AF65" s="1">
        <f t="shared" si="8"/>
        <v>0</v>
      </c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104</v>
      </c>
      <c r="B66" s="1" t="s">
        <v>42</v>
      </c>
      <c r="C66" s="1">
        <v>606</v>
      </c>
      <c r="D66" s="1">
        <v>564</v>
      </c>
      <c r="E66" s="1">
        <v>666</v>
      </c>
      <c r="F66" s="1">
        <v>376</v>
      </c>
      <c r="G66" s="6">
        <v>0.45</v>
      </c>
      <c r="H66" s="1">
        <v>45</v>
      </c>
      <c r="I66" s="1" t="s">
        <v>34</v>
      </c>
      <c r="J66" s="1">
        <v>666</v>
      </c>
      <c r="K66" s="1">
        <f t="shared" si="18"/>
        <v>0</v>
      </c>
      <c r="L66" s="1"/>
      <c r="M66" s="1"/>
      <c r="N66" s="1">
        <v>379</v>
      </c>
      <c r="O66" s="1"/>
      <c r="P66" s="1">
        <f t="shared" si="3"/>
        <v>133.19999999999999</v>
      </c>
      <c r="Q66" s="5">
        <f t="shared" si="21"/>
        <v>710.19999999999982</v>
      </c>
      <c r="R66" s="5">
        <f t="shared" si="20"/>
        <v>710.19999999999982</v>
      </c>
      <c r="S66" s="5"/>
      <c r="T66" s="5"/>
      <c r="U66" s="1"/>
      <c r="V66" s="1">
        <f t="shared" si="5"/>
        <v>11</v>
      </c>
      <c r="W66" s="1">
        <f t="shared" si="6"/>
        <v>5.6681681681681688</v>
      </c>
      <c r="X66" s="1">
        <v>103</v>
      </c>
      <c r="Y66" s="1">
        <v>54</v>
      </c>
      <c r="Z66" s="1">
        <v>64.8</v>
      </c>
      <c r="AA66" s="1">
        <v>93</v>
      </c>
      <c r="AB66" s="1">
        <v>106</v>
      </c>
      <c r="AC66" s="1">
        <v>77.2</v>
      </c>
      <c r="AD66" s="1"/>
      <c r="AE66" s="1">
        <f t="shared" si="7"/>
        <v>320</v>
      </c>
      <c r="AF66" s="1">
        <f t="shared" si="8"/>
        <v>0</v>
      </c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105</v>
      </c>
      <c r="B67" s="1" t="s">
        <v>42</v>
      </c>
      <c r="C67" s="1">
        <v>277</v>
      </c>
      <c r="D67" s="1">
        <v>96</v>
      </c>
      <c r="E67" s="1">
        <v>227</v>
      </c>
      <c r="F67" s="1">
        <v>107</v>
      </c>
      <c r="G67" s="6">
        <v>0.4</v>
      </c>
      <c r="H67" s="1">
        <v>40</v>
      </c>
      <c r="I67" s="1" t="s">
        <v>34</v>
      </c>
      <c r="J67" s="1">
        <v>232</v>
      </c>
      <c r="K67" s="1">
        <f t="shared" si="18"/>
        <v>-5</v>
      </c>
      <c r="L67" s="1"/>
      <c r="M67" s="1"/>
      <c r="N67" s="1">
        <v>199</v>
      </c>
      <c r="O67" s="1"/>
      <c r="P67" s="1">
        <f t="shared" si="3"/>
        <v>45.4</v>
      </c>
      <c r="Q67" s="5">
        <f t="shared" si="21"/>
        <v>193.39999999999998</v>
      </c>
      <c r="R67" s="5">
        <f t="shared" si="20"/>
        <v>193.39999999999998</v>
      </c>
      <c r="S67" s="5"/>
      <c r="T67" s="5"/>
      <c r="U67" s="1"/>
      <c r="V67" s="1">
        <f t="shared" si="5"/>
        <v>11</v>
      </c>
      <c r="W67" s="1">
        <f t="shared" si="6"/>
        <v>6.7400881057268727</v>
      </c>
      <c r="X67" s="1">
        <v>44</v>
      </c>
      <c r="Y67" s="1">
        <v>30.2</v>
      </c>
      <c r="Z67" s="1">
        <v>28.2</v>
      </c>
      <c r="AA67" s="1">
        <v>28.4</v>
      </c>
      <c r="AB67" s="1">
        <v>25.6</v>
      </c>
      <c r="AC67" s="1">
        <v>24.6</v>
      </c>
      <c r="AD67" s="1"/>
      <c r="AE67" s="1">
        <f t="shared" si="7"/>
        <v>77</v>
      </c>
      <c r="AF67" s="1">
        <f t="shared" si="8"/>
        <v>0</v>
      </c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106</v>
      </c>
      <c r="B68" s="1" t="s">
        <v>33</v>
      </c>
      <c r="C68" s="1">
        <v>262.76299999999998</v>
      </c>
      <c r="D68" s="1">
        <v>407.09300000000002</v>
      </c>
      <c r="E68" s="1">
        <v>258.173</v>
      </c>
      <c r="F68" s="1">
        <v>348.26900000000001</v>
      </c>
      <c r="G68" s="6">
        <v>1</v>
      </c>
      <c r="H68" s="1">
        <v>40</v>
      </c>
      <c r="I68" s="1" t="s">
        <v>34</v>
      </c>
      <c r="J68" s="1">
        <v>256.95</v>
      </c>
      <c r="K68" s="1">
        <f t="shared" si="18"/>
        <v>1.2230000000000132</v>
      </c>
      <c r="L68" s="1"/>
      <c r="M68" s="1"/>
      <c r="N68" s="1">
        <v>130.37799999999999</v>
      </c>
      <c r="O68" s="1"/>
      <c r="P68" s="1">
        <f t="shared" si="3"/>
        <v>51.634599999999999</v>
      </c>
      <c r="Q68" s="5">
        <f t="shared" si="21"/>
        <v>89.33359999999999</v>
      </c>
      <c r="R68" s="5">
        <f t="shared" si="20"/>
        <v>89.33359999999999</v>
      </c>
      <c r="S68" s="5"/>
      <c r="T68" s="5"/>
      <c r="U68" s="1"/>
      <c r="V68" s="1">
        <f t="shared" si="5"/>
        <v>11</v>
      </c>
      <c r="W68" s="1">
        <f t="shared" si="6"/>
        <v>9.269888795497593</v>
      </c>
      <c r="X68" s="1">
        <v>53.003</v>
      </c>
      <c r="Y68" s="1">
        <v>54.152799999999999</v>
      </c>
      <c r="Z68" s="1">
        <v>57.642999999999986</v>
      </c>
      <c r="AA68" s="1">
        <v>50.4574</v>
      </c>
      <c r="AB68" s="1">
        <v>56.348400000000012</v>
      </c>
      <c r="AC68" s="1">
        <v>69.995800000000003</v>
      </c>
      <c r="AD68" s="1"/>
      <c r="AE68" s="1">
        <f t="shared" si="7"/>
        <v>89</v>
      </c>
      <c r="AF68" s="1">
        <f t="shared" si="8"/>
        <v>0</v>
      </c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107</v>
      </c>
      <c r="B69" s="1" t="s">
        <v>33</v>
      </c>
      <c r="C69" s="1">
        <v>160.65799999999999</v>
      </c>
      <c r="D69" s="1">
        <v>218.26499999999999</v>
      </c>
      <c r="E69" s="1">
        <v>186.65700000000001</v>
      </c>
      <c r="F69" s="1">
        <v>109.718</v>
      </c>
      <c r="G69" s="6">
        <v>1</v>
      </c>
      <c r="H69" s="1">
        <v>30</v>
      </c>
      <c r="I69" s="1" t="s">
        <v>34</v>
      </c>
      <c r="J69" s="1">
        <v>219.15</v>
      </c>
      <c r="K69" s="1">
        <f t="shared" si="18"/>
        <v>-32.492999999999995</v>
      </c>
      <c r="L69" s="1"/>
      <c r="M69" s="1"/>
      <c r="N69" s="1">
        <v>96.779599999999988</v>
      </c>
      <c r="O69" s="1"/>
      <c r="P69" s="1">
        <f t="shared" si="3"/>
        <v>37.331400000000002</v>
      </c>
      <c r="Q69" s="5">
        <f>10*P69-O69-N69-F69</f>
        <v>166.81639999999999</v>
      </c>
      <c r="R69" s="5">
        <f t="shared" si="20"/>
        <v>166.81639999999999</v>
      </c>
      <c r="S69" s="5"/>
      <c r="T69" s="5"/>
      <c r="U69" s="1"/>
      <c r="V69" s="1">
        <f t="shared" si="5"/>
        <v>9.9999999999999982</v>
      </c>
      <c r="W69" s="1">
        <f t="shared" si="6"/>
        <v>5.5314721655228567</v>
      </c>
      <c r="X69" s="1">
        <v>31.7254</v>
      </c>
      <c r="Y69" s="1">
        <v>30.314599999999999</v>
      </c>
      <c r="Z69" s="1">
        <v>25.824999999999999</v>
      </c>
      <c r="AA69" s="1">
        <v>21.516999999999999</v>
      </c>
      <c r="AB69" s="1">
        <v>44.227999999999987</v>
      </c>
      <c r="AC69" s="1">
        <v>44.690199999999997</v>
      </c>
      <c r="AD69" s="1" t="s">
        <v>85</v>
      </c>
      <c r="AE69" s="1">
        <f t="shared" si="7"/>
        <v>167</v>
      </c>
      <c r="AF69" s="1">
        <f t="shared" si="8"/>
        <v>0</v>
      </c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108</v>
      </c>
      <c r="B70" s="1" t="s">
        <v>42</v>
      </c>
      <c r="C70" s="1">
        <v>1011</v>
      </c>
      <c r="D70" s="1"/>
      <c r="E70" s="22">
        <f>634+E71</f>
        <v>646</v>
      </c>
      <c r="F70" s="22">
        <f>258+F71</f>
        <v>946</v>
      </c>
      <c r="G70" s="6">
        <v>0.45</v>
      </c>
      <c r="H70" s="1">
        <v>50</v>
      </c>
      <c r="I70" s="1" t="s">
        <v>34</v>
      </c>
      <c r="J70" s="1">
        <v>618</v>
      </c>
      <c r="K70" s="1">
        <f t="shared" ref="K70:K101" si="23">E70-J70</f>
        <v>28</v>
      </c>
      <c r="L70" s="1"/>
      <c r="M70" s="1"/>
      <c r="N70" s="1">
        <v>0</v>
      </c>
      <c r="O70" s="1"/>
      <c r="P70" s="1">
        <f t="shared" si="3"/>
        <v>129.19999999999999</v>
      </c>
      <c r="Q70" s="5">
        <f t="shared" si="21"/>
        <v>475.19999999999982</v>
      </c>
      <c r="R70" s="5">
        <f t="shared" si="20"/>
        <v>475.19999999999982</v>
      </c>
      <c r="S70" s="5"/>
      <c r="T70" s="5"/>
      <c r="U70" s="1"/>
      <c r="V70" s="1">
        <f t="shared" si="5"/>
        <v>11</v>
      </c>
      <c r="W70" s="1">
        <f t="shared" si="6"/>
        <v>7.3219814241486079</v>
      </c>
      <c r="X70" s="1">
        <v>59.2</v>
      </c>
      <c r="Y70" s="1">
        <v>22.4</v>
      </c>
      <c r="Z70" s="1">
        <v>75.8</v>
      </c>
      <c r="AA70" s="1">
        <v>89.2</v>
      </c>
      <c r="AB70" s="1">
        <v>150.6</v>
      </c>
      <c r="AC70" s="1">
        <v>97</v>
      </c>
      <c r="AD70" s="10" t="s">
        <v>156</v>
      </c>
      <c r="AE70" s="1">
        <f t="shared" si="7"/>
        <v>214</v>
      </c>
      <c r="AF70" s="1">
        <f t="shared" si="8"/>
        <v>0</v>
      </c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2" t="s">
        <v>109</v>
      </c>
      <c r="B71" s="12" t="s">
        <v>42</v>
      </c>
      <c r="C71" s="12"/>
      <c r="D71" s="16">
        <v>700</v>
      </c>
      <c r="E71" s="22">
        <v>12</v>
      </c>
      <c r="F71" s="22">
        <v>688</v>
      </c>
      <c r="G71" s="13">
        <v>0</v>
      </c>
      <c r="H71" s="12" t="e">
        <v>#N/A</v>
      </c>
      <c r="I71" s="12" t="s">
        <v>43</v>
      </c>
      <c r="J71" s="12">
        <v>22</v>
      </c>
      <c r="K71" s="12">
        <f t="shared" si="23"/>
        <v>-10</v>
      </c>
      <c r="L71" s="12"/>
      <c r="M71" s="12"/>
      <c r="N71" s="12"/>
      <c r="O71" s="12"/>
      <c r="P71" s="12">
        <f t="shared" ref="P71:P105" si="24">E71/5</f>
        <v>2.4</v>
      </c>
      <c r="Q71" s="14"/>
      <c r="R71" s="14"/>
      <c r="S71" s="14"/>
      <c r="T71" s="14"/>
      <c r="U71" s="12"/>
      <c r="V71" s="12">
        <f t="shared" ref="V71:V105" si="25">(F71+N71+O71+Q71)/P71</f>
        <v>286.66666666666669</v>
      </c>
      <c r="W71" s="12">
        <f t="shared" ref="W71:W105" si="26">(F71+N71+O71)/P71</f>
        <v>286.66666666666669</v>
      </c>
      <c r="X71" s="12">
        <v>2.2000000000000002</v>
      </c>
      <c r="Y71" s="12">
        <v>0</v>
      </c>
      <c r="Z71" s="12">
        <v>0</v>
      </c>
      <c r="AA71" s="12">
        <v>0</v>
      </c>
      <c r="AB71" s="12">
        <v>0</v>
      </c>
      <c r="AC71" s="12">
        <v>0</v>
      </c>
      <c r="AD71" s="15" t="s">
        <v>110</v>
      </c>
      <c r="AE71" s="12">
        <f t="shared" ref="AE71:AE105" si="27">ROUND(R71*G71,0)</f>
        <v>0</v>
      </c>
      <c r="AF71" s="12">
        <f t="shared" ref="AF71:AF105" si="28">ROUND(S71*G71,0)</f>
        <v>0</v>
      </c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111</v>
      </c>
      <c r="B72" s="1" t="s">
        <v>33</v>
      </c>
      <c r="C72" s="1">
        <v>1277.4269999999999</v>
      </c>
      <c r="D72" s="1">
        <v>579.78499999999997</v>
      </c>
      <c r="E72" s="1">
        <v>993.596</v>
      </c>
      <c r="F72" s="1">
        <v>740.58100000000002</v>
      </c>
      <c r="G72" s="6">
        <v>1</v>
      </c>
      <c r="H72" s="1">
        <v>50</v>
      </c>
      <c r="I72" s="1" t="s">
        <v>34</v>
      </c>
      <c r="J72" s="1">
        <v>904.2</v>
      </c>
      <c r="K72" s="1">
        <f t="shared" si="23"/>
        <v>89.395999999999958</v>
      </c>
      <c r="L72" s="1"/>
      <c r="M72" s="1"/>
      <c r="N72" s="1">
        <v>336.74259999999981</v>
      </c>
      <c r="O72" s="1">
        <v>300</v>
      </c>
      <c r="P72" s="1">
        <f t="shared" si="24"/>
        <v>198.7192</v>
      </c>
      <c r="Q72" s="5">
        <f t="shared" ref="Q72:Q75" si="29">11*P72-O72-N72-F72</f>
        <v>808.58760000000018</v>
      </c>
      <c r="R72" s="5">
        <f t="shared" ref="R72:R75" si="30">Q72-S72</f>
        <v>658.58760000000018</v>
      </c>
      <c r="S72" s="5">
        <v>150</v>
      </c>
      <c r="T72" s="5"/>
      <c r="U72" s="1"/>
      <c r="V72" s="1">
        <f t="shared" si="25"/>
        <v>11</v>
      </c>
      <c r="W72" s="1">
        <f t="shared" si="26"/>
        <v>6.931004150580315</v>
      </c>
      <c r="X72" s="1">
        <v>165.50239999999999</v>
      </c>
      <c r="Y72" s="1">
        <v>166.405</v>
      </c>
      <c r="Z72" s="1">
        <v>182.7912</v>
      </c>
      <c r="AA72" s="1">
        <v>179.7842</v>
      </c>
      <c r="AB72" s="1">
        <v>167.7484</v>
      </c>
      <c r="AC72" s="1">
        <v>156.74379999999999</v>
      </c>
      <c r="AD72" s="1"/>
      <c r="AE72" s="1">
        <f t="shared" si="27"/>
        <v>659</v>
      </c>
      <c r="AF72" s="1">
        <f t="shared" si="28"/>
        <v>150</v>
      </c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112</v>
      </c>
      <c r="B73" s="1" t="s">
        <v>33</v>
      </c>
      <c r="C73" s="1">
        <v>169.292</v>
      </c>
      <c r="D73" s="1">
        <v>151.077</v>
      </c>
      <c r="E73" s="1">
        <v>116.136</v>
      </c>
      <c r="F73" s="1">
        <v>188.143</v>
      </c>
      <c r="G73" s="6">
        <v>1</v>
      </c>
      <c r="H73" s="1">
        <v>50</v>
      </c>
      <c r="I73" s="1" t="s">
        <v>34</v>
      </c>
      <c r="J73" s="1">
        <v>143.4</v>
      </c>
      <c r="K73" s="1">
        <f t="shared" si="23"/>
        <v>-27.26400000000001</v>
      </c>
      <c r="L73" s="1"/>
      <c r="M73" s="1"/>
      <c r="N73" s="1">
        <v>0</v>
      </c>
      <c r="O73" s="1"/>
      <c r="P73" s="1">
        <f t="shared" si="24"/>
        <v>23.2272</v>
      </c>
      <c r="Q73" s="5">
        <f t="shared" si="29"/>
        <v>67.356200000000001</v>
      </c>
      <c r="R73" s="5">
        <f t="shared" si="30"/>
        <v>67.356200000000001</v>
      </c>
      <c r="S73" s="5"/>
      <c r="T73" s="5"/>
      <c r="U73" s="1"/>
      <c r="V73" s="1">
        <f t="shared" si="25"/>
        <v>11</v>
      </c>
      <c r="W73" s="1">
        <f t="shared" si="26"/>
        <v>8.1001153819659706</v>
      </c>
      <c r="X73" s="1">
        <v>14.053800000000001</v>
      </c>
      <c r="Y73" s="1">
        <v>18.675999999999998</v>
      </c>
      <c r="Z73" s="1">
        <v>25.441600000000001</v>
      </c>
      <c r="AA73" s="1">
        <v>18.413399999999999</v>
      </c>
      <c r="AB73" s="1">
        <v>29.1404</v>
      </c>
      <c r="AC73" s="1">
        <v>24.601199999999999</v>
      </c>
      <c r="AD73" s="1"/>
      <c r="AE73" s="1">
        <f t="shared" si="27"/>
        <v>67</v>
      </c>
      <c r="AF73" s="1">
        <f t="shared" si="28"/>
        <v>0</v>
      </c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113</v>
      </c>
      <c r="B74" s="1" t="s">
        <v>42</v>
      </c>
      <c r="C74" s="1">
        <v>838</v>
      </c>
      <c r="D74" s="1">
        <v>1549</v>
      </c>
      <c r="E74" s="1">
        <v>793</v>
      </c>
      <c r="F74" s="1">
        <v>1420</v>
      </c>
      <c r="G74" s="6">
        <v>0.4</v>
      </c>
      <c r="H74" s="1">
        <v>40</v>
      </c>
      <c r="I74" s="1" t="s">
        <v>34</v>
      </c>
      <c r="J74" s="1">
        <v>899</v>
      </c>
      <c r="K74" s="1">
        <f t="shared" si="23"/>
        <v>-106</v>
      </c>
      <c r="L74" s="1"/>
      <c r="M74" s="1"/>
      <c r="N74" s="1">
        <v>172</v>
      </c>
      <c r="O74" s="1"/>
      <c r="P74" s="1">
        <f t="shared" si="24"/>
        <v>158.6</v>
      </c>
      <c r="Q74" s="5">
        <f t="shared" si="29"/>
        <v>152.59999999999991</v>
      </c>
      <c r="R74" s="5">
        <f t="shared" si="30"/>
        <v>152.59999999999991</v>
      </c>
      <c r="S74" s="5"/>
      <c r="T74" s="5"/>
      <c r="U74" s="1"/>
      <c r="V74" s="1">
        <f t="shared" si="25"/>
        <v>11</v>
      </c>
      <c r="W74" s="1">
        <f t="shared" si="26"/>
        <v>10.037831021437579</v>
      </c>
      <c r="X74" s="1">
        <v>170.2</v>
      </c>
      <c r="Y74" s="1">
        <v>200.2</v>
      </c>
      <c r="Z74" s="1">
        <v>181.4</v>
      </c>
      <c r="AA74" s="1">
        <v>173</v>
      </c>
      <c r="AB74" s="1">
        <v>150</v>
      </c>
      <c r="AC74" s="1">
        <v>157.80000000000001</v>
      </c>
      <c r="AD74" s="1"/>
      <c r="AE74" s="1">
        <f t="shared" si="27"/>
        <v>61</v>
      </c>
      <c r="AF74" s="1">
        <f t="shared" si="28"/>
        <v>0</v>
      </c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114</v>
      </c>
      <c r="B75" s="1" t="s">
        <v>42</v>
      </c>
      <c r="C75" s="1">
        <v>894</v>
      </c>
      <c r="D75" s="1">
        <v>1147</v>
      </c>
      <c r="E75" s="1">
        <v>886</v>
      </c>
      <c r="F75" s="1">
        <v>1013</v>
      </c>
      <c r="G75" s="6">
        <v>0.4</v>
      </c>
      <c r="H75" s="1">
        <v>40</v>
      </c>
      <c r="I75" s="1" t="s">
        <v>34</v>
      </c>
      <c r="J75" s="1">
        <v>975</v>
      </c>
      <c r="K75" s="1">
        <f t="shared" si="23"/>
        <v>-89</v>
      </c>
      <c r="L75" s="1"/>
      <c r="M75" s="1"/>
      <c r="N75" s="1">
        <v>681.89999999999964</v>
      </c>
      <c r="O75" s="1"/>
      <c r="P75" s="1">
        <f t="shared" si="24"/>
        <v>177.2</v>
      </c>
      <c r="Q75" s="5">
        <f t="shared" si="29"/>
        <v>254.30000000000018</v>
      </c>
      <c r="R75" s="5">
        <f t="shared" si="30"/>
        <v>254.30000000000018</v>
      </c>
      <c r="S75" s="5"/>
      <c r="T75" s="5"/>
      <c r="U75" s="1"/>
      <c r="V75" s="1">
        <f t="shared" si="25"/>
        <v>11</v>
      </c>
      <c r="W75" s="1">
        <f t="shared" si="26"/>
        <v>9.5648984198645586</v>
      </c>
      <c r="X75" s="1">
        <v>181.4</v>
      </c>
      <c r="Y75" s="1">
        <v>171.2</v>
      </c>
      <c r="Z75" s="1">
        <v>158</v>
      </c>
      <c r="AA75" s="1">
        <v>148.80000000000001</v>
      </c>
      <c r="AB75" s="1">
        <v>130.6</v>
      </c>
      <c r="AC75" s="1">
        <v>135.19999999999999</v>
      </c>
      <c r="AD75" s="1"/>
      <c r="AE75" s="1">
        <f t="shared" si="27"/>
        <v>102</v>
      </c>
      <c r="AF75" s="1">
        <f t="shared" si="28"/>
        <v>0</v>
      </c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2" t="s">
        <v>115</v>
      </c>
      <c r="B76" s="12" t="s">
        <v>42</v>
      </c>
      <c r="C76" s="12">
        <v>8</v>
      </c>
      <c r="D76" s="12"/>
      <c r="E76" s="12">
        <v>6</v>
      </c>
      <c r="F76" s="12">
        <v>2</v>
      </c>
      <c r="G76" s="13">
        <v>0</v>
      </c>
      <c r="H76" s="12">
        <v>50</v>
      </c>
      <c r="I76" s="12" t="s">
        <v>43</v>
      </c>
      <c r="J76" s="12">
        <v>6</v>
      </c>
      <c r="K76" s="12">
        <f t="shared" si="23"/>
        <v>0</v>
      </c>
      <c r="L76" s="12"/>
      <c r="M76" s="12"/>
      <c r="N76" s="12"/>
      <c r="O76" s="12"/>
      <c r="P76" s="12">
        <f t="shared" si="24"/>
        <v>1.2</v>
      </c>
      <c r="Q76" s="14"/>
      <c r="R76" s="14"/>
      <c r="S76" s="14"/>
      <c r="T76" s="14"/>
      <c r="U76" s="12"/>
      <c r="V76" s="12">
        <f t="shared" si="25"/>
        <v>1.6666666666666667</v>
      </c>
      <c r="W76" s="12">
        <f t="shared" si="26"/>
        <v>1.6666666666666667</v>
      </c>
      <c r="X76" s="12">
        <v>0.6</v>
      </c>
      <c r="Y76" s="12">
        <v>0.2</v>
      </c>
      <c r="Z76" s="12">
        <v>0.6</v>
      </c>
      <c r="AA76" s="12">
        <v>0.6</v>
      </c>
      <c r="AB76" s="12">
        <v>0.4</v>
      </c>
      <c r="AC76" s="12">
        <v>0</v>
      </c>
      <c r="AD76" s="12" t="s">
        <v>116</v>
      </c>
      <c r="AE76" s="12">
        <f t="shared" si="27"/>
        <v>0</v>
      </c>
      <c r="AF76" s="12">
        <f t="shared" si="28"/>
        <v>0</v>
      </c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2" t="s">
        <v>117</v>
      </c>
      <c r="B77" s="12" t="s">
        <v>42</v>
      </c>
      <c r="C77" s="12">
        <v>504</v>
      </c>
      <c r="D77" s="16">
        <v>192</v>
      </c>
      <c r="E77" s="22">
        <v>405</v>
      </c>
      <c r="F77" s="22">
        <v>146</v>
      </c>
      <c r="G77" s="13">
        <v>0</v>
      </c>
      <c r="H77" s="12">
        <v>40</v>
      </c>
      <c r="I77" s="12" t="s">
        <v>43</v>
      </c>
      <c r="J77" s="12">
        <v>429</v>
      </c>
      <c r="K77" s="12">
        <f t="shared" si="23"/>
        <v>-24</v>
      </c>
      <c r="L77" s="12"/>
      <c r="M77" s="12"/>
      <c r="N77" s="12"/>
      <c r="O77" s="12"/>
      <c r="P77" s="12">
        <f t="shared" si="24"/>
        <v>81</v>
      </c>
      <c r="Q77" s="14"/>
      <c r="R77" s="14"/>
      <c r="S77" s="14"/>
      <c r="T77" s="14"/>
      <c r="U77" s="12"/>
      <c r="V77" s="12">
        <f t="shared" si="25"/>
        <v>1.8024691358024691</v>
      </c>
      <c r="W77" s="12">
        <f t="shared" si="26"/>
        <v>1.8024691358024691</v>
      </c>
      <c r="X77" s="12">
        <v>63.6</v>
      </c>
      <c r="Y77" s="12">
        <v>50.4</v>
      </c>
      <c r="Z77" s="12">
        <v>41.2</v>
      </c>
      <c r="AA77" s="12">
        <v>38</v>
      </c>
      <c r="AB77" s="12">
        <v>52.6</v>
      </c>
      <c r="AC77" s="12">
        <v>40.200000000000003</v>
      </c>
      <c r="AD77" s="17" t="s">
        <v>155</v>
      </c>
      <c r="AE77" s="12">
        <f t="shared" si="27"/>
        <v>0</v>
      </c>
      <c r="AF77" s="12">
        <f t="shared" si="28"/>
        <v>0</v>
      </c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1" t="s">
        <v>118</v>
      </c>
      <c r="B78" s="1" t="s">
        <v>42</v>
      </c>
      <c r="C78" s="1"/>
      <c r="D78" s="1"/>
      <c r="E78" s="22">
        <f>E77</f>
        <v>405</v>
      </c>
      <c r="F78" s="22">
        <f>F77</f>
        <v>146</v>
      </c>
      <c r="G78" s="6">
        <v>0.4</v>
      </c>
      <c r="H78" s="1">
        <v>40</v>
      </c>
      <c r="I78" s="1" t="s">
        <v>34</v>
      </c>
      <c r="J78" s="1"/>
      <c r="K78" s="1">
        <f t="shared" si="23"/>
        <v>405</v>
      </c>
      <c r="L78" s="1"/>
      <c r="M78" s="1"/>
      <c r="N78" s="1">
        <v>264</v>
      </c>
      <c r="O78" s="1"/>
      <c r="P78" s="1">
        <f t="shared" si="24"/>
        <v>81</v>
      </c>
      <c r="Q78" s="5">
        <f t="shared" ref="Q78:Q87" si="31">11*P78-O78-N78-F78</f>
        <v>481</v>
      </c>
      <c r="R78" s="5">
        <f t="shared" ref="R78:R87" si="32">Q78-S78</f>
        <v>481</v>
      </c>
      <c r="S78" s="5"/>
      <c r="T78" s="5"/>
      <c r="U78" s="1"/>
      <c r="V78" s="1">
        <f t="shared" si="25"/>
        <v>11</v>
      </c>
      <c r="W78" s="1">
        <f t="shared" si="26"/>
        <v>5.0617283950617287</v>
      </c>
      <c r="X78" s="1">
        <v>63.6</v>
      </c>
      <c r="Y78" s="1">
        <v>50.4</v>
      </c>
      <c r="Z78" s="1">
        <v>41.2</v>
      </c>
      <c r="AA78" s="1">
        <v>0</v>
      </c>
      <c r="AB78" s="1">
        <v>52.6</v>
      </c>
      <c r="AC78" s="1">
        <v>40.200000000000003</v>
      </c>
      <c r="AD78" s="1" t="s">
        <v>119</v>
      </c>
      <c r="AE78" s="1">
        <f t="shared" si="27"/>
        <v>192</v>
      </c>
      <c r="AF78" s="1">
        <f t="shared" si="28"/>
        <v>0</v>
      </c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 t="s">
        <v>120</v>
      </c>
      <c r="B79" s="1" t="s">
        <v>33</v>
      </c>
      <c r="C79" s="1">
        <v>977.01499999999999</v>
      </c>
      <c r="D79" s="1">
        <v>440.58</v>
      </c>
      <c r="E79" s="1">
        <v>598.28700000000003</v>
      </c>
      <c r="F79" s="1">
        <v>720.13099999999997</v>
      </c>
      <c r="G79" s="6">
        <v>1</v>
      </c>
      <c r="H79" s="1">
        <v>40</v>
      </c>
      <c r="I79" s="1" t="s">
        <v>34</v>
      </c>
      <c r="J79" s="1">
        <v>605.9</v>
      </c>
      <c r="K79" s="1">
        <f t="shared" si="23"/>
        <v>-7.6129999999999427</v>
      </c>
      <c r="L79" s="1"/>
      <c r="M79" s="1"/>
      <c r="N79" s="1">
        <v>304.19900000000001</v>
      </c>
      <c r="O79" s="1"/>
      <c r="P79" s="1">
        <f t="shared" si="24"/>
        <v>119.65740000000001</v>
      </c>
      <c r="Q79" s="5">
        <f t="shared" si="31"/>
        <v>291.90140000000008</v>
      </c>
      <c r="R79" s="5">
        <f t="shared" si="32"/>
        <v>291.90140000000008</v>
      </c>
      <c r="S79" s="5"/>
      <c r="T79" s="5"/>
      <c r="U79" s="1"/>
      <c r="V79" s="1">
        <f t="shared" si="25"/>
        <v>11</v>
      </c>
      <c r="W79" s="1">
        <f t="shared" si="26"/>
        <v>8.5605236282921062</v>
      </c>
      <c r="X79" s="1">
        <v>114.52119999999999</v>
      </c>
      <c r="Y79" s="1">
        <v>119.3222</v>
      </c>
      <c r="Z79" s="1">
        <v>121.30840000000001</v>
      </c>
      <c r="AA79" s="1">
        <v>123.6148</v>
      </c>
      <c r="AB79" s="1">
        <v>112.0716</v>
      </c>
      <c r="AC79" s="1">
        <v>119.4242</v>
      </c>
      <c r="AD79" s="1"/>
      <c r="AE79" s="1">
        <f t="shared" si="27"/>
        <v>292</v>
      </c>
      <c r="AF79" s="1">
        <f t="shared" si="28"/>
        <v>0</v>
      </c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 t="s">
        <v>121</v>
      </c>
      <c r="B80" s="1" t="s">
        <v>33</v>
      </c>
      <c r="C80" s="1">
        <v>698.79700000000003</v>
      </c>
      <c r="D80" s="1">
        <v>182.52699999999999</v>
      </c>
      <c r="E80" s="1">
        <v>293.95800000000003</v>
      </c>
      <c r="F80" s="1">
        <v>526.351</v>
      </c>
      <c r="G80" s="6">
        <v>1</v>
      </c>
      <c r="H80" s="1">
        <v>40</v>
      </c>
      <c r="I80" s="1" t="s">
        <v>34</v>
      </c>
      <c r="J80" s="1">
        <v>287.64999999999998</v>
      </c>
      <c r="K80" s="1">
        <f t="shared" si="23"/>
        <v>6.3080000000000496</v>
      </c>
      <c r="L80" s="1"/>
      <c r="M80" s="1"/>
      <c r="N80" s="1">
        <v>0</v>
      </c>
      <c r="O80" s="1"/>
      <c r="P80" s="1">
        <f t="shared" si="24"/>
        <v>58.791600000000003</v>
      </c>
      <c r="Q80" s="5">
        <f t="shared" si="31"/>
        <v>120.35660000000007</v>
      </c>
      <c r="R80" s="5">
        <f t="shared" si="32"/>
        <v>120.35660000000007</v>
      </c>
      <c r="S80" s="5"/>
      <c r="T80" s="5"/>
      <c r="U80" s="1"/>
      <c r="V80" s="1">
        <f t="shared" si="25"/>
        <v>11</v>
      </c>
      <c r="W80" s="1">
        <f t="shared" si="26"/>
        <v>8.952826594275372</v>
      </c>
      <c r="X80" s="1">
        <v>48.824199999999998</v>
      </c>
      <c r="Y80" s="1">
        <v>74.04740000000001</v>
      </c>
      <c r="Z80" s="1">
        <v>83.8476</v>
      </c>
      <c r="AA80" s="1">
        <v>87.19980000000001</v>
      </c>
      <c r="AB80" s="1">
        <v>85.051000000000002</v>
      </c>
      <c r="AC80" s="1">
        <v>88.270399999999995</v>
      </c>
      <c r="AD80" s="1"/>
      <c r="AE80" s="1">
        <f t="shared" si="27"/>
        <v>120</v>
      </c>
      <c r="AF80" s="1">
        <f t="shared" si="28"/>
        <v>0</v>
      </c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 t="s">
        <v>122</v>
      </c>
      <c r="B81" s="1" t="s">
        <v>42</v>
      </c>
      <c r="C81" s="1">
        <v>654</v>
      </c>
      <c r="D81" s="1">
        <v>110</v>
      </c>
      <c r="E81" s="1">
        <v>381</v>
      </c>
      <c r="F81" s="1">
        <v>236</v>
      </c>
      <c r="G81" s="6">
        <v>0.37</v>
      </c>
      <c r="H81" s="1">
        <v>50</v>
      </c>
      <c r="I81" s="1" t="s">
        <v>34</v>
      </c>
      <c r="J81" s="1">
        <v>376</v>
      </c>
      <c r="K81" s="1">
        <f t="shared" si="23"/>
        <v>5</v>
      </c>
      <c r="L81" s="1"/>
      <c r="M81" s="1"/>
      <c r="N81" s="1">
        <v>239</v>
      </c>
      <c r="O81" s="1"/>
      <c r="P81" s="1">
        <f t="shared" si="24"/>
        <v>76.2</v>
      </c>
      <c r="Q81" s="5">
        <f t="shared" si="31"/>
        <v>363.20000000000005</v>
      </c>
      <c r="R81" s="5">
        <f t="shared" si="32"/>
        <v>363.20000000000005</v>
      </c>
      <c r="S81" s="5"/>
      <c r="T81" s="5"/>
      <c r="U81" s="1"/>
      <c r="V81" s="1">
        <f t="shared" si="25"/>
        <v>11</v>
      </c>
      <c r="W81" s="1">
        <f t="shared" si="26"/>
        <v>6.2335958005249346</v>
      </c>
      <c r="X81" s="1">
        <v>66.400000000000006</v>
      </c>
      <c r="Y81" s="1">
        <v>61.4</v>
      </c>
      <c r="Z81" s="1">
        <v>66.400000000000006</v>
      </c>
      <c r="AA81" s="1">
        <v>73.599999999999994</v>
      </c>
      <c r="AB81" s="1">
        <v>87.8</v>
      </c>
      <c r="AC81" s="1">
        <v>62.8</v>
      </c>
      <c r="AD81" s="1"/>
      <c r="AE81" s="1">
        <f t="shared" si="27"/>
        <v>134</v>
      </c>
      <c r="AF81" s="1">
        <f t="shared" si="28"/>
        <v>0</v>
      </c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 t="s">
        <v>123</v>
      </c>
      <c r="B82" s="1" t="s">
        <v>42</v>
      </c>
      <c r="C82" s="1">
        <v>492</v>
      </c>
      <c r="D82" s="1"/>
      <c r="E82" s="1">
        <v>102</v>
      </c>
      <c r="F82" s="1">
        <v>294</v>
      </c>
      <c r="G82" s="6">
        <v>0.6</v>
      </c>
      <c r="H82" s="1">
        <v>55</v>
      </c>
      <c r="I82" s="1" t="s">
        <v>34</v>
      </c>
      <c r="J82" s="1">
        <v>102</v>
      </c>
      <c r="K82" s="1">
        <f t="shared" si="23"/>
        <v>0</v>
      </c>
      <c r="L82" s="1"/>
      <c r="M82" s="1"/>
      <c r="N82" s="1">
        <v>0</v>
      </c>
      <c r="O82" s="1"/>
      <c r="P82" s="1">
        <f t="shared" si="24"/>
        <v>20.399999999999999</v>
      </c>
      <c r="Q82" s="5"/>
      <c r="R82" s="5">
        <f t="shared" si="32"/>
        <v>0</v>
      </c>
      <c r="S82" s="5"/>
      <c r="T82" s="5"/>
      <c r="U82" s="1"/>
      <c r="V82" s="1">
        <f t="shared" si="25"/>
        <v>14.411764705882353</v>
      </c>
      <c r="W82" s="1">
        <f t="shared" si="26"/>
        <v>14.411764705882353</v>
      </c>
      <c r="X82" s="1">
        <v>15.6</v>
      </c>
      <c r="Y82" s="1">
        <v>15.6</v>
      </c>
      <c r="Z82" s="1">
        <v>19.399999999999999</v>
      </c>
      <c r="AA82" s="1">
        <v>19.399999999999999</v>
      </c>
      <c r="AB82" s="1">
        <v>40.799999999999997</v>
      </c>
      <c r="AC82" s="1">
        <v>27.6</v>
      </c>
      <c r="AD82" s="21" t="s">
        <v>51</v>
      </c>
      <c r="AE82" s="1">
        <f t="shared" si="27"/>
        <v>0</v>
      </c>
      <c r="AF82" s="1">
        <f t="shared" si="28"/>
        <v>0</v>
      </c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 t="s">
        <v>124</v>
      </c>
      <c r="B83" s="1" t="s">
        <v>42</v>
      </c>
      <c r="C83" s="1">
        <v>413</v>
      </c>
      <c r="D83" s="1"/>
      <c r="E83" s="1">
        <v>153</v>
      </c>
      <c r="F83" s="1">
        <v>193</v>
      </c>
      <c r="G83" s="6">
        <v>0.4</v>
      </c>
      <c r="H83" s="1">
        <v>50</v>
      </c>
      <c r="I83" s="1" t="s">
        <v>34</v>
      </c>
      <c r="J83" s="1">
        <v>153</v>
      </c>
      <c r="K83" s="1">
        <f t="shared" si="23"/>
        <v>0</v>
      </c>
      <c r="L83" s="1"/>
      <c r="M83" s="1"/>
      <c r="N83" s="1">
        <v>0</v>
      </c>
      <c r="O83" s="1"/>
      <c r="P83" s="1">
        <f t="shared" si="24"/>
        <v>30.6</v>
      </c>
      <c r="Q83" s="5">
        <f t="shared" si="31"/>
        <v>143.60000000000002</v>
      </c>
      <c r="R83" s="5">
        <f t="shared" si="32"/>
        <v>143.60000000000002</v>
      </c>
      <c r="S83" s="5"/>
      <c r="T83" s="5"/>
      <c r="U83" s="1"/>
      <c r="V83" s="1">
        <f t="shared" si="25"/>
        <v>11</v>
      </c>
      <c r="W83" s="1">
        <f t="shared" si="26"/>
        <v>6.3071895424836599</v>
      </c>
      <c r="X83" s="1">
        <v>21.8</v>
      </c>
      <c r="Y83" s="1">
        <v>16.600000000000001</v>
      </c>
      <c r="Z83" s="1">
        <v>20</v>
      </c>
      <c r="AA83" s="1">
        <v>25</v>
      </c>
      <c r="AB83" s="1">
        <v>36.799999999999997</v>
      </c>
      <c r="AC83" s="1">
        <v>26.4</v>
      </c>
      <c r="AD83" s="1"/>
      <c r="AE83" s="1">
        <f t="shared" si="27"/>
        <v>57</v>
      </c>
      <c r="AF83" s="1">
        <f t="shared" si="28"/>
        <v>0</v>
      </c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 t="s">
        <v>125</v>
      </c>
      <c r="B84" s="1" t="s">
        <v>42</v>
      </c>
      <c r="C84" s="1">
        <v>325</v>
      </c>
      <c r="D84" s="1"/>
      <c r="E84" s="1">
        <v>284</v>
      </c>
      <c r="F84" s="22">
        <f>-28+F89</f>
        <v>422</v>
      </c>
      <c r="G84" s="6">
        <v>0.35</v>
      </c>
      <c r="H84" s="1">
        <v>50</v>
      </c>
      <c r="I84" s="1" t="s">
        <v>34</v>
      </c>
      <c r="J84" s="1">
        <v>347</v>
      </c>
      <c r="K84" s="1">
        <f t="shared" si="23"/>
        <v>-63</v>
      </c>
      <c r="L84" s="1"/>
      <c r="M84" s="1"/>
      <c r="N84" s="1">
        <v>0</v>
      </c>
      <c r="O84" s="1"/>
      <c r="P84" s="1">
        <f t="shared" si="24"/>
        <v>56.8</v>
      </c>
      <c r="Q84" s="5">
        <f>10*P84-O84-N84-F84</f>
        <v>146</v>
      </c>
      <c r="R84" s="5">
        <f t="shared" si="32"/>
        <v>146</v>
      </c>
      <c r="S84" s="5"/>
      <c r="T84" s="5"/>
      <c r="U84" s="1"/>
      <c r="V84" s="1">
        <f t="shared" si="25"/>
        <v>10</v>
      </c>
      <c r="W84" s="1">
        <f t="shared" si="26"/>
        <v>7.4295774647887329</v>
      </c>
      <c r="X84" s="1">
        <v>27.8</v>
      </c>
      <c r="Y84" s="1">
        <v>13.6</v>
      </c>
      <c r="Z84" s="1">
        <v>30.4</v>
      </c>
      <c r="AA84" s="1">
        <v>36.799999999999997</v>
      </c>
      <c r="AB84" s="1">
        <v>70.2</v>
      </c>
      <c r="AC84" s="1">
        <v>55.8</v>
      </c>
      <c r="AD84" s="10" t="s">
        <v>157</v>
      </c>
      <c r="AE84" s="1">
        <f t="shared" si="27"/>
        <v>51</v>
      </c>
      <c r="AF84" s="1">
        <f t="shared" si="28"/>
        <v>0</v>
      </c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 t="s">
        <v>126</v>
      </c>
      <c r="B85" s="1" t="s">
        <v>42</v>
      </c>
      <c r="C85" s="1">
        <v>435</v>
      </c>
      <c r="D85" s="1">
        <v>324</v>
      </c>
      <c r="E85" s="1">
        <v>366</v>
      </c>
      <c r="F85" s="1">
        <v>279</v>
      </c>
      <c r="G85" s="6">
        <v>0.6</v>
      </c>
      <c r="H85" s="1">
        <v>55</v>
      </c>
      <c r="I85" s="1" t="s">
        <v>34</v>
      </c>
      <c r="J85" s="1">
        <v>365</v>
      </c>
      <c r="K85" s="1">
        <f t="shared" si="23"/>
        <v>1</v>
      </c>
      <c r="L85" s="1"/>
      <c r="M85" s="1"/>
      <c r="N85" s="1">
        <v>208</v>
      </c>
      <c r="O85" s="1"/>
      <c r="P85" s="1">
        <f t="shared" si="24"/>
        <v>73.2</v>
      </c>
      <c r="Q85" s="5">
        <f t="shared" si="31"/>
        <v>318.20000000000005</v>
      </c>
      <c r="R85" s="5">
        <f t="shared" si="32"/>
        <v>318.20000000000005</v>
      </c>
      <c r="S85" s="5"/>
      <c r="T85" s="5"/>
      <c r="U85" s="1"/>
      <c r="V85" s="1">
        <f t="shared" si="25"/>
        <v>11</v>
      </c>
      <c r="W85" s="1">
        <f t="shared" si="26"/>
        <v>6.6530054644808745</v>
      </c>
      <c r="X85" s="1">
        <v>64.2</v>
      </c>
      <c r="Y85" s="1">
        <v>59.6</v>
      </c>
      <c r="Z85" s="1">
        <v>59.6</v>
      </c>
      <c r="AA85" s="1">
        <v>53.6</v>
      </c>
      <c r="AB85" s="1">
        <v>78.2</v>
      </c>
      <c r="AC85" s="1">
        <v>61.2</v>
      </c>
      <c r="AD85" s="1" t="s">
        <v>85</v>
      </c>
      <c r="AE85" s="1">
        <f t="shared" si="27"/>
        <v>191</v>
      </c>
      <c r="AF85" s="1">
        <f t="shared" si="28"/>
        <v>0</v>
      </c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 t="s">
        <v>127</v>
      </c>
      <c r="B86" s="1" t="s">
        <v>42</v>
      </c>
      <c r="C86" s="1">
        <v>44</v>
      </c>
      <c r="D86" s="1">
        <v>70</v>
      </c>
      <c r="E86" s="1">
        <v>108</v>
      </c>
      <c r="F86" s="1"/>
      <c r="G86" s="6">
        <v>0.4</v>
      </c>
      <c r="H86" s="1">
        <v>30</v>
      </c>
      <c r="I86" s="1" t="s">
        <v>34</v>
      </c>
      <c r="J86" s="1">
        <v>119</v>
      </c>
      <c r="K86" s="1">
        <f t="shared" si="23"/>
        <v>-11</v>
      </c>
      <c r="L86" s="1"/>
      <c r="M86" s="1"/>
      <c r="N86" s="1">
        <v>0</v>
      </c>
      <c r="O86" s="1"/>
      <c r="P86" s="1">
        <f t="shared" si="24"/>
        <v>21.6</v>
      </c>
      <c r="Q86" s="5">
        <f>5*P86-O86-N86-F86</f>
        <v>108</v>
      </c>
      <c r="R86" s="5">
        <f t="shared" si="32"/>
        <v>108</v>
      </c>
      <c r="S86" s="5"/>
      <c r="T86" s="5"/>
      <c r="U86" s="1"/>
      <c r="V86" s="1">
        <f t="shared" si="25"/>
        <v>5</v>
      </c>
      <c r="W86" s="1">
        <f t="shared" si="26"/>
        <v>0</v>
      </c>
      <c r="X86" s="1">
        <v>4.2</v>
      </c>
      <c r="Y86" s="1">
        <v>1.2</v>
      </c>
      <c r="Z86" s="1">
        <v>2.2000000000000002</v>
      </c>
      <c r="AA86" s="1">
        <v>2</v>
      </c>
      <c r="AB86" s="1">
        <v>10</v>
      </c>
      <c r="AC86" s="1">
        <v>11.2</v>
      </c>
      <c r="AD86" s="1"/>
      <c r="AE86" s="1">
        <f t="shared" si="27"/>
        <v>43</v>
      </c>
      <c r="AF86" s="1">
        <f t="shared" si="28"/>
        <v>0</v>
      </c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 t="s">
        <v>128</v>
      </c>
      <c r="B87" s="1" t="s">
        <v>42</v>
      </c>
      <c r="C87" s="1">
        <v>244</v>
      </c>
      <c r="D87" s="1">
        <v>78</v>
      </c>
      <c r="E87" s="1">
        <v>128</v>
      </c>
      <c r="F87" s="1">
        <v>194</v>
      </c>
      <c r="G87" s="6">
        <v>0.45</v>
      </c>
      <c r="H87" s="1">
        <v>40</v>
      </c>
      <c r="I87" s="1" t="s">
        <v>34</v>
      </c>
      <c r="J87" s="1">
        <v>128</v>
      </c>
      <c r="K87" s="1">
        <f t="shared" si="23"/>
        <v>0</v>
      </c>
      <c r="L87" s="1"/>
      <c r="M87" s="1"/>
      <c r="N87" s="1">
        <v>0</v>
      </c>
      <c r="O87" s="1"/>
      <c r="P87" s="1">
        <f t="shared" si="24"/>
        <v>25.6</v>
      </c>
      <c r="Q87" s="5">
        <f t="shared" si="31"/>
        <v>87.600000000000023</v>
      </c>
      <c r="R87" s="5">
        <f t="shared" si="32"/>
        <v>87.600000000000023</v>
      </c>
      <c r="S87" s="5"/>
      <c r="T87" s="5"/>
      <c r="U87" s="1"/>
      <c r="V87" s="1">
        <f t="shared" si="25"/>
        <v>11</v>
      </c>
      <c r="W87" s="1">
        <f t="shared" si="26"/>
        <v>7.578125</v>
      </c>
      <c r="X87" s="1">
        <v>0</v>
      </c>
      <c r="Y87" s="1">
        <v>0</v>
      </c>
      <c r="Z87" s="1">
        <v>15.6</v>
      </c>
      <c r="AA87" s="1">
        <v>15.6</v>
      </c>
      <c r="AB87" s="1">
        <v>29.2</v>
      </c>
      <c r="AC87" s="1">
        <v>17.2</v>
      </c>
      <c r="AD87" s="1"/>
      <c r="AE87" s="1">
        <f t="shared" si="27"/>
        <v>39</v>
      </c>
      <c r="AF87" s="1">
        <f t="shared" si="28"/>
        <v>0</v>
      </c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8" t="s">
        <v>129</v>
      </c>
      <c r="B88" s="18" t="s">
        <v>33</v>
      </c>
      <c r="C88" s="18">
        <v>66.355000000000004</v>
      </c>
      <c r="D88" s="18"/>
      <c r="E88" s="18">
        <v>1.77</v>
      </c>
      <c r="F88" s="18"/>
      <c r="G88" s="19">
        <v>0</v>
      </c>
      <c r="H88" s="18">
        <v>45</v>
      </c>
      <c r="I88" s="18" t="s">
        <v>34</v>
      </c>
      <c r="J88" s="18">
        <v>62.8</v>
      </c>
      <c r="K88" s="18">
        <f t="shared" si="23"/>
        <v>-61.029999999999994</v>
      </c>
      <c r="L88" s="18"/>
      <c r="M88" s="18"/>
      <c r="N88" s="18"/>
      <c r="O88" s="18"/>
      <c r="P88" s="18">
        <f t="shared" si="24"/>
        <v>0.35399999999999998</v>
      </c>
      <c r="Q88" s="20"/>
      <c r="R88" s="20"/>
      <c r="S88" s="20"/>
      <c r="T88" s="20"/>
      <c r="U88" s="18"/>
      <c r="V88" s="18">
        <f t="shared" si="25"/>
        <v>0</v>
      </c>
      <c r="W88" s="18">
        <f t="shared" si="26"/>
        <v>0</v>
      </c>
      <c r="X88" s="18">
        <v>0.64800000000000002</v>
      </c>
      <c r="Y88" s="18">
        <v>1.9503999999999999</v>
      </c>
      <c r="Z88" s="18">
        <v>2.7464</v>
      </c>
      <c r="AA88" s="18">
        <v>2.4716</v>
      </c>
      <c r="AB88" s="18">
        <v>2.7347999999999999</v>
      </c>
      <c r="AC88" s="18">
        <v>1.9177999999999999</v>
      </c>
      <c r="AD88" s="18" t="s">
        <v>79</v>
      </c>
      <c r="AE88" s="18">
        <f t="shared" si="27"/>
        <v>0</v>
      </c>
      <c r="AF88" s="18">
        <f t="shared" si="28"/>
        <v>0</v>
      </c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2" t="s">
        <v>130</v>
      </c>
      <c r="B89" s="12" t="s">
        <v>42</v>
      </c>
      <c r="C89" s="12"/>
      <c r="D89" s="16">
        <v>450</v>
      </c>
      <c r="E89" s="12"/>
      <c r="F89" s="22">
        <v>450</v>
      </c>
      <c r="G89" s="13">
        <v>0</v>
      </c>
      <c r="H89" s="12" t="e">
        <v>#N/A</v>
      </c>
      <c r="I89" s="12" t="s">
        <v>43</v>
      </c>
      <c r="J89" s="12"/>
      <c r="K89" s="12">
        <f t="shared" si="23"/>
        <v>0</v>
      </c>
      <c r="L89" s="12"/>
      <c r="M89" s="12"/>
      <c r="N89" s="12"/>
      <c r="O89" s="12"/>
      <c r="P89" s="12">
        <f t="shared" si="24"/>
        <v>0</v>
      </c>
      <c r="Q89" s="14"/>
      <c r="R89" s="14"/>
      <c r="S89" s="14"/>
      <c r="T89" s="14"/>
      <c r="U89" s="12"/>
      <c r="V89" s="12" t="e">
        <f t="shared" si="25"/>
        <v>#DIV/0!</v>
      </c>
      <c r="W89" s="12" t="e">
        <f t="shared" si="26"/>
        <v>#DIV/0!</v>
      </c>
      <c r="X89" s="12">
        <v>0</v>
      </c>
      <c r="Y89" s="12">
        <v>0</v>
      </c>
      <c r="Z89" s="12">
        <v>0</v>
      </c>
      <c r="AA89" s="12">
        <v>0</v>
      </c>
      <c r="AB89" s="12">
        <v>0</v>
      </c>
      <c r="AC89" s="12">
        <v>0</v>
      </c>
      <c r="AD89" s="15" t="s">
        <v>131</v>
      </c>
      <c r="AE89" s="12">
        <f t="shared" si="27"/>
        <v>0</v>
      </c>
      <c r="AF89" s="12">
        <f t="shared" si="28"/>
        <v>0</v>
      </c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 t="s">
        <v>132</v>
      </c>
      <c r="B90" s="1" t="s">
        <v>33</v>
      </c>
      <c r="C90" s="1">
        <v>386.69299999999998</v>
      </c>
      <c r="D90" s="1">
        <v>364.3</v>
      </c>
      <c r="E90" s="1">
        <v>343.97500000000002</v>
      </c>
      <c r="F90" s="1">
        <v>304.84300000000002</v>
      </c>
      <c r="G90" s="6">
        <v>1</v>
      </c>
      <c r="H90" s="1">
        <v>40</v>
      </c>
      <c r="I90" s="1" t="s">
        <v>34</v>
      </c>
      <c r="J90" s="1">
        <v>341.15</v>
      </c>
      <c r="K90" s="1">
        <f t="shared" si="23"/>
        <v>2.8250000000000455</v>
      </c>
      <c r="L90" s="1"/>
      <c r="M90" s="1"/>
      <c r="N90" s="1">
        <v>271.15899999999999</v>
      </c>
      <c r="O90" s="1"/>
      <c r="P90" s="1">
        <f t="shared" si="24"/>
        <v>68.795000000000002</v>
      </c>
      <c r="Q90" s="5">
        <f>11*P90-O90-N90-F90</f>
        <v>180.74299999999999</v>
      </c>
      <c r="R90" s="5">
        <f>Q90-S90</f>
        <v>180.74299999999999</v>
      </c>
      <c r="S90" s="5"/>
      <c r="T90" s="5"/>
      <c r="U90" s="1"/>
      <c r="V90" s="1">
        <f t="shared" si="25"/>
        <v>10.999999999999998</v>
      </c>
      <c r="W90" s="1">
        <f t="shared" si="26"/>
        <v>8.3727305763500244</v>
      </c>
      <c r="X90" s="1">
        <v>68.09020000000001</v>
      </c>
      <c r="Y90" s="1">
        <v>57.7438</v>
      </c>
      <c r="Z90" s="1">
        <v>57.675600000000003</v>
      </c>
      <c r="AA90" s="1">
        <v>63.479799999999997</v>
      </c>
      <c r="AB90" s="1">
        <v>75.602800000000002</v>
      </c>
      <c r="AC90" s="1">
        <v>93.64500000000001</v>
      </c>
      <c r="AD90" s="1"/>
      <c r="AE90" s="1">
        <f t="shared" si="27"/>
        <v>181</v>
      </c>
      <c r="AF90" s="1">
        <f t="shared" si="28"/>
        <v>0</v>
      </c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2" t="s">
        <v>133</v>
      </c>
      <c r="B91" s="12" t="s">
        <v>42</v>
      </c>
      <c r="C91" s="12">
        <v>30</v>
      </c>
      <c r="D91" s="12"/>
      <c r="E91" s="12">
        <v>16</v>
      </c>
      <c r="F91" s="12">
        <v>7</v>
      </c>
      <c r="G91" s="13">
        <v>0</v>
      </c>
      <c r="H91" s="12" t="e">
        <v>#N/A</v>
      </c>
      <c r="I91" s="12" t="s">
        <v>43</v>
      </c>
      <c r="J91" s="12">
        <v>16</v>
      </c>
      <c r="K91" s="12">
        <f t="shared" si="23"/>
        <v>0</v>
      </c>
      <c r="L91" s="12"/>
      <c r="M91" s="12"/>
      <c r="N91" s="12"/>
      <c r="O91" s="12"/>
      <c r="P91" s="12">
        <f t="shared" si="24"/>
        <v>3.2</v>
      </c>
      <c r="Q91" s="14"/>
      <c r="R91" s="14"/>
      <c r="S91" s="14"/>
      <c r="T91" s="14"/>
      <c r="U91" s="12"/>
      <c r="V91" s="12">
        <f t="shared" si="25"/>
        <v>2.1875</v>
      </c>
      <c r="W91" s="12">
        <f t="shared" si="26"/>
        <v>2.1875</v>
      </c>
      <c r="X91" s="12">
        <v>1.8</v>
      </c>
      <c r="Y91" s="12">
        <v>3.6</v>
      </c>
      <c r="Z91" s="12">
        <v>2.4</v>
      </c>
      <c r="AA91" s="12">
        <v>1.8</v>
      </c>
      <c r="AB91" s="12">
        <v>0.4</v>
      </c>
      <c r="AC91" s="12">
        <v>0.4</v>
      </c>
      <c r="AD91" s="12" t="s">
        <v>116</v>
      </c>
      <c r="AE91" s="12">
        <f t="shared" si="27"/>
        <v>0</v>
      </c>
      <c r="AF91" s="12">
        <f t="shared" si="28"/>
        <v>0</v>
      </c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1" t="s">
        <v>134</v>
      </c>
      <c r="B92" s="1" t="s">
        <v>42</v>
      </c>
      <c r="C92" s="1"/>
      <c r="D92" s="1"/>
      <c r="E92" s="1">
        <v>-1</v>
      </c>
      <c r="F92" s="1"/>
      <c r="G92" s="6">
        <v>0.11</v>
      </c>
      <c r="H92" s="1">
        <v>150</v>
      </c>
      <c r="I92" s="1" t="s">
        <v>36</v>
      </c>
      <c r="J92" s="1"/>
      <c r="K92" s="1">
        <f t="shared" si="23"/>
        <v>-1</v>
      </c>
      <c r="L92" s="1"/>
      <c r="M92" s="1"/>
      <c r="N92" s="1">
        <v>0</v>
      </c>
      <c r="O92" s="1"/>
      <c r="P92" s="1">
        <f t="shared" si="24"/>
        <v>-0.2</v>
      </c>
      <c r="Q92" s="23">
        <v>100</v>
      </c>
      <c r="R92" s="5">
        <f>Q92-S92</f>
        <v>100</v>
      </c>
      <c r="S92" s="23"/>
      <c r="T92" s="5"/>
      <c r="U92" s="1"/>
      <c r="V92" s="1">
        <f t="shared" si="25"/>
        <v>-500</v>
      </c>
      <c r="W92" s="1">
        <f t="shared" si="26"/>
        <v>0</v>
      </c>
      <c r="X92" s="1">
        <v>0</v>
      </c>
      <c r="Y92" s="1">
        <v>0</v>
      </c>
      <c r="Z92" s="1">
        <v>0</v>
      </c>
      <c r="AA92" s="1">
        <v>0</v>
      </c>
      <c r="AB92" s="1">
        <v>1.6</v>
      </c>
      <c r="AC92" s="1">
        <v>4.8</v>
      </c>
      <c r="AD92" s="10" t="s">
        <v>154</v>
      </c>
      <c r="AE92" s="1">
        <f t="shared" si="27"/>
        <v>11</v>
      </c>
      <c r="AF92" s="1">
        <f t="shared" si="28"/>
        <v>0</v>
      </c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2" t="s">
        <v>135</v>
      </c>
      <c r="B93" s="12" t="s">
        <v>42</v>
      </c>
      <c r="C93" s="12">
        <v>31</v>
      </c>
      <c r="D93" s="12"/>
      <c r="E93" s="12">
        <v>13</v>
      </c>
      <c r="F93" s="12"/>
      <c r="G93" s="13">
        <v>0</v>
      </c>
      <c r="H93" s="12" t="e">
        <v>#N/A</v>
      </c>
      <c r="I93" s="12" t="s">
        <v>43</v>
      </c>
      <c r="J93" s="12">
        <v>13</v>
      </c>
      <c r="K93" s="12">
        <f t="shared" si="23"/>
        <v>0</v>
      </c>
      <c r="L93" s="12"/>
      <c r="M93" s="12"/>
      <c r="N93" s="12"/>
      <c r="O93" s="12"/>
      <c r="P93" s="12">
        <f t="shared" si="24"/>
        <v>2.6</v>
      </c>
      <c r="Q93" s="14"/>
      <c r="R93" s="14"/>
      <c r="S93" s="14"/>
      <c r="T93" s="14"/>
      <c r="U93" s="12"/>
      <c r="V93" s="12">
        <f t="shared" si="25"/>
        <v>0</v>
      </c>
      <c r="W93" s="12">
        <f t="shared" si="26"/>
        <v>0</v>
      </c>
      <c r="X93" s="12">
        <v>4.5999999999999996</v>
      </c>
      <c r="Y93" s="12">
        <v>3.6</v>
      </c>
      <c r="Z93" s="12">
        <v>2.2000000000000002</v>
      </c>
      <c r="AA93" s="12">
        <v>3</v>
      </c>
      <c r="AB93" s="12">
        <v>2.4</v>
      </c>
      <c r="AC93" s="12">
        <v>3</v>
      </c>
      <c r="AD93" s="12" t="s">
        <v>116</v>
      </c>
      <c r="AE93" s="12">
        <f t="shared" si="27"/>
        <v>0</v>
      </c>
      <c r="AF93" s="12">
        <f t="shared" si="28"/>
        <v>0</v>
      </c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 t="s">
        <v>136</v>
      </c>
      <c r="B94" s="1" t="s">
        <v>33</v>
      </c>
      <c r="C94" s="1">
        <v>256.67399999999998</v>
      </c>
      <c r="D94" s="1">
        <v>269.23</v>
      </c>
      <c r="E94" s="22">
        <f>281.882+E95</f>
        <v>283.27199999999999</v>
      </c>
      <c r="F94" s="22">
        <f>192.66+F95</f>
        <v>247.38499999999999</v>
      </c>
      <c r="G94" s="6">
        <v>1</v>
      </c>
      <c r="H94" s="1">
        <v>50</v>
      </c>
      <c r="I94" s="1" t="s">
        <v>34</v>
      </c>
      <c r="J94" s="1">
        <v>263.10000000000002</v>
      </c>
      <c r="K94" s="1">
        <f t="shared" si="23"/>
        <v>20.171999999999969</v>
      </c>
      <c r="L94" s="1"/>
      <c r="M94" s="1"/>
      <c r="N94" s="1">
        <v>109.447</v>
      </c>
      <c r="O94" s="1"/>
      <c r="P94" s="1">
        <f t="shared" si="24"/>
        <v>56.654399999999995</v>
      </c>
      <c r="Q94" s="5">
        <f>11*P94-O94-N94-F94</f>
        <v>266.3664</v>
      </c>
      <c r="R94" s="5">
        <f>Q94-S94</f>
        <v>266.3664</v>
      </c>
      <c r="S94" s="5"/>
      <c r="T94" s="5"/>
      <c r="U94" s="1"/>
      <c r="V94" s="1">
        <f t="shared" si="25"/>
        <v>11</v>
      </c>
      <c r="W94" s="1">
        <f t="shared" si="26"/>
        <v>6.2983987121918164</v>
      </c>
      <c r="X94" s="1">
        <v>41.618400000000001</v>
      </c>
      <c r="Y94" s="1">
        <v>47.177599999999998</v>
      </c>
      <c r="Z94" s="1">
        <v>48.252800000000001</v>
      </c>
      <c r="AA94" s="1">
        <v>57.413400000000003</v>
      </c>
      <c r="AB94" s="1">
        <v>45.320399999999999</v>
      </c>
      <c r="AC94" s="1">
        <v>45.286799999999999</v>
      </c>
      <c r="AD94" s="1" t="s">
        <v>137</v>
      </c>
      <c r="AE94" s="1">
        <f t="shared" si="27"/>
        <v>266</v>
      </c>
      <c r="AF94" s="1">
        <f t="shared" si="28"/>
        <v>0</v>
      </c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2" t="s">
        <v>138</v>
      </c>
      <c r="B95" s="12" t="s">
        <v>33</v>
      </c>
      <c r="C95" s="12"/>
      <c r="D95" s="16">
        <v>56.115000000000002</v>
      </c>
      <c r="E95" s="22">
        <v>1.39</v>
      </c>
      <c r="F95" s="22">
        <v>54.725000000000001</v>
      </c>
      <c r="G95" s="13">
        <v>0</v>
      </c>
      <c r="H95" s="12" t="e">
        <v>#N/A</v>
      </c>
      <c r="I95" s="12" t="s">
        <v>43</v>
      </c>
      <c r="J95" s="12">
        <v>2.6</v>
      </c>
      <c r="K95" s="12">
        <f t="shared" si="23"/>
        <v>-1.2100000000000002</v>
      </c>
      <c r="L95" s="12"/>
      <c r="M95" s="12"/>
      <c r="N95" s="12"/>
      <c r="O95" s="12"/>
      <c r="P95" s="12">
        <f t="shared" si="24"/>
        <v>0.27799999999999997</v>
      </c>
      <c r="Q95" s="14"/>
      <c r="R95" s="14"/>
      <c r="S95" s="14"/>
      <c r="T95" s="14"/>
      <c r="U95" s="12"/>
      <c r="V95" s="12">
        <f t="shared" si="25"/>
        <v>196.85251798561154</v>
      </c>
      <c r="W95" s="12">
        <f t="shared" si="26"/>
        <v>196.85251798561154</v>
      </c>
      <c r="X95" s="12">
        <v>0</v>
      </c>
      <c r="Y95" s="12">
        <v>0</v>
      </c>
      <c r="Z95" s="12">
        <v>0</v>
      </c>
      <c r="AA95" s="12">
        <v>0</v>
      </c>
      <c r="AB95" s="12">
        <v>0</v>
      </c>
      <c r="AC95" s="12">
        <v>0</v>
      </c>
      <c r="AD95" s="15" t="s">
        <v>139</v>
      </c>
      <c r="AE95" s="12">
        <f t="shared" si="27"/>
        <v>0</v>
      </c>
      <c r="AF95" s="12">
        <f t="shared" si="28"/>
        <v>0</v>
      </c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 t="s">
        <v>140</v>
      </c>
      <c r="B96" s="1" t="s">
        <v>33</v>
      </c>
      <c r="C96" s="1">
        <v>69.075000000000003</v>
      </c>
      <c r="D96" s="1">
        <v>92.575999999999993</v>
      </c>
      <c r="E96" s="1">
        <v>64.867000000000004</v>
      </c>
      <c r="F96" s="1">
        <v>85.254000000000005</v>
      </c>
      <c r="G96" s="6">
        <v>1</v>
      </c>
      <c r="H96" s="1">
        <v>55</v>
      </c>
      <c r="I96" s="1" t="s">
        <v>34</v>
      </c>
      <c r="J96" s="1">
        <v>104.1</v>
      </c>
      <c r="K96" s="1">
        <f t="shared" si="23"/>
        <v>-39.23299999999999</v>
      </c>
      <c r="L96" s="1"/>
      <c r="M96" s="1"/>
      <c r="N96" s="1">
        <v>50</v>
      </c>
      <c r="O96" s="1"/>
      <c r="P96" s="1">
        <f t="shared" si="24"/>
        <v>12.973400000000002</v>
      </c>
      <c r="Q96" s="5">
        <v>10</v>
      </c>
      <c r="R96" s="5">
        <f t="shared" ref="R96:R98" si="33">Q96-S96</f>
        <v>10</v>
      </c>
      <c r="S96" s="5"/>
      <c r="T96" s="5"/>
      <c r="U96" s="1"/>
      <c r="V96" s="1">
        <f t="shared" si="25"/>
        <v>11.19629395532397</v>
      </c>
      <c r="W96" s="1">
        <f t="shared" si="26"/>
        <v>10.425485994419351</v>
      </c>
      <c r="X96" s="1">
        <v>13.8222</v>
      </c>
      <c r="Y96" s="1">
        <v>11.559200000000001</v>
      </c>
      <c r="Z96" s="1">
        <v>18.5428</v>
      </c>
      <c r="AA96" s="1">
        <v>26.0428</v>
      </c>
      <c r="AB96" s="1">
        <v>32.068199999999997</v>
      </c>
      <c r="AC96" s="1">
        <v>27.1068</v>
      </c>
      <c r="AD96" s="1"/>
      <c r="AE96" s="1">
        <f t="shared" si="27"/>
        <v>10</v>
      </c>
      <c r="AF96" s="1">
        <f t="shared" si="28"/>
        <v>0</v>
      </c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 t="s">
        <v>141</v>
      </c>
      <c r="B97" s="1" t="s">
        <v>33</v>
      </c>
      <c r="C97" s="1">
        <v>207.59800000000001</v>
      </c>
      <c r="D97" s="1">
        <v>266.21699999999998</v>
      </c>
      <c r="E97" s="1">
        <v>214.50200000000001</v>
      </c>
      <c r="F97" s="1">
        <v>214.54</v>
      </c>
      <c r="G97" s="6">
        <v>1</v>
      </c>
      <c r="H97" s="1">
        <v>55</v>
      </c>
      <c r="I97" s="1" t="s">
        <v>34</v>
      </c>
      <c r="J97" s="1">
        <v>208.4</v>
      </c>
      <c r="K97" s="1">
        <f t="shared" si="23"/>
        <v>6.1020000000000039</v>
      </c>
      <c r="L97" s="1"/>
      <c r="M97" s="1"/>
      <c r="N97" s="1">
        <v>100</v>
      </c>
      <c r="O97" s="1"/>
      <c r="P97" s="1">
        <f t="shared" si="24"/>
        <v>42.900400000000005</v>
      </c>
      <c r="Q97" s="5">
        <f t="shared" ref="Q97" si="34">11*P97-O97-N97-F97</f>
        <v>157.36440000000007</v>
      </c>
      <c r="R97" s="5">
        <f t="shared" si="33"/>
        <v>157.36440000000007</v>
      </c>
      <c r="S97" s="5"/>
      <c r="T97" s="5"/>
      <c r="U97" s="1"/>
      <c r="V97" s="1">
        <f t="shared" si="25"/>
        <v>10.999999999999998</v>
      </c>
      <c r="W97" s="1">
        <f t="shared" si="26"/>
        <v>7.331866369544338</v>
      </c>
      <c r="X97" s="1">
        <v>41.768000000000001</v>
      </c>
      <c r="Y97" s="1">
        <v>42.793599999999998</v>
      </c>
      <c r="Z97" s="1">
        <v>53.760599999999997</v>
      </c>
      <c r="AA97" s="1">
        <v>53.514599999999987</v>
      </c>
      <c r="AB97" s="1">
        <v>39.0578</v>
      </c>
      <c r="AC97" s="1">
        <v>28.353000000000002</v>
      </c>
      <c r="AD97" s="1" t="s">
        <v>142</v>
      </c>
      <c r="AE97" s="1">
        <f t="shared" si="27"/>
        <v>157</v>
      </c>
      <c r="AF97" s="1">
        <f t="shared" si="28"/>
        <v>0</v>
      </c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 t="s">
        <v>143</v>
      </c>
      <c r="B98" s="1" t="s">
        <v>42</v>
      </c>
      <c r="C98" s="1">
        <v>34</v>
      </c>
      <c r="D98" s="1">
        <v>11</v>
      </c>
      <c r="E98" s="1">
        <v>29</v>
      </c>
      <c r="F98" s="1">
        <v>13</v>
      </c>
      <c r="G98" s="6">
        <v>0.4</v>
      </c>
      <c r="H98" s="1">
        <v>55</v>
      </c>
      <c r="I98" s="1" t="s">
        <v>34</v>
      </c>
      <c r="J98" s="1">
        <v>25</v>
      </c>
      <c r="K98" s="1">
        <f t="shared" si="23"/>
        <v>4</v>
      </c>
      <c r="L98" s="1"/>
      <c r="M98" s="1"/>
      <c r="N98" s="1">
        <v>0</v>
      </c>
      <c r="O98" s="1"/>
      <c r="P98" s="1">
        <f t="shared" si="24"/>
        <v>5.8</v>
      </c>
      <c r="Q98" s="5">
        <f>9*P98-O98-N98-F98</f>
        <v>39.199999999999996</v>
      </c>
      <c r="R98" s="5">
        <f t="shared" si="33"/>
        <v>39.199999999999996</v>
      </c>
      <c r="S98" s="5"/>
      <c r="T98" s="5"/>
      <c r="U98" s="1"/>
      <c r="V98" s="1">
        <f t="shared" si="25"/>
        <v>9</v>
      </c>
      <c r="W98" s="1">
        <f t="shared" si="26"/>
        <v>2.2413793103448278</v>
      </c>
      <c r="X98" s="1">
        <v>5.4</v>
      </c>
      <c r="Y98" s="1">
        <v>1.6</v>
      </c>
      <c r="Z98" s="1">
        <v>2</v>
      </c>
      <c r="AA98" s="1">
        <v>2.6</v>
      </c>
      <c r="AB98" s="1">
        <v>2.6</v>
      </c>
      <c r="AC98" s="1">
        <v>2</v>
      </c>
      <c r="AD98" s="1" t="s">
        <v>144</v>
      </c>
      <c r="AE98" s="1">
        <f t="shared" si="27"/>
        <v>16</v>
      </c>
      <c r="AF98" s="1">
        <f t="shared" si="28"/>
        <v>0</v>
      </c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2" t="s">
        <v>145</v>
      </c>
      <c r="B99" s="12" t="s">
        <v>33</v>
      </c>
      <c r="C99" s="12">
        <v>1.4379999999999999</v>
      </c>
      <c r="D99" s="12"/>
      <c r="E99" s="12"/>
      <c r="F99" s="12"/>
      <c r="G99" s="13">
        <v>0</v>
      </c>
      <c r="H99" s="12" t="e">
        <v>#N/A</v>
      </c>
      <c r="I99" s="12" t="s">
        <v>43</v>
      </c>
      <c r="J99" s="12"/>
      <c r="K99" s="12">
        <f t="shared" si="23"/>
        <v>0</v>
      </c>
      <c r="L99" s="12"/>
      <c r="M99" s="12"/>
      <c r="N99" s="12"/>
      <c r="O99" s="12"/>
      <c r="P99" s="12">
        <f t="shared" si="24"/>
        <v>0</v>
      </c>
      <c r="Q99" s="14"/>
      <c r="R99" s="14"/>
      <c r="S99" s="14"/>
      <c r="T99" s="14"/>
      <c r="U99" s="12"/>
      <c r="V99" s="12" t="e">
        <f t="shared" si="25"/>
        <v>#DIV/0!</v>
      </c>
      <c r="W99" s="12" t="e">
        <f t="shared" si="26"/>
        <v>#DIV/0!</v>
      </c>
      <c r="X99" s="12">
        <v>0</v>
      </c>
      <c r="Y99" s="12">
        <v>0</v>
      </c>
      <c r="Z99" s="12">
        <v>0</v>
      </c>
      <c r="AA99" s="12">
        <v>0</v>
      </c>
      <c r="AB99" s="12">
        <v>0</v>
      </c>
      <c r="AC99" s="12">
        <v>0</v>
      </c>
      <c r="AD99" s="12" t="s">
        <v>146</v>
      </c>
      <c r="AE99" s="12">
        <f t="shared" si="27"/>
        <v>0</v>
      </c>
      <c r="AF99" s="12">
        <f t="shared" si="28"/>
        <v>0</v>
      </c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 t="s">
        <v>147</v>
      </c>
      <c r="B100" s="1" t="s">
        <v>42</v>
      </c>
      <c r="C100" s="1">
        <v>75</v>
      </c>
      <c r="D100" s="1"/>
      <c r="E100" s="1">
        <v>16</v>
      </c>
      <c r="F100" s="1">
        <v>59</v>
      </c>
      <c r="G100" s="6">
        <v>0.4</v>
      </c>
      <c r="H100" s="1">
        <v>55</v>
      </c>
      <c r="I100" s="1" t="s">
        <v>34</v>
      </c>
      <c r="J100" s="1">
        <v>17</v>
      </c>
      <c r="K100" s="1">
        <f t="shared" si="23"/>
        <v>-1</v>
      </c>
      <c r="L100" s="1"/>
      <c r="M100" s="1"/>
      <c r="N100" s="1">
        <v>0</v>
      </c>
      <c r="O100" s="1"/>
      <c r="P100" s="1">
        <f t="shared" si="24"/>
        <v>3.2</v>
      </c>
      <c r="Q100" s="5"/>
      <c r="R100" s="5">
        <f t="shared" ref="R100:R105" si="35">Q100-S100</f>
        <v>0</v>
      </c>
      <c r="S100" s="5"/>
      <c r="T100" s="5"/>
      <c r="U100" s="1"/>
      <c r="V100" s="1">
        <f t="shared" si="25"/>
        <v>18.4375</v>
      </c>
      <c r="W100" s="1">
        <f t="shared" si="26"/>
        <v>18.4375</v>
      </c>
      <c r="X100" s="1">
        <v>2.2000000000000002</v>
      </c>
      <c r="Y100" s="1">
        <v>1.6</v>
      </c>
      <c r="Z100" s="1">
        <v>2.2000000000000002</v>
      </c>
      <c r="AA100" s="1">
        <v>2.4</v>
      </c>
      <c r="AB100" s="1">
        <v>2.2000000000000002</v>
      </c>
      <c r="AC100" s="1">
        <v>1.6</v>
      </c>
      <c r="AD100" s="21" t="s">
        <v>51</v>
      </c>
      <c r="AE100" s="1">
        <f t="shared" si="27"/>
        <v>0</v>
      </c>
      <c r="AF100" s="1">
        <f t="shared" si="28"/>
        <v>0</v>
      </c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 t="s">
        <v>148</v>
      </c>
      <c r="B101" s="1" t="s">
        <v>42</v>
      </c>
      <c r="C101" s="1">
        <v>19</v>
      </c>
      <c r="D101" s="1">
        <v>12</v>
      </c>
      <c r="E101" s="1">
        <v>17</v>
      </c>
      <c r="F101" s="1">
        <v>12</v>
      </c>
      <c r="G101" s="6">
        <v>0.3</v>
      </c>
      <c r="H101" s="1">
        <v>30</v>
      </c>
      <c r="I101" s="1" t="s">
        <v>34</v>
      </c>
      <c r="J101" s="1">
        <v>19</v>
      </c>
      <c r="K101" s="1">
        <f t="shared" si="23"/>
        <v>-2</v>
      </c>
      <c r="L101" s="1"/>
      <c r="M101" s="1"/>
      <c r="N101" s="1">
        <v>30</v>
      </c>
      <c r="O101" s="1"/>
      <c r="P101" s="1">
        <f t="shared" si="24"/>
        <v>3.4</v>
      </c>
      <c r="Q101" s="5"/>
      <c r="R101" s="5">
        <f t="shared" si="35"/>
        <v>0</v>
      </c>
      <c r="S101" s="5"/>
      <c r="T101" s="5"/>
      <c r="U101" s="1"/>
      <c r="V101" s="1">
        <f t="shared" si="25"/>
        <v>12.352941176470589</v>
      </c>
      <c r="W101" s="1">
        <f t="shared" si="26"/>
        <v>12.352941176470589</v>
      </c>
      <c r="X101" s="1">
        <v>2.4</v>
      </c>
      <c r="Y101" s="1">
        <v>2.4</v>
      </c>
      <c r="Z101" s="1">
        <v>2.2000000000000002</v>
      </c>
      <c r="AA101" s="1">
        <v>0</v>
      </c>
      <c r="AB101" s="1">
        <v>0</v>
      </c>
      <c r="AC101" s="1">
        <v>0</v>
      </c>
      <c r="AD101" s="1" t="s">
        <v>149</v>
      </c>
      <c r="AE101" s="1">
        <f t="shared" si="27"/>
        <v>0</v>
      </c>
      <c r="AF101" s="1">
        <f t="shared" si="28"/>
        <v>0</v>
      </c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 t="s">
        <v>150</v>
      </c>
      <c r="B102" s="1" t="s">
        <v>42</v>
      </c>
      <c r="C102" s="1">
        <v>27</v>
      </c>
      <c r="D102" s="1"/>
      <c r="E102" s="1">
        <v>26</v>
      </c>
      <c r="F102" s="1"/>
      <c r="G102" s="6">
        <v>0.3</v>
      </c>
      <c r="H102" s="1">
        <v>30</v>
      </c>
      <c r="I102" s="1" t="s">
        <v>34</v>
      </c>
      <c r="J102" s="1">
        <v>28</v>
      </c>
      <c r="K102" s="1">
        <f t="shared" ref="K102:K105" si="36">E102-J102</f>
        <v>-2</v>
      </c>
      <c r="L102" s="1"/>
      <c r="M102" s="1"/>
      <c r="N102" s="1">
        <v>30</v>
      </c>
      <c r="O102" s="1"/>
      <c r="P102" s="1">
        <f t="shared" si="24"/>
        <v>5.2</v>
      </c>
      <c r="Q102" s="5">
        <f>10*P102-O102-N102-F102</f>
        <v>22</v>
      </c>
      <c r="R102" s="5">
        <f t="shared" si="35"/>
        <v>22</v>
      </c>
      <c r="S102" s="5"/>
      <c r="T102" s="5"/>
      <c r="U102" s="1"/>
      <c r="V102" s="1">
        <f t="shared" si="25"/>
        <v>10</v>
      </c>
      <c r="W102" s="1">
        <f t="shared" si="26"/>
        <v>5.7692307692307692</v>
      </c>
      <c r="X102" s="1">
        <v>3.8</v>
      </c>
      <c r="Y102" s="1">
        <v>0.8</v>
      </c>
      <c r="Z102" s="1">
        <v>0.6</v>
      </c>
      <c r="AA102" s="1">
        <v>0</v>
      </c>
      <c r="AB102" s="1">
        <v>0</v>
      </c>
      <c r="AC102" s="1">
        <v>0</v>
      </c>
      <c r="AD102" s="1" t="s">
        <v>149</v>
      </c>
      <c r="AE102" s="1">
        <f t="shared" si="27"/>
        <v>7</v>
      </c>
      <c r="AF102" s="1">
        <f t="shared" si="28"/>
        <v>0</v>
      </c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1" t="s">
        <v>151</v>
      </c>
      <c r="B103" s="1" t="s">
        <v>42</v>
      </c>
      <c r="C103" s="1"/>
      <c r="D103" s="1">
        <v>100</v>
      </c>
      <c r="E103" s="1">
        <v>18</v>
      </c>
      <c r="F103" s="1">
        <v>82</v>
      </c>
      <c r="G103" s="6">
        <v>0.15</v>
      </c>
      <c r="H103" s="1">
        <v>60</v>
      </c>
      <c r="I103" s="1" t="s">
        <v>34</v>
      </c>
      <c r="J103" s="1"/>
      <c r="K103" s="1">
        <f t="shared" si="36"/>
        <v>18</v>
      </c>
      <c r="L103" s="1"/>
      <c r="M103" s="1"/>
      <c r="N103" s="1">
        <v>50</v>
      </c>
      <c r="O103" s="1"/>
      <c r="P103" s="1">
        <f t="shared" si="24"/>
        <v>3.6</v>
      </c>
      <c r="Q103" s="5"/>
      <c r="R103" s="5">
        <f t="shared" si="35"/>
        <v>0</v>
      </c>
      <c r="S103" s="5"/>
      <c r="T103" s="5"/>
      <c r="U103" s="1"/>
      <c r="V103" s="1">
        <f t="shared" si="25"/>
        <v>36.666666666666664</v>
      </c>
      <c r="W103" s="1">
        <f t="shared" si="26"/>
        <v>36.666666666666664</v>
      </c>
      <c r="X103" s="1">
        <v>0</v>
      </c>
      <c r="Y103" s="1">
        <v>0</v>
      </c>
      <c r="Z103" s="1">
        <v>0</v>
      </c>
      <c r="AA103" s="1">
        <v>0</v>
      </c>
      <c r="AB103" s="1">
        <v>0</v>
      </c>
      <c r="AC103" s="1">
        <v>0</v>
      </c>
      <c r="AD103" s="1" t="s">
        <v>149</v>
      </c>
      <c r="AE103" s="1">
        <f t="shared" si="27"/>
        <v>0</v>
      </c>
      <c r="AF103" s="1">
        <f t="shared" si="28"/>
        <v>0</v>
      </c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1" t="s">
        <v>152</v>
      </c>
      <c r="B104" s="1" t="s">
        <v>42</v>
      </c>
      <c r="C104" s="1"/>
      <c r="D104" s="1"/>
      <c r="E104" s="1"/>
      <c r="F104" s="1"/>
      <c r="G104" s="6">
        <v>0.1</v>
      </c>
      <c r="H104" s="1">
        <v>60</v>
      </c>
      <c r="I104" s="1" t="s">
        <v>34</v>
      </c>
      <c r="J104" s="1"/>
      <c r="K104" s="1">
        <f t="shared" si="36"/>
        <v>0</v>
      </c>
      <c r="L104" s="1"/>
      <c r="M104" s="1"/>
      <c r="N104" s="1">
        <v>50</v>
      </c>
      <c r="O104" s="1"/>
      <c r="P104" s="1">
        <f t="shared" si="24"/>
        <v>0</v>
      </c>
      <c r="Q104" s="5"/>
      <c r="R104" s="5">
        <f t="shared" si="35"/>
        <v>0</v>
      </c>
      <c r="S104" s="5"/>
      <c r="T104" s="5"/>
      <c r="U104" s="1"/>
      <c r="V104" s="1" t="e">
        <f t="shared" si="25"/>
        <v>#DIV/0!</v>
      </c>
      <c r="W104" s="1" t="e">
        <f t="shared" si="26"/>
        <v>#DIV/0!</v>
      </c>
      <c r="X104" s="1">
        <v>0</v>
      </c>
      <c r="Y104" s="1">
        <v>0</v>
      </c>
      <c r="Z104" s="1">
        <v>0</v>
      </c>
      <c r="AA104" s="1">
        <v>0</v>
      </c>
      <c r="AB104" s="1">
        <v>0</v>
      </c>
      <c r="AC104" s="1">
        <v>0</v>
      </c>
      <c r="AD104" s="1" t="s">
        <v>149</v>
      </c>
      <c r="AE104" s="1">
        <f t="shared" si="27"/>
        <v>0</v>
      </c>
      <c r="AF104" s="1">
        <f t="shared" si="28"/>
        <v>0</v>
      </c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1" t="s">
        <v>153</v>
      </c>
      <c r="B105" s="1" t="s">
        <v>42</v>
      </c>
      <c r="C105" s="1"/>
      <c r="D105" s="1"/>
      <c r="E105" s="1"/>
      <c r="F105" s="1"/>
      <c r="G105" s="6">
        <v>0.06</v>
      </c>
      <c r="H105" s="1">
        <v>60</v>
      </c>
      <c r="I105" s="1" t="s">
        <v>34</v>
      </c>
      <c r="J105" s="1"/>
      <c r="K105" s="1">
        <f t="shared" si="36"/>
        <v>0</v>
      </c>
      <c r="L105" s="1"/>
      <c r="M105" s="1"/>
      <c r="N105" s="1">
        <v>50</v>
      </c>
      <c r="O105" s="1"/>
      <c r="P105" s="1">
        <f t="shared" si="24"/>
        <v>0</v>
      </c>
      <c r="Q105" s="5"/>
      <c r="R105" s="5">
        <f t="shared" si="35"/>
        <v>0</v>
      </c>
      <c r="S105" s="5"/>
      <c r="T105" s="5"/>
      <c r="U105" s="1"/>
      <c r="V105" s="1" t="e">
        <f t="shared" si="25"/>
        <v>#DIV/0!</v>
      </c>
      <c r="W105" s="1" t="e">
        <f t="shared" si="26"/>
        <v>#DIV/0!</v>
      </c>
      <c r="X105" s="1">
        <v>0</v>
      </c>
      <c r="Y105" s="1">
        <v>0</v>
      </c>
      <c r="Z105" s="1">
        <v>0</v>
      </c>
      <c r="AA105" s="1">
        <v>0</v>
      </c>
      <c r="AB105" s="1">
        <v>0</v>
      </c>
      <c r="AC105" s="1">
        <v>0</v>
      </c>
      <c r="AD105" s="1" t="s">
        <v>149</v>
      </c>
      <c r="AE105" s="1">
        <f t="shared" si="27"/>
        <v>0</v>
      </c>
      <c r="AF105" s="1">
        <f t="shared" si="28"/>
        <v>0</v>
      </c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</sheetData>
  <autoFilter ref="A3:AE105" xr:uid="{EDCD1D97-D517-4F03-81C5-E00E6D28A273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2024-05-23T12:30:12Z</dcterms:created>
  <dcterms:modified xsi:type="dcterms:W3CDTF">2024-05-24T07:17:37Z</dcterms:modified>
</cp:coreProperties>
</file>