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5,24 ПОКОМ КИ филиалы\"/>
    </mc:Choice>
  </mc:AlternateContent>
  <xr:revisionPtr revIDLastSave="0" documentId="13_ncr:1_{ACBAA18C-0080-4C53-A763-8AE2FACCA3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0" i="1" l="1"/>
  <c r="AD82" i="1"/>
  <c r="AD67" i="1"/>
  <c r="AD63" i="1"/>
  <c r="AD53" i="1"/>
  <c r="AD47" i="1"/>
  <c r="AD41" i="1"/>
  <c r="AD33" i="1"/>
  <c r="AD31" i="1"/>
  <c r="AD29" i="1"/>
  <c r="AD25" i="1"/>
  <c r="P100" i="1"/>
  <c r="P5" i="1" s="1"/>
  <c r="O100" i="1"/>
  <c r="O5" i="1" s="1"/>
  <c r="N100" i="1"/>
  <c r="N5" i="1" s="1"/>
  <c r="F100" i="1"/>
  <c r="E100" i="1"/>
  <c r="E91" i="1"/>
  <c r="F75" i="1"/>
  <c r="E75" i="1"/>
  <c r="Q75" i="1" s="1"/>
  <c r="E67" i="1"/>
  <c r="Q67" i="1" s="1"/>
  <c r="E37" i="1"/>
  <c r="Q37" i="1" s="1"/>
  <c r="R37" i="1" s="1"/>
  <c r="AD37" i="1" s="1"/>
  <c r="AD23" i="1"/>
  <c r="AD38" i="1"/>
  <c r="AD40" i="1"/>
  <c r="AD68" i="1"/>
  <c r="AD73" i="1"/>
  <c r="AD74" i="1"/>
  <c r="AD75" i="1"/>
  <c r="AD85" i="1"/>
  <c r="AD86" i="1"/>
  <c r="AD88" i="1"/>
  <c r="AD89" i="1"/>
  <c r="AD92" i="1"/>
  <c r="Q7" i="1"/>
  <c r="R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U23" i="1" s="1"/>
  <c r="Q24" i="1"/>
  <c r="Q25" i="1"/>
  <c r="Q26" i="1"/>
  <c r="Q27" i="1"/>
  <c r="R27" i="1" s="1"/>
  <c r="AD27" i="1" s="1"/>
  <c r="Q28" i="1"/>
  <c r="Q29" i="1"/>
  <c r="Q30" i="1"/>
  <c r="Q31" i="1"/>
  <c r="Q32" i="1"/>
  <c r="Q33" i="1"/>
  <c r="Q34" i="1"/>
  <c r="R34" i="1" s="1"/>
  <c r="Q35" i="1"/>
  <c r="R35" i="1" s="1"/>
  <c r="AD35" i="1" s="1"/>
  <c r="Q36" i="1"/>
  <c r="Q38" i="1"/>
  <c r="U38" i="1" s="1"/>
  <c r="Q39" i="1"/>
  <c r="R39" i="1" s="1"/>
  <c r="Q40" i="1"/>
  <c r="U40" i="1" s="1"/>
  <c r="Q41" i="1"/>
  <c r="Q42" i="1"/>
  <c r="Q43" i="1"/>
  <c r="R43" i="1" s="1"/>
  <c r="AD43" i="1" s="1"/>
  <c r="Q44" i="1"/>
  <c r="Q45" i="1"/>
  <c r="R45" i="1" s="1"/>
  <c r="AD45" i="1" s="1"/>
  <c r="Q46" i="1"/>
  <c r="Q47" i="1"/>
  <c r="Q48" i="1"/>
  <c r="Q49" i="1"/>
  <c r="R49" i="1" s="1"/>
  <c r="AD49" i="1" s="1"/>
  <c r="Q50" i="1"/>
  <c r="Q51" i="1"/>
  <c r="R51" i="1" s="1"/>
  <c r="AD51" i="1" s="1"/>
  <c r="Q52" i="1"/>
  <c r="R52" i="1" s="1"/>
  <c r="Q53" i="1"/>
  <c r="Q54" i="1"/>
  <c r="Q55" i="1"/>
  <c r="R55" i="1" s="1"/>
  <c r="AD55" i="1" s="1"/>
  <c r="Q56" i="1"/>
  <c r="Q57" i="1"/>
  <c r="R57" i="1" s="1"/>
  <c r="AD57" i="1" s="1"/>
  <c r="Q58" i="1"/>
  <c r="Q59" i="1"/>
  <c r="R59" i="1" s="1"/>
  <c r="AD59" i="1" s="1"/>
  <c r="Q60" i="1"/>
  <c r="Q61" i="1"/>
  <c r="R61" i="1" s="1"/>
  <c r="AD61" i="1" s="1"/>
  <c r="Q62" i="1"/>
  <c r="Q63" i="1"/>
  <c r="Q64" i="1"/>
  <c r="Q65" i="1"/>
  <c r="R65" i="1" s="1"/>
  <c r="AD65" i="1" s="1"/>
  <c r="Q66" i="1"/>
  <c r="R66" i="1" s="1"/>
  <c r="Q68" i="1"/>
  <c r="U68" i="1" s="1"/>
  <c r="Q69" i="1"/>
  <c r="Q70" i="1"/>
  <c r="R70" i="1" s="1"/>
  <c r="AD70" i="1" s="1"/>
  <c r="Q71" i="1"/>
  <c r="R71" i="1" s="1"/>
  <c r="Q72" i="1"/>
  <c r="R72" i="1" s="1"/>
  <c r="AD72" i="1" s="1"/>
  <c r="Q73" i="1"/>
  <c r="U73" i="1" s="1"/>
  <c r="Q74" i="1"/>
  <c r="U74" i="1" s="1"/>
  <c r="Q76" i="1"/>
  <c r="Q77" i="1"/>
  <c r="Q78" i="1"/>
  <c r="R78" i="1" s="1"/>
  <c r="AD78" i="1" s="1"/>
  <c r="Q79" i="1"/>
  <c r="Q80" i="1"/>
  <c r="Q81" i="1"/>
  <c r="Q82" i="1"/>
  <c r="Q83" i="1"/>
  <c r="R83" i="1" s="1"/>
  <c r="Q84" i="1"/>
  <c r="Q85" i="1"/>
  <c r="U85" i="1" s="1"/>
  <c r="Q86" i="1"/>
  <c r="U86" i="1" s="1"/>
  <c r="Q87" i="1"/>
  <c r="Q88" i="1"/>
  <c r="V88" i="1" s="1"/>
  <c r="Q89" i="1"/>
  <c r="V89" i="1" s="1"/>
  <c r="Q90" i="1"/>
  <c r="V90" i="1" s="1"/>
  <c r="Q91" i="1"/>
  <c r="Q92" i="1"/>
  <c r="V92" i="1" s="1"/>
  <c r="Q93" i="1"/>
  <c r="V93" i="1" s="1"/>
  <c r="Q94" i="1"/>
  <c r="Q95" i="1"/>
  <c r="V95" i="1" s="1"/>
  <c r="Q96" i="1"/>
  <c r="Q97" i="1"/>
  <c r="V97" i="1" s="1"/>
  <c r="Q98" i="1"/>
  <c r="Q99" i="1"/>
  <c r="V99" i="1" s="1"/>
  <c r="Q100" i="1"/>
  <c r="Q101" i="1"/>
  <c r="V101" i="1" s="1"/>
  <c r="Q102" i="1"/>
  <c r="Q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M5" i="1"/>
  <c r="L5" i="1"/>
  <c r="J5" i="1"/>
  <c r="R93" i="1" l="1"/>
  <c r="R99" i="1"/>
  <c r="R100" i="1"/>
  <c r="AD100" i="1" s="1"/>
  <c r="V91" i="1"/>
  <c r="R91" i="1"/>
  <c r="AD91" i="1" s="1"/>
  <c r="U36" i="1"/>
  <c r="AD36" i="1"/>
  <c r="AD34" i="1"/>
  <c r="U32" i="1"/>
  <c r="AD32" i="1"/>
  <c r="U30" i="1"/>
  <c r="AD30" i="1"/>
  <c r="U28" i="1"/>
  <c r="AD28" i="1"/>
  <c r="U26" i="1"/>
  <c r="AD26" i="1"/>
  <c r="U24" i="1"/>
  <c r="AD24" i="1"/>
  <c r="U22" i="1"/>
  <c r="U14" i="1"/>
  <c r="R8" i="1"/>
  <c r="AD8" i="1" s="1"/>
  <c r="R12" i="1"/>
  <c r="AD12" i="1" s="1"/>
  <c r="AD16" i="1"/>
  <c r="R20" i="1"/>
  <c r="AD20" i="1" s="1"/>
  <c r="AD95" i="1"/>
  <c r="AD99" i="1"/>
  <c r="V102" i="1"/>
  <c r="AD102" i="1"/>
  <c r="V98" i="1"/>
  <c r="AD98" i="1"/>
  <c r="V96" i="1"/>
  <c r="AD96" i="1"/>
  <c r="V94" i="1"/>
  <c r="R94" i="1"/>
  <c r="AD94" i="1" s="1"/>
  <c r="U82" i="1"/>
  <c r="U80" i="1"/>
  <c r="U78" i="1"/>
  <c r="AD71" i="1"/>
  <c r="R69" i="1"/>
  <c r="AD69" i="1" s="1"/>
  <c r="AD66" i="1"/>
  <c r="AD64" i="1"/>
  <c r="AD62" i="1"/>
  <c r="AD60" i="1"/>
  <c r="AD58" i="1"/>
  <c r="AD56" i="1"/>
  <c r="R54" i="1"/>
  <c r="AD54" i="1" s="1"/>
  <c r="AD52" i="1"/>
  <c r="R50" i="1"/>
  <c r="AD50" i="1" s="1"/>
  <c r="R48" i="1"/>
  <c r="AD48" i="1" s="1"/>
  <c r="AD46" i="1"/>
  <c r="AD44" i="1"/>
  <c r="AD42" i="1"/>
  <c r="R6" i="1"/>
  <c r="AD6" i="1" s="1"/>
  <c r="AD10" i="1"/>
  <c r="AD14" i="1"/>
  <c r="R18" i="1"/>
  <c r="AD18" i="1" s="1"/>
  <c r="AD22" i="1"/>
  <c r="R76" i="1"/>
  <c r="AD76" i="1" s="1"/>
  <c r="AD80" i="1"/>
  <c r="AD84" i="1"/>
  <c r="AD93" i="1"/>
  <c r="AD97" i="1"/>
  <c r="AD101" i="1"/>
  <c r="U81" i="1"/>
  <c r="U17" i="1"/>
  <c r="U13" i="1"/>
  <c r="AD7" i="1"/>
  <c r="R9" i="1"/>
  <c r="AD9" i="1" s="1"/>
  <c r="R11" i="1"/>
  <c r="AD11" i="1" s="1"/>
  <c r="AD13" i="1"/>
  <c r="AD15" i="1"/>
  <c r="AD17" i="1"/>
  <c r="R19" i="1"/>
  <c r="AD19" i="1" s="1"/>
  <c r="R21" i="1"/>
  <c r="AD21" i="1" s="1"/>
  <c r="AD39" i="1"/>
  <c r="R77" i="1"/>
  <c r="AD77" i="1" s="1"/>
  <c r="AD79" i="1"/>
  <c r="AD81" i="1"/>
  <c r="AD83" i="1"/>
  <c r="R87" i="1"/>
  <c r="AD87" i="1" s="1"/>
  <c r="U72" i="1"/>
  <c r="U70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7" i="1"/>
  <c r="U35" i="1"/>
  <c r="U33" i="1"/>
  <c r="U31" i="1"/>
  <c r="U29" i="1"/>
  <c r="U27" i="1"/>
  <c r="U25" i="1"/>
  <c r="U67" i="1"/>
  <c r="V100" i="1"/>
  <c r="F5" i="1"/>
  <c r="U75" i="1"/>
  <c r="K75" i="1"/>
  <c r="K67" i="1"/>
  <c r="E5" i="1"/>
  <c r="U101" i="1"/>
  <c r="V6" i="1"/>
  <c r="U92" i="1"/>
  <c r="U89" i="1"/>
  <c r="U102" i="1"/>
  <c r="U100" i="1"/>
  <c r="U98" i="1"/>
  <c r="U96" i="1"/>
  <c r="U90" i="1"/>
  <c r="U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3" i="1"/>
  <c r="V11" i="1"/>
  <c r="V10" i="1"/>
  <c r="V8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2" i="1"/>
  <c r="V9" i="1"/>
  <c r="V7" i="1"/>
  <c r="Q5" i="1"/>
  <c r="U91" i="1" l="1"/>
  <c r="U93" i="1"/>
  <c r="U99" i="1"/>
  <c r="U97" i="1"/>
  <c r="U9" i="1"/>
  <c r="U77" i="1"/>
  <c r="U87" i="1"/>
  <c r="U94" i="1"/>
  <c r="U21" i="1"/>
  <c r="U34" i="1"/>
  <c r="AD5" i="1"/>
  <c r="U76" i="1"/>
  <c r="U84" i="1"/>
  <c r="U10" i="1"/>
  <c r="U18" i="1"/>
  <c r="U95" i="1"/>
  <c r="R5" i="1"/>
  <c r="U7" i="1"/>
  <c r="U11" i="1"/>
  <c r="U15" i="1"/>
  <c r="U19" i="1"/>
  <c r="U39" i="1"/>
  <c r="U79" i="1"/>
  <c r="U83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9" i="1"/>
  <c r="U71" i="1"/>
  <c r="U8" i="1"/>
  <c r="U12" i="1"/>
  <c r="U16" i="1"/>
  <c r="U20" i="1"/>
  <c r="U6" i="1"/>
  <c r="K5" i="1"/>
</calcChain>
</file>

<file path=xl/sharedStrings.xml><?xml version="1.0" encoding="utf-8"?>
<sst xmlns="http://schemas.openxmlformats.org/spreadsheetml/2006/main" count="366" uniqueCount="156">
  <si>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</si>
  <si>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</si>
  <si>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</si>
  <si>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</si>
  <si>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</si>
  <si>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</si>
  <si>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</si>
  <si>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</si>
  <si>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</si>
  <si>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</si>
  <si>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</si>
  <si>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</si>
  <si>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</si>
  <si>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</si>
  <si>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</si>
  <si>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</si>
  <si>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</si>
  <si>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</si>
  <si>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</si>
  <si>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</si>
  <si>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</si>
  <si>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</si>
  <si>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</si>
  <si>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</si>
  <si>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27,05,</t>
  </si>
  <si>
    <t>28,05,</t>
  </si>
  <si>
    <t>29,05,</t>
  </si>
  <si>
    <t>23,05,</t>
  </si>
  <si>
    <t>22,05,</t>
  </si>
  <si>
    <t>16,05,</t>
  </si>
  <si>
    <t>15,05,</t>
  </si>
  <si>
    <t>14,05,</t>
  </si>
  <si>
    <t>09,05,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</si>
  <si>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</si>
  <si>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</si>
  <si>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</si>
  <si>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</si>
  <si>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</si>
  <si>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</si>
  <si>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</si>
  <si>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</si>
  <si>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</si>
  <si>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</si>
  <si>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</si>
  <si>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</si>
  <si>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</si>
  <si>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</si>
  <si>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</si>
  <si>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</si>
  <si>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</si>
  <si>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</si>
  <si>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</si>
  <si>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</si>
  <si>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</si>
  <si>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</si>
  <si>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</si>
  <si>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</si>
  <si>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</si>
  <si>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</si>
  <si>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</si>
  <si>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</si>
  <si>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</si>
  <si>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</si>
  <si>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</si>
  <si>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</si>
  <si>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</si>
  <si>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</si>
  <si>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</si>
  <si>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</si>
  <si>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</si>
  <si>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</si>
  <si>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</si>
  <si>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</si>
  <si>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</si>
  <si>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</si>
  <si>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</si>
  <si>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</si>
  <si>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</si>
  <si>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</si>
  <si>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</si>
  <si>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</si>
  <si>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</si>
  <si>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</si>
  <si>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</si>
  <si>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</si>
  <si>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</si>
  <si>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</si>
  <si>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</si>
  <si>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</si>
  <si>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</si>
  <si>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</si>
  <si>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</si>
  <si>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</si>
  <si>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</si>
  <si>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</si>
  <si>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</si>
  <si>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</si>
  <si>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</si>
  <si>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</si>
  <si>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</si>
  <si>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</si>
  <si>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</si>
  <si>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</si>
  <si>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</si>
  <si>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</si>
  <si>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</si>
  <si>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</si>
  <si>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</si>
  <si>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</si>
  <si>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</si>
  <si>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</si>
  <si>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</si>
  <si>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</si>
  <si>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</si>
  <si>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</si>
  <si>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</si>
  <si>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</si>
  <si>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</si>
  <si>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</si>
  <si>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</si>
  <si>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</si>
  <si>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</si>
  <si>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</si>
  <si>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</si>
  <si>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</si>
  <si>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</si>
  <si>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</si>
  <si>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</si>
  <si>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</si>
  <si>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</si>
  <si>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</si>
  <si>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</si>
  <si>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</si>
  <si>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</si>
  <si>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18,05,24 завод не отгрузил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</si>
  <si>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</si>
  <si>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</si>
  <si>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</si>
  <si>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</si>
  <si>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</si>
  <si>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</si>
  <si>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</si>
  <si>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</si>
  <si>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</si>
  <si>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</si>
  <si>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</si>
  <si>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</si>
  <si>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</si>
  <si>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</si>
  <si>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</si>
  <si>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</si>
  <si>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255</t>
  </si>
  <si>
    <t>ротация ОР</t>
  </si>
  <si>
    <t xml:space="preserve"> то же что 470</t>
  </si>
  <si>
    <t>то же что 394</t>
  </si>
  <si>
    <t>то же что 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</si>
</sst>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2.140625" customWidth="1"/>
    <col min="10" max="11" width="6.5703125" customWidth="1"/>
    <col min="12" max="13" width="0.7109375" customWidth="1"/>
    <col min="14" max="19" width="6.5703125" customWidth="1"/>
    <col min="20" max="20" width="22" customWidth="1"/>
    <col min="21" max="22" width="4.5703125" customWidth="1"/>
    <col min="23" max="28" width="5.85546875" customWidth="1"/>
    <col min="29" max="29" width="40.140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45814.044999999984</v>
      </c>
      <c r="F5" s="4">
        <f>SUM(F6:F494)</f>
        <v>27117.625999999997</v>
      </c>
      <c r="G5" s="6"/>
      <c r="H5" s="1"/>
      <c r="I5" s="1"/>
      <c r="J5" s="4">
        <f t="shared" ref="J5:S5" si="0">SUM(J6:J494)</f>
        <v>44106.010000000024</v>
      </c>
      <c r="K5" s="4">
        <f t="shared" si="0"/>
        <v>1708.0350000000005</v>
      </c>
      <c r="L5" s="4">
        <f t="shared" si="0"/>
        <v>0</v>
      </c>
      <c r="M5" s="4">
        <f t="shared" si="0"/>
        <v>0</v>
      </c>
      <c r="N5" s="4">
        <f t="shared" si="0"/>
        <v>21517.674600000006</v>
      </c>
      <c r="O5" s="4">
        <f t="shared" si="0"/>
        <v>20952.48139999999</v>
      </c>
      <c r="P5" s="4">
        <f t="shared" si="0"/>
        <v>10650</v>
      </c>
      <c r="Q5" s="4">
        <f t="shared" si="0"/>
        <v>9162.8090000000029</v>
      </c>
      <c r="R5" s="4">
        <f t="shared" si="0"/>
        <v>13932.909800000001</v>
      </c>
      <c r="S5" s="4">
        <f t="shared" si="0"/>
        <v>0</v>
      </c>
      <c r="T5" s="1"/>
      <c r="U5" s="1"/>
      <c r="V5" s="1"/>
      <c r="W5" s="4">
        <f t="shared" ref="W5:AB5" si="1">SUM(W6:W494)</f>
        <v>9261.5826000000034</v>
      </c>
      <c r="X5" s="4">
        <f t="shared" si="1"/>
        <v>8451.2003999999997</v>
      </c>
      <c r="Y5" s="4">
        <f t="shared" si="1"/>
        <v>7454.4781999999996</v>
      </c>
      <c r="Z5" s="4">
        <f t="shared" si="1"/>
        <v>7728.696799999997</v>
      </c>
      <c r="AA5" s="4">
        <f t="shared" si="1"/>
        <v>8127.8668000000025</v>
      </c>
      <c r="AB5" s="4">
        <f t="shared" si="1"/>
        <v>8355.9720000000052</v>
      </c>
      <c r="AC5" s="1"/>
      <c r="AD5" s="4">
        <f>SUM(AD6:AD494)</f>
        <v>10298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1934.9780000000001</v>
      </c>
      <c r="D6" s="1"/>
      <c r="E6" s="1">
        <v>953.43499999999995</v>
      </c>
      <c r="F6" s="1">
        <v>763.46</v>
      </c>
      <c r="G6" s="6">
        <v>1</v>
      </c>
      <c r="H6" s="1">
        <v>50</v>
      </c>
      <c r="I6" s="1" t="s">
        <v>35</v>
      </c>
      <c r="J6" s="1">
        <v>868.85</v>
      </c>
      <c r="K6" s="1">
        <f t="shared" ref="K6:K33" si="2">E6-J6</f>
        <v>84.584999999999923</v>
      </c>
      <c r="L6" s="1"/>
      <c r="M6" s="1"/>
      <c r="N6" s="1">
        <v>163.61200000000011</v>
      </c>
      <c r="O6" s="1">
        <v>338.02640000000042</v>
      </c>
      <c r="P6" s="1">
        <v>500</v>
      </c>
      <c r="Q6" s="1">
        <f>E6/5</f>
        <v>190.68699999999998</v>
      </c>
      <c r="R6" s="5">
        <f>10*Q6-P6-O6-N6-F6</f>
        <v>141.77159999999935</v>
      </c>
      <c r="S6" s="5"/>
      <c r="T6" s="1"/>
      <c r="U6" s="1">
        <f>(F6+N6+O6+P6+R6)/Q6</f>
        <v>10</v>
      </c>
      <c r="V6" s="1">
        <f>(F6+N6+O6+P6)/Q6</f>
        <v>9.2565219443381075</v>
      </c>
      <c r="W6" s="1">
        <v>201.06720000000001</v>
      </c>
      <c r="X6" s="1">
        <v>188.53540000000001</v>
      </c>
      <c r="Y6" s="1">
        <v>176.48779999999999</v>
      </c>
      <c r="Z6" s="1">
        <v>205.94880000000001</v>
      </c>
      <c r="AA6" s="1">
        <v>211.49879999999999</v>
      </c>
      <c r="AB6" s="1">
        <v>252.36920000000001</v>
      </c>
      <c r="AC6" s="1"/>
      <c r="AD6" s="1">
        <f t="shared" ref="AD6:AD37" si="3">ROUND(R6*G6,0)</f>
        <v>142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1.643</v>
      </c>
      <c r="D7" s="1">
        <v>83.772999999999996</v>
      </c>
      <c r="E7" s="1">
        <v>42.47</v>
      </c>
      <c r="F7" s="1">
        <v>34.79</v>
      </c>
      <c r="G7" s="6">
        <v>1</v>
      </c>
      <c r="H7" s="1">
        <v>30</v>
      </c>
      <c r="I7" s="1" t="s">
        <v>37</v>
      </c>
      <c r="J7" s="1">
        <v>45.6</v>
      </c>
      <c r="K7" s="1">
        <f t="shared" si="2"/>
        <v>-3.1300000000000026</v>
      </c>
      <c r="L7" s="1"/>
      <c r="M7" s="1"/>
      <c r="N7" s="1">
        <v>0</v>
      </c>
      <c r="O7" s="1">
        <v>0</v>
      </c>
      <c r="P7" s="1"/>
      <c r="Q7" s="1">
        <f t="shared" ref="Q7:Q66" si="4">E7/5</f>
        <v>8.4939999999999998</v>
      </c>
      <c r="R7" s="5">
        <f>9*Q7-P7-O7-N7-F7</f>
        <v>41.655999999999999</v>
      </c>
      <c r="S7" s="5"/>
      <c r="T7" s="1"/>
      <c r="U7" s="1">
        <f t="shared" ref="U7:U66" si="5">(F7+N7+O7+P7+R7)/Q7</f>
        <v>9</v>
      </c>
      <c r="V7" s="1">
        <f t="shared" ref="V7:V66" si="6">(F7+N7+O7+P7)/Q7</f>
        <v>4.0958323522486459</v>
      </c>
      <c r="W7" s="1">
        <v>4.0411999999999999</v>
      </c>
      <c r="X7" s="1">
        <v>4.4286000000000003</v>
      </c>
      <c r="Y7" s="1">
        <v>10.0792</v>
      </c>
      <c r="Z7" s="1">
        <v>9.3328000000000007</v>
      </c>
      <c r="AA7" s="1">
        <v>7.4626000000000001</v>
      </c>
      <c r="AB7" s="1">
        <v>11.9162</v>
      </c>
      <c r="AC7" s="1"/>
      <c r="AD7" s="1">
        <f t="shared" si="3"/>
        <v>42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128.93100000000001</v>
      </c>
      <c r="D8" s="1">
        <v>583.72500000000002</v>
      </c>
      <c r="E8" s="1">
        <v>418.26900000000001</v>
      </c>
      <c r="F8" s="1">
        <v>227.20699999999999</v>
      </c>
      <c r="G8" s="6">
        <v>1</v>
      </c>
      <c r="H8" s="1">
        <v>45</v>
      </c>
      <c r="I8" s="1" t="s">
        <v>35</v>
      </c>
      <c r="J8" s="1">
        <v>413.15</v>
      </c>
      <c r="K8" s="1">
        <f t="shared" si="2"/>
        <v>5.1190000000000282</v>
      </c>
      <c r="L8" s="1"/>
      <c r="M8" s="1"/>
      <c r="N8" s="1">
        <v>91.367000000000019</v>
      </c>
      <c r="O8" s="1">
        <v>175.31999999999991</v>
      </c>
      <c r="P8" s="1">
        <v>150</v>
      </c>
      <c r="Q8" s="1">
        <f t="shared" si="4"/>
        <v>83.653800000000004</v>
      </c>
      <c r="R8" s="5">
        <f t="shared" ref="R8:R21" si="7">10*Q8-P8-O8-N8-F8</f>
        <v>192.64400000000006</v>
      </c>
      <c r="S8" s="5"/>
      <c r="T8" s="1"/>
      <c r="U8" s="1">
        <f t="shared" si="5"/>
        <v>10</v>
      </c>
      <c r="V8" s="1">
        <f t="shared" si="6"/>
        <v>7.6971279248521869</v>
      </c>
      <c r="W8" s="1">
        <v>84.205999999999989</v>
      </c>
      <c r="X8" s="1">
        <v>73.526800000000009</v>
      </c>
      <c r="Y8" s="1">
        <v>83.286599999999993</v>
      </c>
      <c r="Z8" s="1">
        <v>83.639799999999994</v>
      </c>
      <c r="AA8" s="1">
        <v>63.122999999999998</v>
      </c>
      <c r="AB8" s="1">
        <v>66.405000000000001</v>
      </c>
      <c r="AC8" s="1" t="s">
        <v>39</v>
      </c>
      <c r="AD8" s="1">
        <f t="shared" si="3"/>
        <v>193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134.07</v>
      </c>
      <c r="D9" s="1">
        <v>763.27499999999998</v>
      </c>
      <c r="E9" s="1">
        <v>544.24800000000005</v>
      </c>
      <c r="F9" s="1">
        <v>258.79700000000003</v>
      </c>
      <c r="G9" s="6">
        <v>1</v>
      </c>
      <c r="H9" s="1">
        <v>45</v>
      </c>
      <c r="I9" s="1" t="s">
        <v>35</v>
      </c>
      <c r="J9" s="1">
        <v>582</v>
      </c>
      <c r="K9" s="1">
        <f t="shared" si="2"/>
        <v>-37.751999999999953</v>
      </c>
      <c r="L9" s="1"/>
      <c r="M9" s="1"/>
      <c r="N9" s="1">
        <v>303.07199999999989</v>
      </c>
      <c r="O9" s="1">
        <v>123.4358000000001</v>
      </c>
      <c r="P9" s="1">
        <v>100</v>
      </c>
      <c r="Q9" s="1">
        <f t="shared" si="4"/>
        <v>108.84960000000001</v>
      </c>
      <c r="R9" s="5">
        <f t="shared" si="7"/>
        <v>303.19120000000009</v>
      </c>
      <c r="S9" s="5"/>
      <c r="T9" s="1"/>
      <c r="U9" s="1">
        <f t="shared" si="5"/>
        <v>10</v>
      </c>
      <c r="V9" s="1">
        <f t="shared" si="6"/>
        <v>7.2145859975599356</v>
      </c>
      <c r="W9" s="1">
        <v>111.4558</v>
      </c>
      <c r="X9" s="1">
        <v>109.10720000000001</v>
      </c>
      <c r="Y9" s="1">
        <v>94.864800000000002</v>
      </c>
      <c r="Z9" s="1">
        <v>102.08759999999999</v>
      </c>
      <c r="AA9" s="1">
        <v>100.86060000000001</v>
      </c>
      <c r="AB9" s="1">
        <v>81.186800000000005</v>
      </c>
      <c r="AC9" s="1"/>
      <c r="AD9" s="1">
        <f t="shared" si="3"/>
        <v>303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34</v>
      </c>
      <c r="C10" s="1">
        <v>49.268000000000001</v>
      </c>
      <c r="D10" s="1">
        <v>311.12400000000002</v>
      </c>
      <c r="E10" s="1">
        <v>214.078</v>
      </c>
      <c r="F10" s="1">
        <v>88.516999999999996</v>
      </c>
      <c r="G10" s="6">
        <v>1</v>
      </c>
      <c r="H10" s="1">
        <v>40</v>
      </c>
      <c r="I10" s="1" t="s">
        <v>35</v>
      </c>
      <c r="J10" s="1">
        <v>260.25</v>
      </c>
      <c r="K10" s="1">
        <f t="shared" si="2"/>
        <v>-46.171999999999997</v>
      </c>
      <c r="L10" s="1"/>
      <c r="M10" s="1"/>
      <c r="N10" s="1">
        <v>214.38399999999999</v>
      </c>
      <c r="O10" s="1">
        <v>145.47040000000001</v>
      </c>
      <c r="P10" s="1">
        <v>100</v>
      </c>
      <c r="Q10" s="1">
        <f t="shared" si="4"/>
        <v>42.815600000000003</v>
      </c>
      <c r="R10" s="5"/>
      <c r="S10" s="5"/>
      <c r="T10" s="1"/>
      <c r="U10" s="1">
        <f t="shared" si="5"/>
        <v>12.807747643382317</v>
      </c>
      <c r="V10" s="1">
        <f t="shared" si="6"/>
        <v>12.807747643382317</v>
      </c>
      <c r="W10" s="1">
        <v>61.847400000000007</v>
      </c>
      <c r="X10" s="1">
        <v>51.765200000000007</v>
      </c>
      <c r="Y10" s="1">
        <v>37.994</v>
      </c>
      <c r="Z10" s="1">
        <v>35.907400000000003</v>
      </c>
      <c r="AA10" s="1">
        <v>31.0944</v>
      </c>
      <c r="AB10" s="1">
        <v>32.267800000000001</v>
      </c>
      <c r="AC10" s="1"/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61</v>
      </c>
      <c r="D11" s="1">
        <v>252</v>
      </c>
      <c r="E11" s="1">
        <v>210</v>
      </c>
      <c r="F11" s="1">
        <v>37</v>
      </c>
      <c r="G11" s="6">
        <v>0.45</v>
      </c>
      <c r="H11" s="1">
        <v>45</v>
      </c>
      <c r="I11" s="1" t="s">
        <v>35</v>
      </c>
      <c r="J11" s="1">
        <v>224</v>
      </c>
      <c r="K11" s="1">
        <f t="shared" si="2"/>
        <v>-14</v>
      </c>
      <c r="L11" s="1"/>
      <c r="M11" s="1"/>
      <c r="N11" s="1">
        <v>255</v>
      </c>
      <c r="O11" s="1">
        <v>15.399999999999981</v>
      </c>
      <c r="P11" s="1"/>
      <c r="Q11" s="1">
        <f t="shared" si="4"/>
        <v>42</v>
      </c>
      <c r="R11" s="5">
        <f t="shared" si="7"/>
        <v>112.60000000000002</v>
      </c>
      <c r="S11" s="5"/>
      <c r="T11" s="1"/>
      <c r="U11" s="1">
        <f t="shared" si="5"/>
        <v>10</v>
      </c>
      <c r="V11" s="1">
        <f t="shared" si="6"/>
        <v>7.3190476190476188</v>
      </c>
      <c r="W11" s="1">
        <v>45.4</v>
      </c>
      <c r="X11" s="1">
        <v>51</v>
      </c>
      <c r="Y11" s="1">
        <v>41</v>
      </c>
      <c r="Z11" s="1">
        <v>41.2</v>
      </c>
      <c r="AA11" s="1">
        <v>40.6</v>
      </c>
      <c r="AB11" s="1">
        <v>36.4</v>
      </c>
      <c r="AC11" s="1"/>
      <c r="AD11" s="1">
        <f t="shared" si="3"/>
        <v>51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178</v>
      </c>
      <c r="D12" s="1">
        <v>325</v>
      </c>
      <c r="E12" s="1">
        <v>392</v>
      </c>
      <c r="F12" s="1">
        <v>21</v>
      </c>
      <c r="G12" s="6">
        <v>0.45</v>
      </c>
      <c r="H12" s="1">
        <v>45</v>
      </c>
      <c r="I12" s="1" t="s">
        <v>35</v>
      </c>
      <c r="J12" s="1">
        <v>464</v>
      </c>
      <c r="K12" s="1">
        <f t="shared" si="2"/>
        <v>-72</v>
      </c>
      <c r="L12" s="1"/>
      <c r="M12" s="1"/>
      <c r="N12" s="1">
        <v>357</v>
      </c>
      <c r="O12" s="1">
        <v>171</v>
      </c>
      <c r="P12" s="1">
        <v>200</v>
      </c>
      <c r="Q12" s="1">
        <f t="shared" si="4"/>
        <v>78.400000000000006</v>
      </c>
      <c r="R12" s="5">
        <f t="shared" si="7"/>
        <v>35</v>
      </c>
      <c r="S12" s="5"/>
      <c r="T12" s="1"/>
      <c r="U12" s="1">
        <f t="shared" si="5"/>
        <v>10</v>
      </c>
      <c r="V12" s="1">
        <f t="shared" si="6"/>
        <v>9.553571428571427</v>
      </c>
      <c r="W12" s="1">
        <v>88</v>
      </c>
      <c r="X12" s="1">
        <v>75</v>
      </c>
      <c r="Y12" s="1">
        <v>59.4</v>
      </c>
      <c r="Z12" s="1">
        <v>64.599999999999994</v>
      </c>
      <c r="AA12" s="1">
        <v>47.2</v>
      </c>
      <c r="AB12" s="1">
        <v>58</v>
      </c>
      <c r="AC12" s="1" t="s">
        <v>46</v>
      </c>
      <c r="AD12" s="1">
        <f t="shared" si="3"/>
        <v>16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180</v>
      </c>
      <c r="D13" s="1"/>
      <c r="E13" s="1">
        <v>67</v>
      </c>
      <c r="F13" s="1">
        <v>107</v>
      </c>
      <c r="G13" s="6">
        <v>0.17</v>
      </c>
      <c r="H13" s="1">
        <v>180</v>
      </c>
      <c r="I13" s="1" t="s">
        <v>35</v>
      </c>
      <c r="J13" s="1">
        <v>67</v>
      </c>
      <c r="K13" s="1">
        <f t="shared" si="2"/>
        <v>0</v>
      </c>
      <c r="L13" s="1"/>
      <c r="M13" s="1"/>
      <c r="N13" s="1">
        <v>148</v>
      </c>
      <c r="O13" s="1">
        <v>54.600000000000023</v>
      </c>
      <c r="P13" s="1"/>
      <c r="Q13" s="1">
        <f t="shared" si="4"/>
        <v>13.4</v>
      </c>
      <c r="R13" s="5"/>
      <c r="S13" s="5"/>
      <c r="T13" s="1"/>
      <c r="U13" s="1">
        <f t="shared" si="5"/>
        <v>23.1044776119403</v>
      </c>
      <c r="V13" s="1">
        <f t="shared" si="6"/>
        <v>23.1044776119403</v>
      </c>
      <c r="W13" s="1">
        <v>28.8</v>
      </c>
      <c r="X13" s="1">
        <v>32.200000000000003</v>
      </c>
      <c r="Y13" s="1">
        <v>14.6</v>
      </c>
      <c r="Z13" s="1">
        <v>20.2</v>
      </c>
      <c r="AA13" s="1">
        <v>20.6</v>
      </c>
      <c r="AB13" s="1">
        <v>18</v>
      </c>
      <c r="AC13" s="1"/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384</v>
      </c>
      <c r="D14" s="1"/>
      <c r="E14" s="1">
        <v>193</v>
      </c>
      <c r="F14" s="1">
        <v>170</v>
      </c>
      <c r="G14" s="6">
        <v>0.3</v>
      </c>
      <c r="H14" s="1">
        <v>40</v>
      </c>
      <c r="I14" s="1" t="s">
        <v>35</v>
      </c>
      <c r="J14" s="1">
        <v>192</v>
      </c>
      <c r="K14" s="1">
        <f t="shared" si="2"/>
        <v>1</v>
      </c>
      <c r="L14" s="1"/>
      <c r="M14" s="1"/>
      <c r="N14" s="1">
        <v>0</v>
      </c>
      <c r="O14" s="1">
        <v>125.2</v>
      </c>
      <c r="P14" s="1">
        <v>100</v>
      </c>
      <c r="Q14" s="1">
        <f t="shared" si="4"/>
        <v>38.6</v>
      </c>
      <c r="R14" s="5"/>
      <c r="S14" s="5"/>
      <c r="T14" s="1"/>
      <c r="U14" s="1">
        <f t="shared" si="5"/>
        <v>10.238341968911916</v>
      </c>
      <c r="V14" s="1">
        <f t="shared" si="6"/>
        <v>10.238341968911916</v>
      </c>
      <c r="W14" s="1">
        <v>40.200000000000003</v>
      </c>
      <c r="X14" s="1">
        <v>23.2</v>
      </c>
      <c r="Y14" s="1">
        <v>22.6</v>
      </c>
      <c r="Z14" s="1">
        <v>22.8</v>
      </c>
      <c r="AA14" s="1">
        <v>21</v>
      </c>
      <c r="AB14" s="1">
        <v>44.2</v>
      </c>
      <c r="AC14" s="1"/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352</v>
      </c>
      <c r="D15" s="1"/>
      <c r="E15" s="1">
        <v>62</v>
      </c>
      <c r="F15" s="1">
        <v>287</v>
      </c>
      <c r="G15" s="6">
        <v>0.4</v>
      </c>
      <c r="H15" s="1">
        <v>50</v>
      </c>
      <c r="I15" s="1" t="s">
        <v>35</v>
      </c>
      <c r="J15" s="1">
        <v>59</v>
      </c>
      <c r="K15" s="1">
        <f t="shared" si="2"/>
        <v>3</v>
      </c>
      <c r="L15" s="1"/>
      <c r="M15" s="1"/>
      <c r="N15" s="1">
        <v>0</v>
      </c>
      <c r="O15" s="1">
        <v>0</v>
      </c>
      <c r="P15" s="1"/>
      <c r="Q15" s="1">
        <f t="shared" si="4"/>
        <v>12.4</v>
      </c>
      <c r="R15" s="5"/>
      <c r="S15" s="5"/>
      <c r="T15" s="1"/>
      <c r="U15" s="1">
        <f t="shared" si="5"/>
        <v>23.14516129032258</v>
      </c>
      <c r="V15" s="1">
        <f t="shared" si="6"/>
        <v>23.14516129032258</v>
      </c>
      <c r="W15" s="1">
        <v>12.2</v>
      </c>
      <c r="X15" s="1">
        <v>11.6</v>
      </c>
      <c r="Y15" s="1">
        <v>17.2</v>
      </c>
      <c r="Z15" s="1">
        <v>19.2</v>
      </c>
      <c r="AA15" s="1">
        <v>19.2</v>
      </c>
      <c r="AB15" s="1">
        <v>32</v>
      </c>
      <c r="AC15" s="20" t="s">
        <v>50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42</v>
      </c>
      <c r="C16" s="1">
        <v>615</v>
      </c>
      <c r="D16" s="1"/>
      <c r="E16" s="1">
        <v>221</v>
      </c>
      <c r="F16" s="1">
        <v>380</v>
      </c>
      <c r="G16" s="6">
        <v>0.17</v>
      </c>
      <c r="H16" s="1">
        <v>120</v>
      </c>
      <c r="I16" s="1" t="s">
        <v>35</v>
      </c>
      <c r="J16" s="1">
        <v>221</v>
      </c>
      <c r="K16" s="1">
        <f t="shared" si="2"/>
        <v>0</v>
      </c>
      <c r="L16" s="1"/>
      <c r="M16" s="1"/>
      <c r="N16" s="1">
        <v>0</v>
      </c>
      <c r="O16" s="1">
        <v>121.59999999999989</v>
      </c>
      <c r="P16" s="1">
        <v>100</v>
      </c>
      <c r="Q16" s="1">
        <f t="shared" si="4"/>
        <v>44.2</v>
      </c>
      <c r="R16" s="5"/>
      <c r="S16" s="5"/>
      <c r="T16" s="1"/>
      <c r="U16" s="1">
        <f t="shared" si="5"/>
        <v>13.610859728506785</v>
      </c>
      <c r="V16" s="1">
        <f t="shared" si="6"/>
        <v>13.610859728506785</v>
      </c>
      <c r="W16" s="1">
        <v>58.8</v>
      </c>
      <c r="X16" s="1">
        <v>54.6</v>
      </c>
      <c r="Y16" s="1">
        <v>48.2</v>
      </c>
      <c r="Z16" s="1">
        <v>51.4</v>
      </c>
      <c r="AA16" s="1">
        <v>47.8</v>
      </c>
      <c r="AB16" s="1">
        <v>76.599999999999994</v>
      </c>
      <c r="AC16" s="1"/>
      <c r="AD16" s="1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42</v>
      </c>
      <c r="C17" s="1">
        <v>24</v>
      </c>
      <c r="D17" s="1">
        <v>186</v>
      </c>
      <c r="E17" s="1">
        <v>59</v>
      </c>
      <c r="F17" s="1">
        <v>110</v>
      </c>
      <c r="G17" s="6">
        <v>0.35</v>
      </c>
      <c r="H17" s="1">
        <v>45</v>
      </c>
      <c r="I17" s="1" t="s">
        <v>35</v>
      </c>
      <c r="J17" s="1">
        <v>79</v>
      </c>
      <c r="K17" s="1">
        <f t="shared" si="2"/>
        <v>-20</v>
      </c>
      <c r="L17" s="1"/>
      <c r="M17" s="1"/>
      <c r="N17" s="1">
        <v>58</v>
      </c>
      <c r="O17" s="1">
        <v>0</v>
      </c>
      <c r="P17" s="1"/>
      <c r="Q17" s="1">
        <f t="shared" si="4"/>
        <v>11.8</v>
      </c>
      <c r="R17" s="5"/>
      <c r="S17" s="5"/>
      <c r="T17" s="1"/>
      <c r="U17" s="1">
        <f t="shared" si="5"/>
        <v>14.23728813559322</v>
      </c>
      <c r="V17" s="1">
        <f t="shared" si="6"/>
        <v>14.23728813559322</v>
      </c>
      <c r="W17" s="1">
        <v>19.2</v>
      </c>
      <c r="X17" s="1">
        <v>24</v>
      </c>
      <c r="Y17" s="1">
        <v>26</v>
      </c>
      <c r="Z17" s="1">
        <v>25.8</v>
      </c>
      <c r="AA17" s="1">
        <v>28.4</v>
      </c>
      <c r="AB17" s="1">
        <v>19.399999999999999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42</v>
      </c>
      <c r="C18" s="1">
        <v>13</v>
      </c>
      <c r="D18" s="1">
        <v>253</v>
      </c>
      <c r="E18" s="1">
        <v>117</v>
      </c>
      <c r="F18" s="1">
        <v>130</v>
      </c>
      <c r="G18" s="6">
        <v>0.35</v>
      </c>
      <c r="H18" s="1">
        <v>45</v>
      </c>
      <c r="I18" s="1" t="s">
        <v>35</v>
      </c>
      <c r="J18" s="1">
        <v>124</v>
      </c>
      <c r="K18" s="1">
        <f t="shared" si="2"/>
        <v>-7</v>
      </c>
      <c r="L18" s="1"/>
      <c r="M18" s="1"/>
      <c r="N18" s="1">
        <v>34</v>
      </c>
      <c r="O18" s="1">
        <v>0</v>
      </c>
      <c r="P18" s="1"/>
      <c r="Q18" s="1">
        <f t="shared" si="4"/>
        <v>23.4</v>
      </c>
      <c r="R18" s="5">
        <f t="shared" si="7"/>
        <v>70</v>
      </c>
      <c r="S18" s="5"/>
      <c r="T18" s="1"/>
      <c r="U18" s="1">
        <f t="shared" si="5"/>
        <v>10</v>
      </c>
      <c r="V18" s="1">
        <f t="shared" si="6"/>
        <v>7.0085470085470094</v>
      </c>
      <c r="W18" s="1">
        <v>23.4</v>
      </c>
      <c r="X18" s="1">
        <v>28.4</v>
      </c>
      <c r="Y18" s="1">
        <v>32.6</v>
      </c>
      <c r="Z18" s="1">
        <v>30</v>
      </c>
      <c r="AA18" s="1">
        <v>26.6</v>
      </c>
      <c r="AB18" s="1">
        <v>21</v>
      </c>
      <c r="AC18" s="1"/>
      <c r="AD18" s="1">
        <f t="shared" si="3"/>
        <v>25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673.35199999999998</v>
      </c>
      <c r="D19" s="1">
        <v>1077.7950000000001</v>
      </c>
      <c r="E19" s="1">
        <v>845.49099999999999</v>
      </c>
      <c r="F19" s="1">
        <v>677.678</v>
      </c>
      <c r="G19" s="6">
        <v>1</v>
      </c>
      <c r="H19" s="1">
        <v>55</v>
      </c>
      <c r="I19" s="1" t="s">
        <v>35</v>
      </c>
      <c r="J19" s="1">
        <v>815.75</v>
      </c>
      <c r="K19" s="1">
        <f t="shared" si="2"/>
        <v>29.740999999999985</v>
      </c>
      <c r="L19" s="1"/>
      <c r="M19" s="1"/>
      <c r="N19" s="1">
        <v>381.88499999999982</v>
      </c>
      <c r="O19" s="1">
        <v>244.53560000000019</v>
      </c>
      <c r="P19" s="1">
        <v>300</v>
      </c>
      <c r="Q19" s="1">
        <f t="shared" si="4"/>
        <v>169.09819999999999</v>
      </c>
      <c r="R19" s="5">
        <f t="shared" si="7"/>
        <v>86.883400000000051</v>
      </c>
      <c r="S19" s="5"/>
      <c r="T19" s="1"/>
      <c r="U19" s="1">
        <f t="shared" si="5"/>
        <v>10</v>
      </c>
      <c r="V19" s="1">
        <f t="shared" si="6"/>
        <v>9.4861955952221848</v>
      </c>
      <c r="W19" s="1">
        <v>192.6448</v>
      </c>
      <c r="X19" s="1">
        <v>189.36920000000001</v>
      </c>
      <c r="Y19" s="1">
        <v>153.0042</v>
      </c>
      <c r="Z19" s="1">
        <v>150.08940000000001</v>
      </c>
      <c r="AA19" s="1">
        <v>167.91839999999999</v>
      </c>
      <c r="AB19" s="1">
        <v>132.97720000000001</v>
      </c>
      <c r="AC19" s="1"/>
      <c r="AD19" s="1">
        <f t="shared" si="3"/>
        <v>87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34</v>
      </c>
      <c r="C20" s="1">
        <v>2407.1</v>
      </c>
      <c r="D20" s="1">
        <v>2521.0630000000001</v>
      </c>
      <c r="E20" s="1">
        <v>2752.7629999999999</v>
      </c>
      <c r="F20" s="1">
        <v>1661.2049999999999</v>
      </c>
      <c r="G20" s="6">
        <v>1</v>
      </c>
      <c r="H20" s="1">
        <v>50</v>
      </c>
      <c r="I20" s="1" t="s">
        <v>35</v>
      </c>
      <c r="J20" s="1">
        <v>2765.1</v>
      </c>
      <c r="K20" s="1">
        <f t="shared" si="2"/>
        <v>-12.336999999999989</v>
      </c>
      <c r="L20" s="1"/>
      <c r="M20" s="1"/>
      <c r="N20" s="1">
        <v>1100</v>
      </c>
      <c r="O20" s="1">
        <v>775.02020000000039</v>
      </c>
      <c r="P20" s="1">
        <v>800</v>
      </c>
      <c r="Q20" s="1">
        <f t="shared" si="4"/>
        <v>550.55259999999998</v>
      </c>
      <c r="R20" s="5">
        <f t="shared" si="7"/>
        <v>1169.3007999999995</v>
      </c>
      <c r="S20" s="5"/>
      <c r="T20" s="1"/>
      <c r="U20" s="1">
        <f t="shared" si="5"/>
        <v>10</v>
      </c>
      <c r="V20" s="1">
        <f t="shared" si="6"/>
        <v>7.8761324531025751</v>
      </c>
      <c r="W20" s="1">
        <v>547.33860000000004</v>
      </c>
      <c r="X20" s="1">
        <v>528.35760000000005</v>
      </c>
      <c r="Y20" s="1">
        <v>449.67039999999997</v>
      </c>
      <c r="Z20" s="1">
        <v>447.18259999999998</v>
      </c>
      <c r="AA20" s="1">
        <v>460.93419999999998</v>
      </c>
      <c r="AB20" s="1">
        <v>420.68939999999998</v>
      </c>
      <c r="AC20" s="1"/>
      <c r="AD20" s="1">
        <f t="shared" si="3"/>
        <v>1169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34</v>
      </c>
      <c r="C21" s="1">
        <v>1234.194</v>
      </c>
      <c r="D21" s="1">
        <v>1893.98</v>
      </c>
      <c r="E21" s="1">
        <v>1572.8389999999999</v>
      </c>
      <c r="F21" s="1">
        <v>1220.1400000000001</v>
      </c>
      <c r="G21" s="6">
        <v>1</v>
      </c>
      <c r="H21" s="1">
        <v>55</v>
      </c>
      <c r="I21" s="1" t="s">
        <v>35</v>
      </c>
      <c r="J21" s="1">
        <v>1517.4</v>
      </c>
      <c r="K21" s="1">
        <f t="shared" si="2"/>
        <v>55.438999999999851</v>
      </c>
      <c r="L21" s="1"/>
      <c r="M21" s="1"/>
      <c r="N21" s="1">
        <v>600</v>
      </c>
      <c r="O21" s="1">
        <v>406.11099999999988</v>
      </c>
      <c r="P21" s="1">
        <v>500</v>
      </c>
      <c r="Q21" s="1">
        <f t="shared" si="4"/>
        <v>314.56779999999998</v>
      </c>
      <c r="R21" s="5">
        <f t="shared" si="7"/>
        <v>419.42699999999991</v>
      </c>
      <c r="S21" s="5"/>
      <c r="T21" s="1"/>
      <c r="U21" s="1">
        <f t="shared" si="5"/>
        <v>10</v>
      </c>
      <c r="V21" s="1">
        <f t="shared" si="6"/>
        <v>8.666656282047942</v>
      </c>
      <c r="W21" s="1">
        <v>334.411</v>
      </c>
      <c r="X21" s="1">
        <v>326.24860000000001</v>
      </c>
      <c r="Y21" s="1">
        <v>297.30020000000002</v>
      </c>
      <c r="Z21" s="1">
        <v>292.92099999999999</v>
      </c>
      <c r="AA21" s="1">
        <v>307.43680000000001</v>
      </c>
      <c r="AB21" s="1">
        <v>281.66680000000002</v>
      </c>
      <c r="AC21" s="1"/>
      <c r="AD21" s="1">
        <f t="shared" si="3"/>
        <v>419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34</v>
      </c>
      <c r="C22" s="1">
        <v>315.346</v>
      </c>
      <c r="D22" s="1"/>
      <c r="E22" s="1">
        <v>254.79499999999999</v>
      </c>
      <c r="F22" s="1">
        <v>10.214</v>
      </c>
      <c r="G22" s="6">
        <v>1</v>
      </c>
      <c r="H22" s="1">
        <v>60</v>
      </c>
      <c r="I22" s="1" t="s">
        <v>35</v>
      </c>
      <c r="J22" s="1">
        <v>237.7</v>
      </c>
      <c r="K22" s="1">
        <f t="shared" si="2"/>
        <v>17.094999999999999</v>
      </c>
      <c r="L22" s="1"/>
      <c r="M22" s="1"/>
      <c r="N22" s="1">
        <v>220</v>
      </c>
      <c r="O22" s="1">
        <v>160.761</v>
      </c>
      <c r="P22" s="1">
        <v>150</v>
      </c>
      <c r="Q22" s="1">
        <f t="shared" si="4"/>
        <v>50.958999999999996</v>
      </c>
      <c r="R22" s="5"/>
      <c r="S22" s="5"/>
      <c r="T22" s="1"/>
      <c r="U22" s="1">
        <f t="shared" si="5"/>
        <v>10.615887281932535</v>
      </c>
      <c r="V22" s="1">
        <f t="shared" si="6"/>
        <v>10.615887281932535</v>
      </c>
      <c r="W22" s="1">
        <v>58.456000000000003</v>
      </c>
      <c r="X22" s="1">
        <v>46.825400000000002</v>
      </c>
      <c r="Y22" s="1">
        <v>39.641800000000003</v>
      </c>
      <c r="Z22" s="1">
        <v>41.6614</v>
      </c>
      <c r="AA22" s="1">
        <v>45.095799999999997</v>
      </c>
      <c r="AB22" s="1">
        <v>64.254800000000003</v>
      </c>
      <c r="AC22" s="1"/>
      <c r="AD22" s="1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58</v>
      </c>
      <c r="B23" s="11" t="s">
        <v>34</v>
      </c>
      <c r="C23" s="11">
        <v>4143.4009999999998</v>
      </c>
      <c r="D23" s="11">
        <v>2262.9850000000001</v>
      </c>
      <c r="E23" s="21">
        <v>3136.5349999999999</v>
      </c>
      <c r="F23" s="21">
        <v>2724.973</v>
      </c>
      <c r="G23" s="12">
        <v>0</v>
      </c>
      <c r="H23" s="11">
        <v>60</v>
      </c>
      <c r="I23" s="14" t="s">
        <v>43</v>
      </c>
      <c r="J23" s="11">
        <v>3046.7</v>
      </c>
      <c r="K23" s="11">
        <f t="shared" si="2"/>
        <v>89.835000000000036</v>
      </c>
      <c r="L23" s="11"/>
      <c r="M23" s="11"/>
      <c r="N23" s="21">
        <v>400</v>
      </c>
      <c r="O23" s="21">
        <v>906.75920000000042</v>
      </c>
      <c r="P23" s="21">
        <v>1000</v>
      </c>
      <c r="Q23" s="11">
        <f t="shared" si="4"/>
        <v>627.30700000000002</v>
      </c>
      <c r="R23" s="13"/>
      <c r="S23" s="13"/>
      <c r="T23" s="11"/>
      <c r="U23" s="11">
        <f t="shared" si="5"/>
        <v>8.0211638001807728</v>
      </c>
      <c r="V23" s="11">
        <f t="shared" si="6"/>
        <v>8.0211638001807728</v>
      </c>
      <c r="W23" s="11">
        <v>658.29060000000004</v>
      </c>
      <c r="X23" s="11">
        <v>639.21019999999999</v>
      </c>
      <c r="Y23" s="11">
        <v>702.36419999999998</v>
      </c>
      <c r="Z23" s="11">
        <v>727.23400000000004</v>
      </c>
      <c r="AA23" s="11">
        <v>809.16180000000008</v>
      </c>
      <c r="AB23" s="11">
        <v>786.49440000000004</v>
      </c>
      <c r="AC23" s="14" t="s">
        <v>152</v>
      </c>
      <c r="AD23" s="1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34</v>
      </c>
      <c r="C24" s="1">
        <v>211.64599999999999</v>
      </c>
      <c r="D24" s="1">
        <v>15.86</v>
      </c>
      <c r="E24" s="1">
        <v>168.65</v>
      </c>
      <c r="F24" s="1"/>
      <c r="G24" s="6">
        <v>1</v>
      </c>
      <c r="H24" s="1">
        <v>50</v>
      </c>
      <c r="I24" s="1" t="s">
        <v>35</v>
      </c>
      <c r="J24" s="1">
        <v>213.5</v>
      </c>
      <c r="K24" s="1">
        <f t="shared" si="2"/>
        <v>-44.849999999999994</v>
      </c>
      <c r="L24" s="1"/>
      <c r="M24" s="1"/>
      <c r="N24" s="1">
        <v>316.24919999999997</v>
      </c>
      <c r="O24" s="1">
        <v>181.18259999999989</v>
      </c>
      <c r="P24" s="1">
        <v>150</v>
      </c>
      <c r="Q24" s="1">
        <f t="shared" si="4"/>
        <v>33.730000000000004</v>
      </c>
      <c r="R24" s="5"/>
      <c r="S24" s="5"/>
      <c r="T24" s="1"/>
      <c r="U24" s="1">
        <f t="shared" si="5"/>
        <v>19.194538986065808</v>
      </c>
      <c r="V24" s="1">
        <f t="shared" si="6"/>
        <v>19.194538986065808</v>
      </c>
      <c r="W24" s="1">
        <v>60.178400000000003</v>
      </c>
      <c r="X24" s="1">
        <v>54.144799999999996</v>
      </c>
      <c r="Y24" s="1">
        <v>37.262</v>
      </c>
      <c r="Z24" s="1">
        <v>30.282800000000002</v>
      </c>
      <c r="AA24" s="1">
        <v>27.958200000000001</v>
      </c>
      <c r="AB24" s="1">
        <v>29.9984</v>
      </c>
      <c r="AC24" s="1"/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34</v>
      </c>
      <c r="C25" s="1">
        <v>1151.963</v>
      </c>
      <c r="D25" s="1">
        <v>1355.79</v>
      </c>
      <c r="E25" s="1">
        <v>1200.9749999999999</v>
      </c>
      <c r="F25" s="1">
        <v>986.40599999999995</v>
      </c>
      <c r="G25" s="6">
        <v>1</v>
      </c>
      <c r="H25" s="1">
        <v>55</v>
      </c>
      <c r="I25" s="1" t="s">
        <v>35</v>
      </c>
      <c r="J25" s="1">
        <v>1151.17</v>
      </c>
      <c r="K25" s="1">
        <f t="shared" si="2"/>
        <v>49.804999999999836</v>
      </c>
      <c r="L25" s="1"/>
      <c r="M25" s="1"/>
      <c r="N25" s="1">
        <v>700</v>
      </c>
      <c r="O25" s="1">
        <v>375.23800000000028</v>
      </c>
      <c r="P25" s="1">
        <v>400</v>
      </c>
      <c r="Q25" s="1">
        <f t="shared" si="4"/>
        <v>240.19499999999999</v>
      </c>
      <c r="R25" s="5"/>
      <c r="S25" s="5"/>
      <c r="T25" s="1"/>
      <c r="U25" s="1">
        <f t="shared" si="5"/>
        <v>10.248523075001563</v>
      </c>
      <c r="V25" s="1">
        <f t="shared" si="6"/>
        <v>10.248523075001563</v>
      </c>
      <c r="W25" s="1">
        <v>287.358</v>
      </c>
      <c r="X25" s="1">
        <v>279.76260000000002</v>
      </c>
      <c r="Y25" s="1">
        <v>224.589</v>
      </c>
      <c r="Z25" s="1">
        <v>224.6412</v>
      </c>
      <c r="AA25" s="1">
        <v>248.17019999999999</v>
      </c>
      <c r="AB25" s="1">
        <v>225.506</v>
      </c>
      <c r="AC25" s="1"/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34</v>
      </c>
      <c r="C26" s="1">
        <v>2199.5230000000001</v>
      </c>
      <c r="D26" s="1">
        <v>2313.65</v>
      </c>
      <c r="E26" s="1">
        <v>2183.8240000000001</v>
      </c>
      <c r="F26" s="1">
        <v>1883.518</v>
      </c>
      <c r="G26" s="6">
        <v>1</v>
      </c>
      <c r="H26" s="1">
        <v>60</v>
      </c>
      <c r="I26" s="1" t="s">
        <v>35</v>
      </c>
      <c r="J26" s="1">
        <v>2175</v>
      </c>
      <c r="K26" s="1">
        <f t="shared" si="2"/>
        <v>8.8240000000000691</v>
      </c>
      <c r="L26" s="1"/>
      <c r="M26" s="1"/>
      <c r="N26" s="1">
        <v>950</v>
      </c>
      <c r="O26" s="1">
        <v>882.61840000000029</v>
      </c>
      <c r="P26" s="1">
        <v>1000</v>
      </c>
      <c r="Q26" s="1">
        <f t="shared" si="4"/>
        <v>436.76480000000004</v>
      </c>
      <c r="R26" s="5"/>
      <c r="S26" s="5"/>
      <c r="T26" s="1"/>
      <c r="U26" s="1">
        <f t="shared" si="5"/>
        <v>10.797885727054927</v>
      </c>
      <c r="V26" s="1">
        <f t="shared" si="6"/>
        <v>10.797885727054927</v>
      </c>
      <c r="W26" s="1">
        <v>526.51620000000003</v>
      </c>
      <c r="X26" s="1">
        <v>490.66300000000001</v>
      </c>
      <c r="Y26" s="1">
        <v>432.9674</v>
      </c>
      <c r="Z26" s="1">
        <v>447.91279999999989</v>
      </c>
      <c r="AA26" s="1">
        <v>537.40359999999998</v>
      </c>
      <c r="AB26" s="1">
        <v>514.82240000000002</v>
      </c>
      <c r="AC26" s="1"/>
      <c r="AD26" s="1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1268.4559999999999</v>
      </c>
      <c r="D27" s="1">
        <v>2258.0050000000001</v>
      </c>
      <c r="E27" s="1">
        <v>2002.8040000000001</v>
      </c>
      <c r="F27" s="1">
        <v>1144.7460000000001</v>
      </c>
      <c r="G27" s="6">
        <v>1</v>
      </c>
      <c r="H27" s="1">
        <v>60</v>
      </c>
      <c r="I27" s="1" t="s">
        <v>35</v>
      </c>
      <c r="J27" s="1">
        <v>1955.1</v>
      </c>
      <c r="K27" s="1">
        <f t="shared" si="2"/>
        <v>47.704000000000178</v>
      </c>
      <c r="L27" s="1"/>
      <c r="M27" s="1"/>
      <c r="N27" s="1">
        <v>900</v>
      </c>
      <c r="O27" s="1">
        <v>521.96019999999953</v>
      </c>
      <c r="P27" s="1">
        <v>600</v>
      </c>
      <c r="Q27" s="1">
        <f t="shared" si="4"/>
        <v>400.56080000000003</v>
      </c>
      <c r="R27" s="5">
        <f t="shared" ref="R27:R37" si="8">10*Q27-P27-O27-N27-F27</f>
        <v>838.90180000000055</v>
      </c>
      <c r="S27" s="5"/>
      <c r="T27" s="1"/>
      <c r="U27" s="1">
        <f t="shared" si="5"/>
        <v>10</v>
      </c>
      <c r="V27" s="1">
        <f t="shared" si="6"/>
        <v>7.9056817342086383</v>
      </c>
      <c r="W27" s="1">
        <v>399.1336</v>
      </c>
      <c r="X27" s="1">
        <v>393.54579999999999</v>
      </c>
      <c r="Y27" s="1">
        <v>304.2414</v>
      </c>
      <c r="Z27" s="1">
        <v>297.53960000000001</v>
      </c>
      <c r="AA27" s="1">
        <v>310.11020000000002</v>
      </c>
      <c r="AB27" s="1">
        <v>320.78219999999999</v>
      </c>
      <c r="AC27" s="1"/>
      <c r="AD27" s="1">
        <f t="shared" si="3"/>
        <v>839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371.90699999999998</v>
      </c>
      <c r="D28" s="1">
        <v>384.61</v>
      </c>
      <c r="E28" s="1">
        <v>453.17599999999999</v>
      </c>
      <c r="F28" s="1">
        <v>221.59200000000001</v>
      </c>
      <c r="G28" s="6">
        <v>1</v>
      </c>
      <c r="H28" s="1">
        <v>60</v>
      </c>
      <c r="I28" s="1" t="s">
        <v>35</v>
      </c>
      <c r="J28" s="1">
        <v>438.51</v>
      </c>
      <c r="K28" s="1">
        <f t="shared" si="2"/>
        <v>14.665999999999997</v>
      </c>
      <c r="L28" s="1"/>
      <c r="M28" s="1"/>
      <c r="N28" s="1">
        <v>320</v>
      </c>
      <c r="O28" s="1">
        <v>233.63439999999969</v>
      </c>
      <c r="P28" s="1">
        <v>200</v>
      </c>
      <c r="Q28" s="1">
        <f t="shared" si="4"/>
        <v>90.635199999999998</v>
      </c>
      <c r="R28" s="5"/>
      <c r="S28" s="5"/>
      <c r="T28" s="1"/>
      <c r="U28" s="1">
        <f t="shared" si="5"/>
        <v>10.759907850371595</v>
      </c>
      <c r="V28" s="1">
        <f t="shared" si="6"/>
        <v>10.759907850371595</v>
      </c>
      <c r="W28" s="1">
        <v>108.0072</v>
      </c>
      <c r="X28" s="1">
        <v>95.464200000000005</v>
      </c>
      <c r="Y28" s="1">
        <v>97.009600000000006</v>
      </c>
      <c r="Z28" s="1">
        <v>98.561599999999999</v>
      </c>
      <c r="AA28" s="1">
        <v>110.0718</v>
      </c>
      <c r="AB28" s="1">
        <v>79.892799999999994</v>
      </c>
      <c r="AC28" s="1"/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34</v>
      </c>
      <c r="C29" s="1">
        <v>352.47800000000001</v>
      </c>
      <c r="D29" s="1">
        <v>332.00299999999999</v>
      </c>
      <c r="E29" s="1">
        <v>424.49400000000003</v>
      </c>
      <c r="F29" s="1">
        <v>124.93300000000001</v>
      </c>
      <c r="G29" s="6">
        <v>1</v>
      </c>
      <c r="H29" s="1">
        <v>60</v>
      </c>
      <c r="I29" s="1" t="s">
        <v>35</v>
      </c>
      <c r="J29" s="1">
        <v>409.11</v>
      </c>
      <c r="K29" s="1">
        <f t="shared" si="2"/>
        <v>15.384000000000015</v>
      </c>
      <c r="L29" s="1"/>
      <c r="M29" s="1"/>
      <c r="N29" s="1">
        <v>750</v>
      </c>
      <c r="O29" s="1">
        <v>169.96940000000009</v>
      </c>
      <c r="P29" s="1">
        <v>200</v>
      </c>
      <c r="Q29" s="1">
        <f t="shared" si="4"/>
        <v>84.898800000000008</v>
      </c>
      <c r="R29" s="5"/>
      <c r="S29" s="5"/>
      <c r="T29" s="1"/>
      <c r="U29" s="1">
        <f t="shared" si="5"/>
        <v>14.663368622406914</v>
      </c>
      <c r="V29" s="1">
        <f t="shared" si="6"/>
        <v>14.663368622406914</v>
      </c>
      <c r="W29" s="1">
        <v>131.37520000000001</v>
      </c>
      <c r="X29" s="1">
        <v>125.9318</v>
      </c>
      <c r="Y29" s="1">
        <v>100.2998</v>
      </c>
      <c r="Z29" s="1">
        <v>104.38639999999999</v>
      </c>
      <c r="AA29" s="1">
        <v>117.884</v>
      </c>
      <c r="AB29" s="1">
        <v>86.811199999999999</v>
      </c>
      <c r="AC29" s="1"/>
      <c r="AD29" s="1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293.53199999999998</v>
      </c>
      <c r="D30" s="1">
        <v>974.846</v>
      </c>
      <c r="E30" s="1">
        <v>609.27800000000002</v>
      </c>
      <c r="F30" s="1">
        <v>472.73</v>
      </c>
      <c r="G30" s="6">
        <v>1</v>
      </c>
      <c r="H30" s="1">
        <v>60</v>
      </c>
      <c r="I30" s="1" t="s">
        <v>35</v>
      </c>
      <c r="J30" s="1">
        <v>582.32000000000005</v>
      </c>
      <c r="K30" s="1">
        <f t="shared" si="2"/>
        <v>26.95799999999997</v>
      </c>
      <c r="L30" s="1"/>
      <c r="M30" s="1"/>
      <c r="N30" s="1">
        <v>550</v>
      </c>
      <c r="O30" s="1">
        <v>211.27119999999971</v>
      </c>
      <c r="P30" s="1">
        <v>250</v>
      </c>
      <c r="Q30" s="1">
        <f t="shared" si="4"/>
        <v>121.85560000000001</v>
      </c>
      <c r="R30" s="5"/>
      <c r="S30" s="5"/>
      <c r="T30" s="1"/>
      <c r="U30" s="1">
        <f t="shared" si="5"/>
        <v>12.178358647448288</v>
      </c>
      <c r="V30" s="1">
        <f t="shared" si="6"/>
        <v>12.178358647448288</v>
      </c>
      <c r="W30" s="1">
        <v>163.24359999999999</v>
      </c>
      <c r="X30" s="1">
        <v>155.05000000000001</v>
      </c>
      <c r="Y30" s="1">
        <v>113.1474</v>
      </c>
      <c r="Z30" s="1">
        <v>114.395</v>
      </c>
      <c r="AA30" s="1">
        <v>130.7296</v>
      </c>
      <c r="AB30" s="1">
        <v>112.871</v>
      </c>
      <c r="AC30" s="1"/>
      <c r="AD30" s="1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34</v>
      </c>
      <c r="C31" s="1">
        <v>45.911000000000001</v>
      </c>
      <c r="D31" s="1">
        <v>83.757000000000005</v>
      </c>
      <c r="E31" s="1">
        <v>50.789000000000001</v>
      </c>
      <c r="F31" s="1">
        <v>47.484999999999999</v>
      </c>
      <c r="G31" s="6">
        <v>1</v>
      </c>
      <c r="H31" s="1">
        <v>35</v>
      </c>
      <c r="I31" s="1" t="s">
        <v>35</v>
      </c>
      <c r="J31" s="1">
        <v>43.1</v>
      </c>
      <c r="K31" s="1">
        <f t="shared" si="2"/>
        <v>7.6890000000000001</v>
      </c>
      <c r="L31" s="1"/>
      <c r="M31" s="1"/>
      <c r="N31" s="1">
        <v>10</v>
      </c>
      <c r="O31" s="1">
        <v>65.312999999999988</v>
      </c>
      <c r="P31" s="1"/>
      <c r="Q31" s="1">
        <f t="shared" si="4"/>
        <v>10.1578</v>
      </c>
      <c r="R31" s="5"/>
      <c r="S31" s="5"/>
      <c r="T31" s="1"/>
      <c r="U31" s="1">
        <f t="shared" si="5"/>
        <v>12.089035027269682</v>
      </c>
      <c r="V31" s="1">
        <f t="shared" si="6"/>
        <v>12.089035027269682</v>
      </c>
      <c r="W31" s="1">
        <v>15.957599999999999</v>
      </c>
      <c r="X31" s="1">
        <v>13.5434</v>
      </c>
      <c r="Y31" s="1">
        <v>15.1454</v>
      </c>
      <c r="Z31" s="1">
        <v>14.451599999999999</v>
      </c>
      <c r="AA31" s="1">
        <v>15.402200000000001</v>
      </c>
      <c r="AB31" s="1">
        <v>17.8308</v>
      </c>
      <c r="AC31" s="1"/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34</v>
      </c>
      <c r="C32" s="1">
        <v>127.73699999999999</v>
      </c>
      <c r="D32" s="1">
        <v>165.28800000000001</v>
      </c>
      <c r="E32" s="1">
        <v>189.28800000000001</v>
      </c>
      <c r="F32" s="1"/>
      <c r="G32" s="6">
        <v>1</v>
      </c>
      <c r="H32" s="1">
        <v>30</v>
      </c>
      <c r="I32" s="1" t="s">
        <v>35</v>
      </c>
      <c r="J32" s="1">
        <v>365.5</v>
      </c>
      <c r="K32" s="1">
        <f t="shared" si="2"/>
        <v>-176.21199999999999</v>
      </c>
      <c r="L32" s="1"/>
      <c r="M32" s="1"/>
      <c r="N32" s="1">
        <v>353.97039999999993</v>
      </c>
      <c r="O32" s="1">
        <v>107.98260000000001</v>
      </c>
      <c r="P32" s="1">
        <v>150</v>
      </c>
      <c r="Q32" s="1">
        <f t="shared" si="4"/>
        <v>37.857600000000005</v>
      </c>
      <c r="R32" s="5"/>
      <c r="S32" s="5"/>
      <c r="T32" s="1"/>
      <c r="U32" s="1">
        <f t="shared" si="5"/>
        <v>16.164601031232827</v>
      </c>
      <c r="V32" s="1">
        <f t="shared" si="6"/>
        <v>16.164601031232827</v>
      </c>
      <c r="W32" s="1">
        <v>76.885599999999997</v>
      </c>
      <c r="X32" s="1">
        <v>78.104200000000006</v>
      </c>
      <c r="Y32" s="1">
        <v>59.058399999999992</v>
      </c>
      <c r="Z32" s="1">
        <v>58.086599999999997</v>
      </c>
      <c r="AA32" s="1">
        <v>49.3994</v>
      </c>
      <c r="AB32" s="1">
        <v>63.225999999999999</v>
      </c>
      <c r="AC32" s="1"/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77.662999999999997</v>
      </c>
      <c r="D33" s="1">
        <v>144.649</v>
      </c>
      <c r="E33" s="1">
        <v>165.053</v>
      </c>
      <c r="F33" s="1"/>
      <c r="G33" s="6">
        <v>1</v>
      </c>
      <c r="H33" s="1">
        <v>30</v>
      </c>
      <c r="I33" s="1" t="s">
        <v>35</v>
      </c>
      <c r="J33" s="1">
        <v>295.2</v>
      </c>
      <c r="K33" s="1">
        <f t="shared" si="2"/>
        <v>-130.14699999999999</v>
      </c>
      <c r="L33" s="1"/>
      <c r="M33" s="1"/>
      <c r="N33" s="1">
        <v>273.86360000000008</v>
      </c>
      <c r="O33" s="1">
        <v>122.7114</v>
      </c>
      <c r="P33" s="1"/>
      <c r="Q33" s="1">
        <f t="shared" si="4"/>
        <v>33.010599999999997</v>
      </c>
      <c r="R33" s="5"/>
      <c r="S33" s="5"/>
      <c r="T33" s="1"/>
      <c r="U33" s="1">
        <f t="shared" si="5"/>
        <v>12.013565339618186</v>
      </c>
      <c r="V33" s="1">
        <f t="shared" si="6"/>
        <v>12.013565339618186</v>
      </c>
      <c r="W33" s="1">
        <v>53.378200000000007</v>
      </c>
      <c r="X33" s="1">
        <v>53.77</v>
      </c>
      <c r="Y33" s="1">
        <v>37.102600000000002</v>
      </c>
      <c r="Z33" s="1">
        <v>41.8416</v>
      </c>
      <c r="AA33" s="1">
        <v>41.603999999999999</v>
      </c>
      <c r="AB33" s="1">
        <v>41.108400000000003</v>
      </c>
      <c r="AC33" s="1"/>
      <c r="AD33" s="1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34</v>
      </c>
      <c r="C34" s="1">
        <v>92.388999999999996</v>
      </c>
      <c r="D34" s="1">
        <v>455.60700000000003</v>
      </c>
      <c r="E34" s="1">
        <v>437.79899999999998</v>
      </c>
      <c r="F34" s="1"/>
      <c r="G34" s="6">
        <v>1</v>
      </c>
      <c r="H34" s="1">
        <v>30</v>
      </c>
      <c r="I34" s="1" t="s">
        <v>35</v>
      </c>
      <c r="J34" s="1">
        <v>523.79999999999995</v>
      </c>
      <c r="K34" s="1">
        <f t="shared" ref="K34:K65" si="9">E34-J34</f>
        <v>-86.000999999999976</v>
      </c>
      <c r="L34" s="1"/>
      <c r="M34" s="1"/>
      <c r="N34" s="1">
        <v>500</v>
      </c>
      <c r="O34" s="1">
        <v>105.2759999999998</v>
      </c>
      <c r="P34" s="1"/>
      <c r="Q34" s="1">
        <f t="shared" si="4"/>
        <v>87.559799999999996</v>
      </c>
      <c r="R34" s="5">
        <f>9*Q34-P34-O34-N34-F34</f>
        <v>182.76220000000012</v>
      </c>
      <c r="S34" s="5"/>
      <c r="T34" s="1"/>
      <c r="U34" s="1">
        <f t="shared" si="5"/>
        <v>9</v>
      </c>
      <c r="V34" s="1">
        <f t="shared" si="6"/>
        <v>6.9127156526168383</v>
      </c>
      <c r="W34" s="1">
        <v>98.555399999999992</v>
      </c>
      <c r="X34" s="1">
        <v>103.7132</v>
      </c>
      <c r="Y34" s="1">
        <v>87.135199999999998</v>
      </c>
      <c r="Z34" s="1">
        <v>84.205399999999997</v>
      </c>
      <c r="AA34" s="1">
        <v>82.169000000000011</v>
      </c>
      <c r="AB34" s="1">
        <v>78.554600000000008</v>
      </c>
      <c r="AC34" s="1"/>
      <c r="AD34" s="1">
        <f t="shared" si="3"/>
        <v>183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34</v>
      </c>
      <c r="C35" s="1">
        <v>170.089</v>
      </c>
      <c r="D35" s="1"/>
      <c r="E35" s="1">
        <v>128.87299999999999</v>
      </c>
      <c r="F35" s="1">
        <v>18.097000000000001</v>
      </c>
      <c r="G35" s="6">
        <v>1</v>
      </c>
      <c r="H35" s="1">
        <v>45</v>
      </c>
      <c r="I35" s="1" t="s">
        <v>35</v>
      </c>
      <c r="J35" s="1">
        <v>131.69999999999999</v>
      </c>
      <c r="K35" s="1">
        <f t="shared" si="9"/>
        <v>-2.8269999999999982</v>
      </c>
      <c r="L35" s="1"/>
      <c r="M35" s="1"/>
      <c r="N35" s="1">
        <v>31.718000000000021</v>
      </c>
      <c r="O35" s="1">
        <v>118.2152</v>
      </c>
      <c r="P35" s="1"/>
      <c r="Q35" s="1">
        <f t="shared" si="4"/>
        <v>25.7746</v>
      </c>
      <c r="R35" s="5">
        <f t="shared" si="8"/>
        <v>89.715799999999973</v>
      </c>
      <c r="S35" s="5"/>
      <c r="T35" s="1"/>
      <c r="U35" s="1">
        <f t="shared" si="5"/>
        <v>10</v>
      </c>
      <c r="V35" s="1">
        <f t="shared" si="6"/>
        <v>6.5192165930800101</v>
      </c>
      <c r="W35" s="1">
        <v>24.083200000000001</v>
      </c>
      <c r="X35" s="1">
        <v>18.838200000000001</v>
      </c>
      <c r="Y35" s="1">
        <v>15.574400000000001</v>
      </c>
      <c r="Z35" s="1">
        <v>19.877600000000001</v>
      </c>
      <c r="AA35" s="1">
        <v>19.3614</v>
      </c>
      <c r="AB35" s="1">
        <v>20.766999999999999</v>
      </c>
      <c r="AC35" s="1"/>
      <c r="AD35" s="1">
        <f t="shared" si="3"/>
        <v>90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44.655000000000001</v>
      </c>
      <c r="D36" s="1">
        <v>6.4000000000000001E-2</v>
      </c>
      <c r="E36" s="1">
        <v>35.145000000000003</v>
      </c>
      <c r="F36" s="1"/>
      <c r="G36" s="6">
        <v>1</v>
      </c>
      <c r="H36" s="1">
        <v>40</v>
      </c>
      <c r="I36" s="1" t="s">
        <v>35</v>
      </c>
      <c r="J36" s="1">
        <v>76.599999999999994</v>
      </c>
      <c r="K36" s="1">
        <f t="shared" si="9"/>
        <v>-41.454999999999991</v>
      </c>
      <c r="L36" s="1"/>
      <c r="M36" s="1"/>
      <c r="N36" s="1">
        <v>146.18780000000001</v>
      </c>
      <c r="O36" s="1">
        <v>178.42019999999999</v>
      </c>
      <c r="P36" s="1"/>
      <c r="Q36" s="1">
        <f t="shared" si="4"/>
        <v>7.0290000000000008</v>
      </c>
      <c r="R36" s="5"/>
      <c r="S36" s="5"/>
      <c r="T36" s="1"/>
      <c r="U36" s="1">
        <f t="shared" si="5"/>
        <v>46.18124911082657</v>
      </c>
      <c r="V36" s="1">
        <f t="shared" si="6"/>
        <v>46.18124911082657</v>
      </c>
      <c r="W36" s="1">
        <v>29.751999999999999</v>
      </c>
      <c r="X36" s="1">
        <v>26.2744</v>
      </c>
      <c r="Y36" s="1">
        <v>11.3712</v>
      </c>
      <c r="Z36" s="1">
        <v>11.324199999999999</v>
      </c>
      <c r="AA36" s="1">
        <v>11.0396</v>
      </c>
      <c r="AB36" s="1">
        <v>8.5864000000000011</v>
      </c>
      <c r="AC36" s="1"/>
      <c r="AD36" s="1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247.89699999999999</v>
      </c>
      <c r="D37" s="1">
        <v>2838.924</v>
      </c>
      <c r="E37" s="21">
        <f>1680.923+E38</f>
        <v>1689.1030000000001</v>
      </c>
      <c r="F37" s="1">
        <v>1122.5709999999999</v>
      </c>
      <c r="G37" s="6">
        <v>1</v>
      </c>
      <c r="H37" s="1">
        <v>40</v>
      </c>
      <c r="I37" s="1" t="s">
        <v>35</v>
      </c>
      <c r="J37" s="1">
        <v>1678.7</v>
      </c>
      <c r="K37" s="1">
        <f t="shared" si="9"/>
        <v>10.40300000000002</v>
      </c>
      <c r="L37" s="1"/>
      <c r="M37" s="1"/>
      <c r="N37" s="1">
        <v>850</v>
      </c>
      <c r="O37" s="1">
        <v>202.58440000000019</v>
      </c>
      <c r="P37" s="1"/>
      <c r="Q37" s="1">
        <f t="shared" si="4"/>
        <v>337.82060000000001</v>
      </c>
      <c r="R37" s="5">
        <f t="shared" si="8"/>
        <v>1203.0506</v>
      </c>
      <c r="S37" s="5"/>
      <c r="T37" s="1"/>
      <c r="U37" s="1">
        <f t="shared" si="5"/>
        <v>10</v>
      </c>
      <c r="V37" s="1">
        <f t="shared" si="6"/>
        <v>6.4387885167452783</v>
      </c>
      <c r="W37" s="1">
        <v>334.01740000000001</v>
      </c>
      <c r="X37" s="1">
        <v>360.70080000000002</v>
      </c>
      <c r="Y37" s="1">
        <v>292.3612</v>
      </c>
      <c r="Z37" s="1">
        <v>273.11579999999998</v>
      </c>
      <c r="AA37" s="1">
        <v>286.88</v>
      </c>
      <c r="AB37" s="1">
        <v>244.74420000000001</v>
      </c>
      <c r="AC37" s="1" t="s">
        <v>73</v>
      </c>
      <c r="AD37" s="1">
        <f t="shared" si="3"/>
        <v>1203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74</v>
      </c>
      <c r="B38" s="11" t="s">
        <v>34</v>
      </c>
      <c r="C38" s="11"/>
      <c r="D38" s="11">
        <v>8.18</v>
      </c>
      <c r="E38" s="21">
        <v>8.18</v>
      </c>
      <c r="F38" s="11"/>
      <c r="G38" s="12">
        <v>0</v>
      </c>
      <c r="H38" s="11" t="e">
        <v>#N/A</v>
      </c>
      <c r="I38" s="11" t="s">
        <v>43</v>
      </c>
      <c r="J38" s="11">
        <v>8</v>
      </c>
      <c r="K38" s="11">
        <f t="shared" si="9"/>
        <v>0.17999999999999972</v>
      </c>
      <c r="L38" s="11"/>
      <c r="M38" s="11"/>
      <c r="N38" s="11"/>
      <c r="O38" s="11"/>
      <c r="P38" s="11"/>
      <c r="Q38" s="11">
        <f t="shared" si="4"/>
        <v>1.6359999999999999</v>
      </c>
      <c r="R38" s="13"/>
      <c r="S38" s="13"/>
      <c r="T38" s="11"/>
      <c r="U38" s="11">
        <f t="shared" si="5"/>
        <v>0</v>
      </c>
      <c r="V38" s="11">
        <f t="shared" si="6"/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4" t="s">
        <v>151</v>
      </c>
      <c r="AD38" s="11">
        <f t="shared" ref="AD38:AD69" si="10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58.085999999999999</v>
      </c>
      <c r="D39" s="1">
        <v>125.874</v>
      </c>
      <c r="E39" s="1">
        <v>112.55200000000001</v>
      </c>
      <c r="F39" s="1">
        <v>58.808999999999997</v>
      </c>
      <c r="G39" s="6">
        <v>1</v>
      </c>
      <c r="H39" s="1">
        <v>35</v>
      </c>
      <c r="I39" s="1" t="s">
        <v>35</v>
      </c>
      <c r="J39" s="1">
        <v>117.8</v>
      </c>
      <c r="K39" s="1">
        <f t="shared" si="9"/>
        <v>-5.2479999999999905</v>
      </c>
      <c r="L39" s="1"/>
      <c r="M39" s="1"/>
      <c r="N39" s="1">
        <v>0</v>
      </c>
      <c r="O39" s="1">
        <v>92.162000000000006</v>
      </c>
      <c r="P39" s="1"/>
      <c r="Q39" s="1">
        <f t="shared" si="4"/>
        <v>22.510400000000001</v>
      </c>
      <c r="R39" s="5">
        <f>9*Q39-P39-O39-N39-F39</f>
        <v>51.622600000000006</v>
      </c>
      <c r="S39" s="5"/>
      <c r="T39" s="1"/>
      <c r="U39" s="1">
        <f t="shared" si="5"/>
        <v>9</v>
      </c>
      <c r="V39" s="1">
        <f t="shared" si="6"/>
        <v>6.7067222261710144</v>
      </c>
      <c r="W39" s="1">
        <v>23.3064</v>
      </c>
      <c r="X39" s="1">
        <v>17.738199999999999</v>
      </c>
      <c r="Y39" s="1">
        <v>20.561399999999999</v>
      </c>
      <c r="Z39" s="1">
        <v>23.465399999999999</v>
      </c>
      <c r="AA39" s="1">
        <v>25.096</v>
      </c>
      <c r="AB39" s="1">
        <v>20.224</v>
      </c>
      <c r="AC39" s="1"/>
      <c r="AD39" s="1">
        <f t="shared" si="10"/>
        <v>52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76</v>
      </c>
      <c r="B40" s="17" t="s">
        <v>34</v>
      </c>
      <c r="C40" s="17"/>
      <c r="D40" s="17"/>
      <c r="E40" s="17"/>
      <c r="F40" s="17"/>
      <c r="G40" s="18">
        <v>0</v>
      </c>
      <c r="H40" s="17">
        <v>45</v>
      </c>
      <c r="I40" s="17" t="s">
        <v>35</v>
      </c>
      <c r="J40" s="17">
        <v>14</v>
      </c>
      <c r="K40" s="17">
        <f t="shared" si="9"/>
        <v>-14</v>
      </c>
      <c r="L40" s="17"/>
      <c r="M40" s="17"/>
      <c r="N40" s="17"/>
      <c r="O40" s="17"/>
      <c r="P40" s="17"/>
      <c r="Q40" s="17">
        <f t="shared" si="4"/>
        <v>0</v>
      </c>
      <c r="R40" s="19"/>
      <c r="S40" s="19"/>
      <c r="T40" s="17"/>
      <c r="U40" s="17" t="e">
        <f t="shared" si="5"/>
        <v>#DIV/0!</v>
      </c>
      <c r="V40" s="17" t="e">
        <f t="shared" si="6"/>
        <v>#DIV/0!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f t="shared" si="1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34</v>
      </c>
      <c r="C41" s="1">
        <v>93.007999999999996</v>
      </c>
      <c r="D41" s="1">
        <v>109.298</v>
      </c>
      <c r="E41" s="1">
        <v>127.01900000000001</v>
      </c>
      <c r="F41" s="1"/>
      <c r="G41" s="6">
        <v>1</v>
      </c>
      <c r="H41" s="1">
        <v>30</v>
      </c>
      <c r="I41" s="1" t="s">
        <v>35</v>
      </c>
      <c r="J41" s="1">
        <v>219.9</v>
      </c>
      <c r="K41" s="1">
        <f t="shared" si="9"/>
        <v>-92.881</v>
      </c>
      <c r="L41" s="1"/>
      <c r="M41" s="1"/>
      <c r="N41" s="1">
        <v>273.43259999999992</v>
      </c>
      <c r="O41" s="1">
        <v>114.8044</v>
      </c>
      <c r="P41" s="1"/>
      <c r="Q41" s="1">
        <f t="shared" si="4"/>
        <v>25.4038</v>
      </c>
      <c r="R41" s="5"/>
      <c r="S41" s="5"/>
      <c r="T41" s="1"/>
      <c r="U41" s="1">
        <f t="shared" si="5"/>
        <v>15.282634881395692</v>
      </c>
      <c r="V41" s="1">
        <f t="shared" si="6"/>
        <v>15.282634881395692</v>
      </c>
      <c r="W41" s="1">
        <v>49.912199999999999</v>
      </c>
      <c r="X41" s="1">
        <v>50.1066</v>
      </c>
      <c r="Y41" s="1">
        <v>32.6982</v>
      </c>
      <c r="Z41" s="1">
        <v>37.688000000000002</v>
      </c>
      <c r="AA41" s="1">
        <v>31.417200000000001</v>
      </c>
      <c r="AB41" s="1">
        <v>38.062800000000003</v>
      </c>
      <c r="AC41" s="1"/>
      <c r="AD41" s="1">
        <f t="shared" si="10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34</v>
      </c>
      <c r="C42" s="1">
        <v>40.848999999999997</v>
      </c>
      <c r="D42" s="1"/>
      <c r="E42" s="1">
        <v>18.298999999999999</v>
      </c>
      <c r="F42" s="1">
        <v>16.222000000000001</v>
      </c>
      <c r="G42" s="6">
        <v>1</v>
      </c>
      <c r="H42" s="1">
        <v>45</v>
      </c>
      <c r="I42" s="1" t="s">
        <v>35</v>
      </c>
      <c r="J42" s="1">
        <v>18.55</v>
      </c>
      <c r="K42" s="1">
        <f t="shared" si="9"/>
        <v>-0.25100000000000122</v>
      </c>
      <c r="L42" s="1"/>
      <c r="M42" s="1"/>
      <c r="N42" s="1">
        <v>10</v>
      </c>
      <c r="O42" s="1">
        <v>10</v>
      </c>
      <c r="P42" s="1"/>
      <c r="Q42" s="1">
        <f t="shared" si="4"/>
        <v>3.6597999999999997</v>
      </c>
      <c r="R42" s="5"/>
      <c r="S42" s="5"/>
      <c r="T42" s="1"/>
      <c r="U42" s="1">
        <f t="shared" si="5"/>
        <v>9.8972621454724319</v>
      </c>
      <c r="V42" s="1">
        <f t="shared" si="6"/>
        <v>9.8972621454724319</v>
      </c>
      <c r="W42" s="1">
        <v>4.2606000000000002</v>
      </c>
      <c r="X42" s="1">
        <v>4.2670000000000003</v>
      </c>
      <c r="Y42" s="1">
        <v>3.6842000000000001</v>
      </c>
      <c r="Z42" s="1">
        <v>5.6466000000000003</v>
      </c>
      <c r="AA42" s="1">
        <v>4.7921999999999993</v>
      </c>
      <c r="AB42" s="1">
        <v>4.2237999999999998</v>
      </c>
      <c r="AC42" s="1"/>
      <c r="AD42" s="1">
        <f t="shared" si="10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34</v>
      </c>
      <c r="C43" s="1">
        <v>134.62200000000001</v>
      </c>
      <c r="D43" s="1"/>
      <c r="E43" s="1">
        <v>97.004000000000005</v>
      </c>
      <c r="F43" s="1">
        <v>33.200000000000003</v>
      </c>
      <c r="G43" s="6">
        <v>1</v>
      </c>
      <c r="H43" s="1">
        <v>45</v>
      </c>
      <c r="I43" s="1" t="s">
        <v>35</v>
      </c>
      <c r="J43" s="1">
        <v>98.8</v>
      </c>
      <c r="K43" s="1">
        <f t="shared" si="9"/>
        <v>-1.7959999999999923</v>
      </c>
      <c r="L43" s="1"/>
      <c r="M43" s="1"/>
      <c r="N43" s="1">
        <v>0</v>
      </c>
      <c r="O43" s="1">
        <v>129.55240000000001</v>
      </c>
      <c r="P43" s="1"/>
      <c r="Q43" s="1">
        <f t="shared" si="4"/>
        <v>19.4008</v>
      </c>
      <c r="R43" s="5">
        <f t="shared" ref="R43:R65" si="11">10*Q43-P43-O43-N43-F43</f>
        <v>31.255600000000001</v>
      </c>
      <c r="S43" s="5"/>
      <c r="T43" s="1"/>
      <c r="U43" s="1">
        <f t="shared" si="5"/>
        <v>10.000000000000002</v>
      </c>
      <c r="V43" s="1">
        <f t="shared" si="6"/>
        <v>8.3889530328646256</v>
      </c>
      <c r="W43" s="1">
        <v>21.8508</v>
      </c>
      <c r="X43" s="1">
        <v>5.1192000000000002</v>
      </c>
      <c r="Y43" s="1">
        <v>7.6858000000000004</v>
      </c>
      <c r="Z43" s="1">
        <v>14.613200000000001</v>
      </c>
      <c r="AA43" s="1">
        <v>25.610199999999999</v>
      </c>
      <c r="AB43" s="1">
        <v>24.459199999999999</v>
      </c>
      <c r="AC43" s="1"/>
      <c r="AD43" s="1">
        <f t="shared" si="10"/>
        <v>31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34</v>
      </c>
      <c r="C44" s="1">
        <v>99.099000000000004</v>
      </c>
      <c r="D44" s="1"/>
      <c r="E44" s="1">
        <v>32.228000000000002</v>
      </c>
      <c r="F44" s="1">
        <v>53.896999999999998</v>
      </c>
      <c r="G44" s="6">
        <v>1</v>
      </c>
      <c r="H44" s="1">
        <v>45</v>
      </c>
      <c r="I44" s="1" t="s">
        <v>35</v>
      </c>
      <c r="J44" s="1">
        <v>63.65</v>
      </c>
      <c r="K44" s="1">
        <f t="shared" si="9"/>
        <v>-31.421999999999997</v>
      </c>
      <c r="L44" s="1"/>
      <c r="M44" s="1"/>
      <c r="N44" s="1">
        <v>0</v>
      </c>
      <c r="O44" s="1">
        <v>0</v>
      </c>
      <c r="P44" s="1"/>
      <c r="Q44" s="1">
        <f t="shared" si="4"/>
        <v>6.4456000000000007</v>
      </c>
      <c r="R44" s="5">
        <v>10</v>
      </c>
      <c r="S44" s="5"/>
      <c r="T44" s="1"/>
      <c r="U44" s="1">
        <f t="shared" si="5"/>
        <v>9.9132741715278634</v>
      </c>
      <c r="V44" s="1">
        <f t="shared" si="6"/>
        <v>8.3618282239046788</v>
      </c>
      <c r="W44" s="1">
        <v>6.0255999999999998</v>
      </c>
      <c r="X44" s="1">
        <v>6.3098000000000001</v>
      </c>
      <c r="Y44" s="1">
        <v>10.35</v>
      </c>
      <c r="Z44" s="1">
        <v>15.0754</v>
      </c>
      <c r="AA44" s="1">
        <v>16.316600000000001</v>
      </c>
      <c r="AB44" s="1">
        <v>14.8736</v>
      </c>
      <c r="AC44" s="1"/>
      <c r="AD44" s="1">
        <f t="shared" si="10"/>
        <v>10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42</v>
      </c>
      <c r="C45" s="1">
        <v>208</v>
      </c>
      <c r="D45" s="1">
        <v>2580</v>
      </c>
      <c r="E45" s="1">
        <v>1563</v>
      </c>
      <c r="F45" s="1">
        <v>1012</v>
      </c>
      <c r="G45" s="6">
        <v>0.4</v>
      </c>
      <c r="H45" s="1">
        <v>45</v>
      </c>
      <c r="I45" s="1" t="s">
        <v>35</v>
      </c>
      <c r="J45" s="1">
        <v>1749</v>
      </c>
      <c r="K45" s="1">
        <f t="shared" si="9"/>
        <v>-186</v>
      </c>
      <c r="L45" s="1"/>
      <c r="M45" s="1"/>
      <c r="N45" s="1">
        <v>561</v>
      </c>
      <c r="O45" s="1">
        <v>133</v>
      </c>
      <c r="P45" s="1"/>
      <c r="Q45" s="1">
        <f t="shared" si="4"/>
        <v>312.60000000000002</v>
      </c>
      <c r="R45" s="5">
        <f t="shared" si="11"/>
        <v>1420</v>
      </c>
      <c r="S45" s="5"/>
      <c r="T45" s="1"/>
      <c r="U45" s="1">
        <f t="shared" si="5"/>
        <v>10</v>
      </c>
      <c r="V45" s="1">
        <f t="shared" si="6"/>
        <v>5.4574536148432502</v>
      </c>
      <c r="W45" s="1">
        <v>268</v>
      </c>
      <c r="X45" s="1">
        <v>313.39999999999998</v>
      </c>
      <c r="Y45" s="1">
        <v>326.39999999999998</v>
      </c>
      <c r="Z45" s="1">
        <v>293.60000000000002</v>
      </c>
      <c r="AA45" s="1">
        <v>286.39999999999998</v>
      </c>
      <c r="AB45" s="1">
        <v>295</v>
      </c>
      <c r="AC45" s="1" t="s">
        <v>83</v>
      </c>
      <c r="AD45" s="1">
        <f t="shared" si="10"/>
        <v>568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42</v>
      </c>
      <c r="C46" s="1">
        <v>274</v>
      </c>
      <c r="D46" s="1">
        <v>100</v>
      </c>
      <c r="E46" s="1">
        <v>207</v>
      </c>
      <c r="F46" s="1">
        <v>13</v>
      </c>
      <c r="G46" s="6">
        <v>0.45</v>
      </c>
      <c r="H46" s="1">
        <v>50</v>
      </c>
      <c r="I46" s="1" t="s">
        <v>35</v>
      </c>
      <c r="J46" s="1">
        <v>264</v>
      </c>
      <c r="K46" s="1">
        <f t="shared" si="9"/>
        <v>-57</v>
      </c>
      <c r="L46" s="1"/>
      <c r="M46" s="1"/>
      <c r="N46" s="1">
        <v>356.8</v>
      </c>
      <c r="O46" s="1">
        <v>390.2</v>
      </c>
      <c r="P46" s="1"/>
      <c r="Q46" s="1">
        <f t="shared" si="4"/>
        <v>41.4</v>
      </c>
      <c r="R46" s="5"/>
      <c r="S46" s="5"/>
      <c r="T46" s="1"/>
      <c r="U46" s="1">
        <f t="shared" si="5"/>
        <v>18.357487922705314</v>
      </c>
      <c r="V46" s="1">
        <f t="shared" si="6"/>
        <v>18.357487922705314</v>
      </c>
      <c r="W46" s="1">
        <v>71</v>
      </c>
      <c r="X46" s="1">
        <v>57.4</v>
      </c>
      <c r="Y46" s="1">
        <v>48.4</v>
      </c>
      <c r="Z46" s="1">
        <v>59.6</v>
      </c>
      <c r="AA46" s="1">
        <v>56.8</v>
      </c>
      <c r="AB46" s="1">
        <v>58.6</v>
      </c>
      <c r="AC46" s="1"/>
      <c r="AD46" s="1">
        <f t="shared" si="10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34</v>
      </c>
      <c r="C47" s="1">
        <v>154.393</v>
      </c>
      <c r="D47" s="1">
        <v>1351.2270000000001</v>
      </c>
      <c r="E47" s="1">
        <v>780.11699999999996</v>
      </c>
      <c r="F47" s="1">
        <v>562.69500000000005</v>
      </c>
      <c r="G47" s="6">
        <v>1</v>
      </c>
      <c r="H47" s="1">
        <v>45</v>
      </c>
      <c r="I47" s="1" t="s">
        <v>35</v>
      </c>
      <c r="J47" s="1">
        <v>910.9</v>
      </c>
      <c r="K47" s="1">
        <f t="shared" si="9"/>
        <v>-130.78300000000002</v>
      </c>
      <c r="L47" s="1"/>
      <c r="M47" s="1"/>
      <c r="N47" s="1">
        <v>655.22780000000012</v>
      </c>
      <c r="O47" s="1">
        <v>219.97359999999981</v>
      </c>
      <c r="P47" s="1">
        <v>250</v>
      </c>
      <c r="Q47" s="1">
        <f t="shared" si="4"/>
        <v>156.02339999999998</v>
      </c>
      <c r="R47" s="5"/>
      <c r="S47" s="5"/>
      <c r="T47" s="1"/>
      <c r="U47" s="1">
        <f t="shared" si="5"/>
        <v>10.818225984051113</v>
      </c>
      <c r="V47" s="1">
        <f t="shared" si="6"/>
        <v>10.818225984051113</v>
      </c>
      <c r="W47" s="1">
        <v>216.51240000000001</v>
      </c>
      <c r="X47" s="1">
        <v>220.43819999999999</v>
      </c>
      <c r="Y47" s="1">
        <v>147.12260000000001</v>
      </c>
      <c r="Z47" s="1">
        <v>147.7176</v>
      </c>
      <c r="AA47" s="1">
        <v>167.60419999999999</v>
      </c>
      <c r="AB47" s="1">
        <v>139.39619999999999</v>
      </c>
      <c r="AC47" s="1"/>
      <c r="AD47" s="1">
        <f t="shared" si="10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42</v>
      </c>
      <c r="C48" s="1">
        <v>1126</v>
      </c>
      <c r="D48" s="1"/>
      <c r="E48" s="1">
        <v>782</v>
      </c>
      <c r="F48" s="1">
        <v>90</v>
      </c>
      <c r="G48" s="6">
        <v>0.35</v>
      </c>
      <c r="H48" s="1">
        <v>40</v>
      </c>
      <c r="I48" s="1" t="s">
        <v>35</v>
      </c>
      <c r="J48" s="1">
        <v>806</v>
      </c>
      <c r="K48" s="1">
        <f t="shared" si="9"/>
        <v>-24</v>
      </c>
      <c r="L48" s="1"/>
      <c r="M48" s="1"/>
      <c r="N48" s="1">
        <v>482</v>
      </c>
      <c r="O48" s="1">
        <v>888.59999999999991</v>
      </c>
      <c r="P48" s="1"/>
      <c r="Q48" s="1">
        <f t="shared" si="4"/>
        <v>156.4</v>
      </c>
      <c r="R48" s="5">
        <f t="shared" si="11"/>
        <v>103.40000000000009</v>
      </c>
      <c r="S48" s="5"/>
      <c r="T48" s="1"/>
      <c r="U48" s="1">
        <f t="shared" si="5"/>
        <v>10</v>
      </c>
      <c r="V48" s="1">
        <f t="shared" si="6"/>
        <v>9.3388746803069047</v>
      </c>
      <c r="W48" s="1">
        <v>176.6</v>
      </c>
      <c r="X48" s="1">
        <v>137.19999999999999</v>
      </c>
      <c r="Y48" s="1">
        <v>114.4</v>
      </c>
      <c r="Z48" s="1">
        <v>143.80000000000001</v>
      </c>
      <c r="AA48" s="1">
        <v>150.6</v>
      </c>
      <c r="AB48" s="1">
        <v>168.4</v>
      </c>
      <c r="AC48" s="1" t="s">
        <v>83</v>
      </c>
      <c r="AD48" s="1">
        <f t="shared" si="10"/>
        <v>36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34</v>
      </c>
      <c r="C49" s="1">
        <v>357.96600000000001</v>
      </c>
      <c r="D49" s="1"/>
      <c r="E49" s="1">
        <v>257.916</v>
      </c>
      <c r="F49" s="1">
        <v>76.201999999999998</v>
      </c>
      <c r="G49" s="6">
        <v>1</v>
      </c>
      <c r="H49" s="1">
        <v>40</v>
      </c>
      <c r="I49" s="1" t="s">
        <v>35</v>
      </c>
      <c r="J49" s="1">
        <v>260.75</v>
      </c>
      <c r="K49" s="1">
        <f t="shared" si="9"/>
        <v>-2.8340000000000032</v>
      </c>
      <c r="L49" s="1"/>
      <c r="M49" s="1"/>
      <c r="N49" s="1">
        <v>0</v>
      </c>
      <c r="O49" s="1">
        <v>294.29559999999998</v>
      </c>
      <c r="P49" s="1"/>
      <c r="Q49" s="1">
        <f t="shared" si="4"/>
        <v>51.583199999999998</v>
      </c>
      <c r="R49" s="5">
        <f t="shared" si="11"/>
        <v>145.33440000000002</v>
      </c>
      <c r="S49" s="5"/>
      <c r="T49" s="1"/>
      <c r="U49" s="1">
        <f t="shared" si="5"/>
        <v>10</v>
      </c>
      <c r="V49" s="1">
        <f t="shared" si="6"/>
        <v>7.1825245428744244</v>
      </c>
      <c r="W49" s="1">
        <v>48.553600000000003</v>
      </c>
      <c r="X49" s="1">
        <v>32.228999999999999</v>
      </c>
      <c r="Y49" s="1">
        <v>37.443399999999997</v>
      </c>
      <c r="Z49" s="1">
        <v>44.902000000000001</v>
      </c>
      <c r="AA49" s="1">
        <v>40.473799999999997</v>
      </c>
      <c r="AB49" s="1">
        <v>47.9056</v>
      </c>
      <c r="AC49" s="1"/>
      <c r="AD49" s="1">
        <f t="shared" si="10"/>
        <v>145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42</v>
      </c>
      <c r="C50" s="1">
        <v>506</v>
      </c>
      <c r="D50" s="1">
        <v>672</v>
      </c>
      <c r="E50" s="1">
        <v>902</v>
      </c>
      <c r="F50" s="1">
        <v>122</v>
      </c>
      <c r="G50" s="6">
        <v>0.4</v>
      </c>
      <c r="H50" s="1">
        <v>40</v>
      </c>
      <c r="I50" s="1" t="s">
        <v>35</v>
      </c>
      <c r="J50" s="1">
        <v>941</v>
      </c>
      <c r="K50" s="1">
        <f t="shared" si="9"/>
        <v>-39</v>
      </c>
      <c r="L50" s="1"/>
      <c r="M50" s="1"/>
      <c r="N50" s="1">
        <v>571</v>
      </c>
      <c r="O50" s="1">
        <v>859.80000000000018</v>
      </c>
      <c r="P50" s="1"/>
      <c r="Q50" s="1">
        <f t="shared" si="4"/>
        <v>180.4</v>
      </c>
      <c r="R50" s="5">
        <f t="shared" si="11"/>
        <v>251.19999999999982</v>
      </c>
      <c r="S50" s="5"/>
      <c r="T50" s="1"/>
      <c r="U50" s="1">
        <f t="shared" si="5"/>
        <v>10</v>
      </c>
      <c r="V50" s="1">
        <f t="shared" si="6"/>
        <v>8.6075388026607538</v>
      </c>
      <c r="W50" s="1">
        <v>184.8</v>
      </c>
      <c r="X50" s="1">
        <v>161.6</v>
      </c>
      <c r="Y50" s="1">
        <v>142.6</v>
      </c>
      <c r="Z50" s="1">
        <v>116.2</v>
      </c>
      <c r="AA50" s="1">
        <v>122</v>
      </c>
      <c r="AB50" s="1">
        <v>187</v>
      </c>
      <c r="AC50" s="1"/>
      <c r="AD50" s="1">
        <f t="shared" si="10"/>
        <v>100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42</v>
      </c>
      <c r="C51" s="1">
        <v>367</v>
      </c>
      <c r="D51" s="1">
        <v>864</v>
      </c>
      <c r="E51" s="1">
        <v>841</v>
      </c>
      <c r="F51" s="1">
        <v>224</v>
      </c>
      <c r="G51" s="6">
        <v>0.4</v>
      </c>
      <c r="H51" s="1">
        <v>45</v>
      </c>
      <c r="I51" s="1" t="s">
        <v>35</v>
      </c>
      <c r="J51" s="1">
        <v>852</v>
      </c>
      <c r="K51" s="1">
        <f t="shared" si="9"/>
        <v>-11</v>
      </c>
      <c r="L51" s="1"/>
      <c r="M51" s="1"/>
      <c r="N51" s="1">
        <v>413</v>
      </c>
      <c r="O51" s="1">
        <v>790.19999999999982</v>
      </c>
      <c r="P51" s="1"/>
      <c r="Q51" s="1">
        <f t="shared" si="4"/>
        <v>168.2</v>
      </c>
      <c r="R51" s="5">
        <f t="shared" si="11"/>
        <v>254.80000000000018</v>
      </c>
      <c r="S51" s="5"/>
      <c r="T51" s="1"/>
      <c r="U51" s="1">
        <f t="shared" si="5"/>
        <v>10</v>
      </c>
      <c r="V51" s="1">
        <f t="shared" si="6"/>
        <v>8.4851367419738395</v>
      </c>
      <c r="W51" s="1">
        <v>170.2</v>
      </c>
      <c r="X51" s="1">
        <v>150</v>
      </c>
      <c r="Y51" s="1">
        <v>139.4</v>
      </c>
      <c r="Z51" s="1">
        <v>125.2</v>
      </c>
      <c r="AA51" s="1">
        <v>137.4</v>
      </c>
      <c r="AB51" s="1">
        <v>157.6</v>
      </c>
      <c r="AC51" s="1" t="s">
        <v>83</v>
      </c>
      <c r="AD51" s="1">
        <f t="shared" si="10"/>
        <v>102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42</v>
      </c>
      <c r="C52" s="1">
        <v>31</v>
      </c>
      <c r="D52" s="1">
        <v>1034</v>
      </c>
      <c r="E52" s="1">
        <v>781</v>
      </c>
      <c r="F52" s="1">
        <v>244</v>
      </c>
      <c r="G52" s="6">
        <v>0.4</v>
      </c>
      <c r="H52" s="1">
        <v>40</v>
      </c>
      <c r="I52" s="1" t="s">
        <v>35</v>
      </c>
      <c r="J52" s="1">
        <v>798</v>
      </c>
      <c r="K52" s="1">
        <f t="shared" si="9"/>
        <v>-17</v>
      </c>
      <c r="L52" s="1"/>
      <c r="M52" s="1"/>
      <c r="N52" s="1">
        <v>60</v>
      </c>
      <c r="O52" s="1">
        <v>177.59999999999991</v>
      </c>
      <c r="P52" s="1"/>
      <c r="Q52" s="1">
        <f t="shared" si="4"/>
        <v>156.19999999999999</v>
      </c>
      <c r="R52" s="5">
        <f>9*Q52-P52-O52-N52-F52</f>
        <v>924.2</v>
      </c>
      <c r="S52" s="5"/>
      <c r="T52" s="1"/>
      <c r="U52" s="1">
        <f t="shared" si="5"/>
        <v>9</v>
      </c>
      <c r="V52" s="1">
        <f t="shared" si="6"/>
        <v>3.0832266325224067</v>
      </c>
      <c r="W52" s="1">
        <v>105.6</v>
      </c>
      <c r="X52" s="1">
        <v>108.8</v>
      </c>
      <c r="Y52" s="1">
        <v>136</v>
      </c>
      <c r="Z52" s="1">
        <v>128.19999999999999</v>
      </c>
      <c r="AA52" s="1">
        <v>123.2</v>
      </c>
      <c r="AB52" s="1">
        <v>85.6</v>
      </c>
      <c r="AC52" s="1"/>
      <c r="AD52" s="1">
        <f t="shared" si="10"/>
        <v>370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34</v>
      </c>
      <c r="C53" s="1">
        <v>572.37099999999998</v>
      </c>
      <c r="D53" s="1">
        <v>418.51299999999998</v>
      </c>
      <c r="E53" s="1">
        <v>467.55700000000002</v>
      </c>
      <c r="F53" s="1">
        <v>386.01299999999998</v>
      </c>
      <c r="G53" s="6">
        <v>1</v>
      </c>
      <c r="H53" s="1">
        <v>50</v>
      </c>
      <c r="I53" s="1" t="s">
        <v>35</v>
      </c>
      <c r="J53" s="1">
        <v>712.3</v>
      </c>
      <c r="K53" s="1">
        <f t="shared" si="9"/>
        <v>-244.74299999999994</v>
      </c>
      <c r="L53" s="1"/>
      <c r="M53" s="1"/>
      <c r="N53" s="1">
        <v>340.05900000000003</v>
      </c>
      <c r="O53" s="1">
        <v>376.09780000000001</v>
      </c>
      <c r="P53" s="1">
        <v>400</v>
      </c>
      <c r="Q53" s="1">
        <f t="shared" si="4"/>
        <v>93.511400000000009</v>
      </c>
      <c r="R53" s="5"/>
      <c r="S53" s="5"/>
      <c r="T53" s="1"/>
      <c r="U53" s="1">
        <f t="shared" si="5"/>
        <v>16.064028556945999</v>
      </c>
      <c r="V53" s="1">
        <f t="shared" si="6"/>
        <v>16.064028556945999</v>
      </c>
      <c r="W53" s="1">
        <v>145.1884</v>
      </c>
      <c r="X53" s="1">
        <v>131.453</v>
      </c>
      <c r="Y53" s="1">
        <v>111.06319999999999</v>
      </c>
      <c r="Z53" s="1">
        <v>108.2796</v>
      </c>
      <c r="AA53" s="1">
        <v>111.861</v>
      </c>
      <c r="AB53" s="1">
        <v>110.22839999999999</v>
      </c>
      <c r="AC53" s="1"/>
      <c r="AD53" s="1">
        <f t="shared" si="1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34</v>
      </c>
      <c r="C54" s="1">
        <v>978.57799999999997</v>
      </c>
      <c r="D54" s="1"/>
      <c r="E54" s="1">
        <v>809.88400000000001</v>
      </c>
      <c r="F54" s="1">
        <v>66.728999999999999</v>
      </c>
      <c r="G54" s="6">
        <v>1</v>
      </c>
      <c r="H54" s="1">
        <v>50</v>
      </c>
      <c r="I54" s="1" t="s">
        <v>35</v>
      </c>
      <c r="J54" s="1">
        <v>791</v>
      </c>
      <c r="K54" s="1">
        <f t="shared" si="9"/>
        <v>18.884000000000015</v>
      </c>
      <c r="L54" s="1"/>
      <c r="M54" s="1"/>
      <c r="N54" s="1">
        <v>657.91999999999985</v>
      </c>
      <c r="O54" s="1">
        <v>368.76520000000028</v>
      </c>
      <c r="P54" s="1">
        <v>500</v>
      </c>
      <c r="Q54" s="1">
        <f t="shared" si="4"/>
        <v>161.9768</v>
      </c>
      <c r="R54" s="5">
        <f t="shared" si="11"/>
        <v>26.353799999999907</v>
      </c>
      <c r="S54" s="5"/>
      <c r="T54" s="1"/>
      <c r="U54" s="1">
        <f t="shared" si="5"/>
        <v>10</v>
      </c>
      <c r="V54" s="1">
        <f t="shared" si="6"/>
        <v>9.8372989218209046</v>
      </c>
      <c r="W54" s="1">
        <v>180.62360000000001</v>
      </c>
      <c r="X54" s="1">
        <v>154.16200000000001</v>
      </c>
      <c r="Y54" s="1">
        <v>119.45659999999999</v>
      </c>
      <c r="Z54" s="1">
        <v>133.57859999999999</v>
      </c>
      <c r="AA54" s="1">
        <v>140.6224</v>
      </c>
      <c r="AB54" s="1">
        <v>155.78039999999999</v>
      </c>
      <c r="AC54" s="1"/>
      <c r="AD54" s="1">
        <f t="shared" si="10"/>
        <v>26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34</v>
      </c>
      <c r="C55" s="1">
        <v>545.23500000000001</v>
      </c>
      <c r="D55" s="1"/>
      <c r="E55" s="1">
        <v>432.52100000000002</v>
      </c>
      <c r="F55" s="1">
        <v>40.087000000000003</v>
      </c>
      <c r="G55" s="6">
        <v>1</v>
      </c>
      <c r="H55" s="1">
        <v>55</v>
      </c>
      <c r="I55" s="1" t="s">
        <v>35</v>
      </c>
      <c r="J55" s="1">
        <v>423.3</v>
      </c>
      <c r="K55" s="1">
        <f t="shared" si="9"/>
        <v>9.2210000000000036</v>
      </c>
      <c r="L55" s="1"/>
      <c r="M55" s="1"/>
      <c r="N55" s="1">
        <v>475.98200000000008</v>
      </c>
      <c r="O55" s="1">
        <v>95.865399999999909</v>
      </c>
      <c r="P55" s="1">
        <v>100</v>
      </c>
      <c r="Q55" s="1">
        <f t="shared" si="4"/>
        <v>86.504199999999997</v>
      </c>
      <c r="R55" s="5">
        <f t="shared" si="11"/>
        <v>153.10759999999993</v>
      </c>
      <c r="S55" s="5"/>
      <c r="T55" s="1"/>
      <c r="U55" s="1">
        <f t="shared" si="5"/>
        <v>10</v>
      </c>
      <c r="V55" s="1">
        <f t="shared" si="6"/>
        <v>8.2300558816797338</v>
      </c>
      <c r="W55" s="1">
        <v>93.674400000000006</v>
      </c>
      <c r="X55" s="1">
        <v>95.114000000000004</v>
      </c>
      <c r="Y55" s="1">
        <v>72.227599999999995</v>
      </c>
      <c r="Z55" s="1">
        <v>81.488799999999998</v>
      </c>
      <c r="AA55" s="1">
        <v>90.099400000000003</v>
      </c>
      <c r="AB55" s="1">
        <v>101.4226</v>
      </c>
      <c r="AC55" s="1"/>
      <c r="AD55" s="1">
        <f t="shared" si="10"/>
        <v>153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34</v>
      </c>
      <c r="C56" s="1"/>
      <c r="D56" s="1">
        <v>157.74600000000001</v>
      </c>
      <c r="E56" s="1">
        <v>90.944999999999993</v>
      </c>
      <c r="F56" s="1">
        <v>66.801000000000002</v>
      </c>
      <c r="G56" s="6">
        <v>1</v>
      </c>
      <c r="H56" s="1">
        <v>40</v>
      </c>
      <c r="I56" s="1" t="s">
        <v>35</v>
      </c>
      <c r="J56" s="1">
        <v>87.2</v>
      </c>
      <c r="K56" s="1">
        <f t="shared" si="9"/>
        <v>3.7449999999999903</v>
      </c>
      <c r="L56" s="1"/>
      <c r="M56" s="1"/>
      <c r="N56" s="1">
        <v>75.715999999999994</v>
      </c>
      <c r="O56" s="1">
        <v>41.212799999999987</v>
      </c>
      <c r="P56" s="1"/>
      <c r="Q56" s="1">
        <f t="shared" si="4"/>
        <v>18.189</v>
      </c>
      <c r="R56" s="5"/>
      <c r="S56" s="5"/>
      <c r="T56" s="1"/>
      <c r="U56" s="1">
        <f t="shared" si="5"/>
        <v>10.101149046126778</v>
      </c>
      <c r="V56" s="1">
        <f t="shared" si="6"/>
        <v>10.101149046126778</v>
      </c>
      <c r="W56" s="1">
        <v>22.995799999999999</v>
      </c>
      <c r="X56" s="1">
        <v>22.9268</v>
      </c>
      <c r="Y56" s="1">
        <v>23.276199999999999</v>
      </c>
      <c r="Z56" s="1">
        <v>24.135000000000002</v>
      </c>
      <c r="AA56" s="1">
        <v>23.233000000000001</v>
      </c>
      <c r="AB56" s="1">
        <v>7.408199999999999</v>
      </c>
      <c r="AC56" s="1"/>
      <c r="AD56" s="1">
        <f t="shared" si="1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34</v>
      </c>
      <c r="C57" s="1"/>
      <c r="D57" s="1">
        <v>154.345</v>
      </c>
      <c r="E57" s="1">
        <v>88.364000000000004</v>
      </c>
      <c r="F57" s="1">
        <v>65.980999999999995</v>
      </c>
      <c r="G57" s="6">
        <v>1</v>
      </c>
      <c r="H57" s="1">
        <v>40</v>
      </c>
      <c r="I57" s="1" t="s">
        <v>35</v>
      </c>
      <c r="J57" s="1">
        <v>84.4</v>
      </c>
      <c r="K57" s="1">
        <f t="shared" si="9"/>
        <v>3.9639999999999986</v>
      </c>
      <c r="L57" s="1"/>
      <c r="M57" s="1"/>
      <c r="N57" s="1">
        <v>28.260999999999981</v>
      </c>
      <c r="O57" s="1">
        <v>47.129000000000019</v>
      </c>
      <c r="P57" s="1"/>
      <c r="Q57" s="1">
        <f t="shared" si="4"/>
        <v>17.672800000000002</v>
      </c>
      <c r="R57" s="5">
        <f t="shared" si="11"/>
        <v>35.357000000000014</v>
      </c>
      <c r="S57" s="5"/>
      <c r="T57" s="1"/>
      <c r="U57" s="1">
        <f t="shared" si="5"/>
        <v>10</v>
      </c>
      <c r="V57" s="1">
        <f t="shared" si="6"/>
        <v>7.9993549409261666</v>
      </c>
      <c r="W57" s="1">
        <v>18.756</v>
      </c>
      <c r="X57" s="1">
        <v>18.267600000000002</v>
      </c>
      <c r="Y57" s="1">
        <v>25.819400000000002</v>
      </c>
      <c r="Z57" s="1">
        <v>26.619199999999999</v>
      </c>
      <c r="AA57" s="1">
        <v>26.3184</v>
      </c>
      <c r="AB57" s="1">
        <v>8.5998000000000001</v>
      </c>
      <c r="AC57" s="1"/>
      <c r="AD57" s="1">
        <f t="shared" si="10"/>
        <v>35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34</v>
      </c>
      <c r="C58" s="1"/>
      <c r="D58" s="1">
        <v>88.53</v>
      </c>
      <c r="E58" s="1">
        <v>21.489000000000001</v>
      </c>
      <c r="F58" s="1">
        <v>67.040999999999997</v>
      </c>
      <c r="G58" s="6">
        <v>1</v>
      </c>
      <c r="H58" s="1">
        <v>40</v>
      </c>
      <c r="I58" s="1" t="s">
        <v>35</v>
      </c>
      <c r="J58" s="1">
        <v>21</v>
      </c>
      <c r="K58" s="1">
        <f t="shared" si="9"/>
        <v>0.48900000000000077</v>
      </c>
      <c r="L58" s="1"/>
      <c r="M58" s="1"/>
      <c r="N58" s="1">
        <v>80</v>
      </c>
      <c r="O58" s="1">
        <v>0</v>
      </c>
      <c r="P58" s="1"/>
      <c r="Q58" s="1">
        <f t="shared" si="4"/>
        <v>4.2978000000000005</v>
      </c>
      <c r="R58" s="5"/>
      <c r="S58" s="5"/>
      <c r="T58" s="1"/>
      <c r="U58" s="1">
        <f t="shared" si="5"/>
        <v>34.213085764809897</v>
      </c>
      <c r="V58" s="1">
        <f t="shared" si="6"/>
        <v>34.213085764809897</v>
      </c>
      <c r="W58" s="1">
        <v>8.3542000000000005</v>
      </c>
      <c r="X58" s="1">
        <v>10</v>
      </c>
      <c r="Y58" s="1">
        <v>9.5549999999999997</v>
      </c>
      <c r="Z58" s="1">
        <v>8.4239999999999995</v>
      </c>
      <c r="AA58" s="1">
        <v>9.8084000000000007</v>
      </c>
      <c r="AB58" s="1">
        <v>3.7635999999999998</v>
      </c>
      <c r="AC58" s="1"/>
      <c r="AD58" s="1">
        <f t="shared" si="1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42</v>
      </c>
      <c r="C59" s="1">
        <v>2090</v>
      </c>
      <c r="D59" s="1">
        <v>504</v>
      </c>
      <c r="E59" s="1">
        <v>1881</v>
      </c>
      <c r="F59" s="1">
        <v>317</v>
      </c>
      <c r="G59" s="6">
        <v>0.4</v>
      </c>
      <c r="H59" s="1">
        <v>45</v>
      </c>
      <c r="I59" s="1" t="s">
        <v>35</v>
      </c>
      <c r="J59" s="1">
        <v>2102</v>
      </c>
      <c r="K59" s="1">
        <f t="shared" si="9"/>
        <v>-221</v>
      </c>
      <c r="L59" s="1"/>
      <c r="M59" s="1"/>
      <c r="N59" s="1">
        <v>646</v>
      </c>
      <c r="O59" s="1">
        <v>1254.8</v>
      </c>
      <c r="P59" s="1">
        <v>1300</v>
      </c>
      <c r="Q59" s="1">
        <f t="shared" si="4"/>
        <v>376.2</v>
      </c>
      <c r="R59" s="5">
        <f t="shared" si="11"/>
        <v>244.20000000000005</v>
      </c>
      <c r="S59" s="5"/>
      <c r="T59" s="1"/>
      <c r="U59" s="1">
        <f t="shared" si="5"/>
        <v>10</v>
      </c>
      <c r="V59" s="1">
        <f t="shared" si="6"/>
        <v>9.3508771929824572</v>
      </c>
      <c r="W59" s="1">
        <v>416.8</v>
      </c>
      <c r="X59" s="1">
        <v>285.8</v>
      </c>
      <c r="Y59" s="1">
        <v>199.6</v>
      </c>
      <c r="Z59" s="1">
        <v>241</v>
      </c>
      <c r="AA59" s="1">
        <v>312.60000000000002</v>
      </c>
      <c r="AB59" s="1">
        <v>331.6</v>
      </c>
      <c r="AC59" s="1" t="s">
        <v>83</v>
      </c>
      <c r="AD59" s="1">
        <f t="shared" si="10"/>
        <v>98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34</v>
      </c>
      <c r="C60" s="1">
        <v>67.492000000000004</v>
      </c>
      <c r="D60" s="1">
        <v>152.07400000000001</v>
      </c>
      <c r="E60" s="1">
        <v>173.26</v>
      </c>
      <c r="F60" s="1"/>
      <c r="G60" s="6">
        <v>1</v>
      </c>
      <c r="H60" s="1">
        <v>40</v>
      </c>
      <c r="I60" s="1" t="s">
        <v>35</v>
      </c>
      <c r="J60" s="1">
        <v>365.4</v>
      </c>
      <c r="K60" s="1">
        <f t="shared" si="9"/>
        <v>-192.14</v>
      </c>
      <c r="L60" s="1"/>
      <c r="M60" s="1"/>
      <c r="N60" s="1">
        <v>343.36200000000002</v>
      </c>
      <c r="O60" s="1">
        <v>151.08019999999991</v>
      </c>
      <c r="P60" s="1"/>
      <c r="Q60" s="1">
        <f t="shared" si="4"/>
        <v>34.652000000000001</v>
      </c>
      <c r="R60" s="5"/>
      <c r="S60" s="5"/>
      <c r="T60" s="1"/>
      <c r="U60" s="1">
        <f t="shared" si="5"/>
        <v>14.268792566085651</v>
      </c>
      <c r="V60" s="1">
        <f t="shared" si="6"/>
        <v>14.268792566085651</v>
      </c>
      <c r="W60" s="1">
        <v>58.774199999999993</v>
      </c>
      <c r="X60" s="1">
        <v>57.734000000000002</v>
      </c>
      <c r="Y60" s="1">
        <v>44.833799999999997</v>
      </c>
      <c r="Z60" s="1">
        <v>46.401400000000002</v>
      </c>
      <c r="AA60" s="1">
        <v>48.135599999999997</v>
      </c>
      <c r="AB60" s="1">
        <v>41.323</v>
      </c>
      <c r="AC60" s="1"/>
      <c r="AD60" s="1">
        <f t="shared" si="10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42</v>
      </c>
      <c r="C61" s="1">
        <v>1534</v>
      </c>
      <c r="D61" s="1"/>
      <c r="E61" s="1">
        <v>839</v>
      </c>
      <c r="F61" s="1">
        <v>531</v>
      </c>
      <c r="G61" s="6">
        <v>0.35</v>
      </c>
      <c r="H61" s="1">
        <v>40</v>
      </c>
      <c r="I61" s="1" t="s">
        <v>35</v>
      </c>
      <c r="J61" s="1">
        <v>848</v>
      </c>
      <c r="K61" s="1">
        <f t="shared" si="9"/>
        <v>-9</v>
      </c>
      <c r="L61" s="1"/>
      <c r="M61" s="1"/>
      <c r="N61" s="1">
        <v>358</v>
      </c>
      <c r="O61" s="1">
        <v>713</v>
      </c>
      <c r="P61" s="1"/>
      <c r="Q61" s="1">
        <f t="shared" si="4"/>
        <v>167.8</v>
      </c>
      <c r="R61" s="5">
        <f t="shared" si="11"/>
        <v>76</v>
      </c>
      <c r="S61" s="5"/>
      <c r="T61" s="1"/>
      <c r="U61" s="1">
        <f t="shared" si="5"/>
        <v>10</v>
      </c>
      <c r="V61" s="1">
        <f t="shared" si="6"/>
        <v>9.5470798569725854</v>
      </c>
      <c r="W61" s="1">
        <v>186</v>
      </c>
      <c r="X61" s="1">
        <v>173.4</v>
      </c>
      <c r="Y61" s="1">
        <v>159.19999999999999</v>
      </c>
      <c r="Z61" s="1">
        <v>161</v>
      </c>
      <c r="AA61" s="1">
        <v>172.6</v>
      </c>
      <c r="AB61" s="1">
        <v>226.4</v>
      </c>
      <c r="AC61" s="1"/>
      <c r="AD61" s="1">
        <f t="shared" si="10"/>
        <v>27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42</v>
      </c>
      <c r="C62" s="1">
        <v>1422</v>
      </c>
      <c r="D62" s="1"/>
      <c r="E62" s="1">
        <v>405</v>
      </c>
      <c r="F62" s="1">
        <v>954</v>
      </c>
      <c r="G62" s="6">
        <v>0.4</v>
      </c>
      <c r="H62" s="1">
        <v>50</v>
      </c>
      <c r="I62" s="1" t="s">
        <v>35</v>
      </c>
      <c r="J62" s="1">
        <v>402</v>
      </c>
      <c r="K62" s="1">
        <f t="shared" si="9"/>
        <v>3</v>
      </c>
      <c r="L62" s="1"/>
      <c r="M62" s="1"/>
      <c r="N62" s="1">
        <v>0</v>
      </c>
      <c r="O62" s="1">
        <v>54.641600000000039</v>
      </c>
      <c r="P62" s="1"/>
      <c r="Q62" s="1">
        <f t="shared" si="4"/>
        <v>81</v>
      </c>
      <c r="R62" s="5"/>
      <c r="S62" s="5"/>
      <c r="T62" s="1"/>
      <c r="U62" s="1">
        <f t="shared" si="5"/>
        <v>12.452365432098766</v>
      </c>
      <c r="V62" s="1">
        <f t="shared" si="6"/>
        <v>12.452365432098766</v>
      </c>
      <c r="W62" s="1">
        <v>96.477599999999995</v>
      </c>
      <c r="X62" s="1">
        <v>33.877600000000001</v>
      </c>
      <c r="Y62" s="1">
        <v>8</v>
      </c>
      <c r="Z62" s="1">
        <v>58.2</v>
      </c>
      <c r="AA62" s="1">
        <v>73</v>
      </c>
      <c r="AB62" s="1">
        <v>129.19999999999999</v>
      </c>
      <c r="AC62" s="1"/>
      <c r="AD62" s="1">
        <f t="shared" si="10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42</v>
      </c>
      <c r="C63" s="1">
        <v>751</v>
      </c>
      <c r="D63" s="1">
        <v>48</v>
      </c>
      <c r="E63" s="1">
        <v>570</v>
      </c>
      <c r="F63" s="1">
        <v>81</v>
      </c>
      <c r="G63" s="6">
        <v>0.45</v>
      </c>
      <c r="H63" s="1">
        <v>45</v>
      </c>
      <c r="I63" s="1" t="s">
        <v>35</v>
      </c>
      <c r="J63" s="1">
        <v>572</v>
      </c>
      <c r="K63" s="1">
        <f t="shared" si="9"/>
        <v>-2</v>
      </c>
      <c r="L63" s="1"/>
      <c r="M63" s="1"/>
      <c r="N63" s="1">
        <v>379</v>
      </c>
      <c r="O63" s="1">
        <v>710.19999999999982</v>
      </c>
      <c r="P63" s="1"/>
      <c r="Q63" s="1">
        <f t="shared" si="4"/>
        <v>114</v>
      </c>
      <c r="R63" s="5"/>
      <c r="S63" s="5"/>
      <c r="T63" s="1"/>
      <c r="U63" s="1">
        <f t="shared" si="5"/>
        <v>10.264912280701752</v>
      </c>
      <c r="V63" s="1">
        <f t="shared" si="6"/>
        <v>10.264912280701752</v>
      </c>
      <c r="W63" s="1">
        <v>133.19999999999999</v>
      </c>
      <c r="X63" s="1">
        <v>103</v>
      </c>
      <c r="Y63" s="1">
        <v>54</v>
      </c>
      <c r="Z63" s="1">
        <v>64.8</v>
      </c>
      <c r="AA63" s="1">
        <v>93</v>
      </c>
      <c r="AB63" s="1">
        <v>106</v>
      </c>
      <c r="AC63" s="1"/>
      <c r="AD63" s="1">
        <f t="shared" si="10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42</v>
      </c>
      <c r="C64" s="1">
        <v>136</v>
      </c>
      <c r="D64" s="1">
        <v>126</v>
      </c>
      <c r="E64" s="1">
        <v>175</v>
      </c>
      <c r="F64" s="1"/>
      <c r="G64" s="6">
        <v>0.4</v>
      </c>
      <c r="H64" s="1">
        <v>40</v>
      </c>
      <c r="I64" s="1" t="s">
        <v>35</v>
      </c>
      <c r="J64" s="1">
        <v>189</v>
      </c>
      <c r="K64" s="1">
        <f t="shared" si="9"/>
        <v>-14</v>
      </c>
      <c r="L64" s="1"/>
      <c r="M64" s="1"/>
      <c r="N64" s="1">
        <v>199</v>
      </c>
      <c r="O64" s="1">
        <v>193.4</v>
      </c>
      <c r="P64" s="1"/>
      <c r="Q64" s="1">
        <f t="shared" si="4"/>
        <v>35</v>
      </c>
      <c r="R64" s="5"/>
      <c r="S64" s="5"/>
      <c r="T64" s="1"/>
      <c r="U64" s="1">
        <f t="shared" si="5"/>
        <v>11.21142857142857</v>
      </c>
      <c r="V64" s="1">
        <f t="shared" si="6"/>
        <v>11.21142857142857</v>
      </c>
      <c r="W64" s="1">
        <v>45.4</v>
      </c>
      <c r="X64" s="1">
        <v>44</v>
      </c>
      <c r="Y64" s="1">
        <v>30.2</v>
      </c>
      <c r="Z64" s="1">
        <v>28.2</v>
      </c>
      <c r="AA64" s="1">
        <v>28.4</v>
      </c>
      <c r="AB64" s="1">
        <v>25.6</v>
      </c>
      <c r="AC64" s="1"/>
      <c r="AD64" s="1">
        <f t="shared" si="1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34</v>
      </c>
      <c r="C65" s="1">
        <v>2.9079999999999999</v>
      </c>
      <c r="D65" s="1">
        <v>407.09300000000002</v>
      </c>
      <c r="E65" s="1">
        <v>260.12200000000001</v>
      </c>
      <c r="F65" s="1">
        <v>134.24299999999999</v>
      </c>
      <c r="G65" s="6">
        <v>1</v>
      </c>
      <c r="H65" s="1">
        <v>40</v>
      </c>
      <c r="I65" s="1" t="s">
        <v>35</v>
      </c>
      <c r="J65" s="1">
        <v>264.3</v>
      </c>
      <c r="K65" s="1">
        <f t="shared" si="9"/>
        <v>-4.1779999999999973</v>
      </c>
      <c r="L65" s="1"/>
      <c r="M65" s="1"/>
      <c r="N65" s="1">
        <v>130.37799999999999</v>
      </c>
      <c r="O65" s="1">
        <v>89.33359999999999</v>
      </c>
      <c r="P65" s="1"/>
      <c r="Q65" s="1">
        <f t="shared" si="4"/>
        <v>52.0244</v>
      </c>
      <c r="R65" s="5">
        <f t="shared" si="11"/>
        <v>166.28940000000006</v>
      </c>
      <c r="S65" s="5"/>
      <c r="T65" s="1"/>
      <c r="U65" s="1">
        <f t="shared" si="5"/>
        <v>10</v>
      </c>
      <c r="V65" s="1">
        <f t="shared" si="6"/>
        <v>6.803626759751193</v>
      </c>
      <c r="W65" s="1">
        <v>51.634599999999999</v>
      </c>
      <c r="X65" s="1">
        <v>53.003</v>
      </c>
      <c r="Y65" s="1">
        <v>54.152799999999999</v>
      </c>
      <c r="Z65" s="1">
        <v>57.642999999999986</v>
      </c>
      <c r="AA65" s="1">
        <v>50.4574</v>
      </c>
      <c r="AB65" s="1">
        <v>56.348400000000012</v>
      </c>
      <c r="AC65" s="1"/>
      <c r="AD65" s="1">
        <f t="shared" si="10"/>
        <v>166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34</v>
      </c>
      <c r="C66" s="1">
        <v>205.48</v>
      </c>
      <c r="D66" s="1"/>
      <c r="E66" s="1">
        <v>151.38399999999999</v>
      </c>
      <c r="F66" s="1"/>
      <c r="G66" s="6">
        <v>1</v>
      </c>
      <c r="H66" s="1">
        <v>30</v>
      </c>
      <c r="I66" s="1" t="s">
        <v>35</v>
      </c>
      <c r="J66" s="1">
        <v>254.5</v>
      </c>
      <c r="K66" s="1">
        <f t="shared" ref="K66:K95" si="12">E66-J66</f>
        <v>-103.11600000000001</v>
      </c>
      <c r="L66" s="1"/>
      <c r="M66" s="1"/>
      <c r="N66" s="1">
        <v>96.779599999999988</v>
      </c>
      <c r="O66" s="1">
        <v>166.81639999999999</v>
      </c>
      <c r="P66" s="1"/>
      <c r="Q66" s="1">
        <f t="shared" si="4"/>
        <v>30.276799999999998</v>
      </c>
      <c r="R66" s="5">
        <f>9*Q66-P66-O66-N66-F66</f>
        <v>8.8952000000000169</v>
      </c>
      <c r="S66" s="5"/>
      <c r="T66" s="1"/>
      <c r="U66" s="1">
        <f t="shared" si="5"/>
        <v>9.0000000000000018</v>
      </c>
      <c r="V66" s="1">
        <f t="shared" si="6"/>
        <v>8.7062040902605311</v>
      </c>
      <c r="W66" s="1">
        <v>37.331400000000002</v>
      </c>
      <c r="X66" s="1">
        <v>31.7254</v>
      </c>
      <c r="Y66" s="1">
        <v>30.314599999999999</v>
      </c>
      <c r="Z66" s="1">
        <v>25.824999999999999</v>
      </c>
      <c r="AA66" s="1">
        <v>21.516999999999999</v>
      </c>
      <c r="AB66" s="1">
        <v>44.227999999999987</v>
      </c>
      <c r="AC66" s="1" t="s">
        <v>83</v>
      </c>
      <c r="AD66" s="1">
        <f t="shared" si="10"/>
        <v>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42</v>
      </c>
      <c r="C67" s="1">
        <v>797</v>
      </c>
      <c r="D67" s="1">
        <v>688</v>
      </c>
      <c r="E67" s="21">
        <f>593+E68</f>
        <v>594</v>
      </c>
      <c r="F67" s="1">
        <v>800</v>
      </c>
      <c r="G67" s="6">
        <v>0.45</v>
      </c>
      <c r="H67" s="1">
        <v>50</v>
      </c>
      <c r="I67" s="1" t="s">
        <v>35</v>
      </c>
      <c r="J67" s="1">
        <v>575</v>
      </c>
      <c r="K67" s="1">
        <f t="shared" si="12"/>
        <v>19</v>
      </c>
      <c r="L67" s="1"/>
      <c r="M67" s="1"/>
      <c r="N67" s="1">
        <v>0</v>
      </c>
      <c r="O67" s="1">
        <v>475.19999999999982</v>
      </c>
      <c r="P67" s="1"/>
      <c r="Q67" s="1">
        <f t="shared" ref="Q67:Q102" si="13">E67/5</f>
        <v>118.8</v>
      </c>
      <c r="R67" s="5"/>
      <c r="S67" s="5"/>
      <c r="T67" s="1"/>
      <c r="U67" s="1">
        <f t="shared" ref="U67:U102" si="14">(F67+N67+O67+P67+R67)/Q67</f>
        <v>10.734006734006734</v>
      </c>
      <c r="V67" s="1">
        <f t="shared" ref="V67:V102" si="15">(F67+N67+O67+P67)/Q67</f>
        <v>10.734006734006734</v>
      </c>
      <c r="W67" s="1">
        <v>129.19999999999999</v>
      </c>
      <c r="X67" s="1">
        <v>59.2</v>
      </c>
      <c r="Y67" s="1">
        <v>22.4</v>
      </c>
      <c r="Z67" s="1">
        <v>75.8</v>
      </c>
      <c r="AA67" s="1">
        <v>89.2</v>
      </c>
      <c r="AB67" s="1">
        <v>150.6</v>
      </c>
      <c r="AC67" s="1" t="s">
        <v>106</v>
      </c>
      <c r="AD67" s="1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107</v>
      </c>
      <c r="B68" s="11" t="s">
        <v>42</v>
      </c>
      <c r="C68" s="11">
        <v>698</v>
      </c>
      <c r="D68" s="11"/>
      <c r="E68" s="21">
        <v>1</v>
      </c>
      <c r="F68" s="11"/>
      <c r="G68" s="12">
        <v>0</v>
      </c>
      <c r="H68" s="11" t="e">
        <v>#N/A</v>
      </c>
      <c r="I68" s="11" t="s">
        <v>43</v>
      </c>
      <c r="J68" s="11">
        <v>12</v>
      </c>
      <c r="K68" s="11">
        <f t="shared" si="12"/>
        <v>-11</v>
      </c>
      <c r="L68" s="11"/>
      <c r="M68" s="11"/>
      <c r="N68" s="11"/>
      <c r="O68" s="11"/>
      <c r="P68" s="11"/>
      <c r="Q68" s="11">
        <f t="shared" si="13"/>
        <v>0.2</v>
      </c>
      <c r="R68" s="13"/>
      <c r="S68" s="13"/>
      <c r="T68" s="11"/>
      <c r="U68" s="11">
        <f t="shared" si="14"/>
        <v>0</v>
      </c>
      <c r="V68" s="11">
        <f t="shared" si="15"/>
        <v>0</v>
      </c>
      <c r="W68" s="11">
        <v>2.4</v>
      </c>
      <c r="X68" s="11">
        <v>2.2000000000000002</v>
      </c>
      <c r="Y68" s="11">
        <v>0</v>
      </c>
      <c r="Z68" s="11">
        <v>0</v>
      </c>
      <c r="AA68" s="11">
        <v>0</v>
      </c>
      <c r="AB68" s="11">
        <v>0</v>
      </c>
      <c r="AC68" s="14" t="s">
        <v>155</v>
      </c>
      <c r="AD68" s="11">
        <f t="shared" si="1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34</v>
      </c>
      <c r="C69" s="1">
        <v>818.79300000000001</v>
      </c>
      <c r="D69" s="1">
        <v>651.404</v>
      </c>
      <c r="E69" s="1">
        <v>949.58600000000001</v>
      </c>
      <c r="F69" s="1">
        <v>387.34699999999998</v>
      </c>
      <c r="G69" s="6">
        <v>1</v>
      </c>
      <c r="H69" s="1">
        <v>50</v>
      </c>
      <c r="I69" s="1" t="s">
        <v>35</v>
      </c>
      <c r="J69" s="1">
        <v>890.4</v>
      </c>
      <c r="K69" s="1">
        <f t="shared" si="12"/>
        <v>59.186000000000035</v>
      </c>
      <c r="L69" s="1"/>
      <c r="M69" s="1"/>
      <c r="N69" s="1">
        <v>336.74259999999981</v>
      </c>
      <c r="O69" s="1">
        <v>658.58760000000018</v>
      </c>
      <c r="P69" s="1">
        <v>150</v>
      </c>
      <c r="Q69" s="1">
        <f t="shared" si="13"/>
        <v>189.91720000000001</v>
      </c>
      <c r="R69" s="5">
        <f t="shared" ref="R69:R72" si="16">10*Q69-P69-O69-N69-F69</f>
        <v>366.49479999999994</v>
      </c>
      <c r="S69" s="5"/>
      <c r="T69" s="1"/>
      <c r="U69" s="1">
        <f t="shared" si="14"/>
        <v>10</v>
      </c>
      <c r="V69" s="1">
        <f t="shared" si="15"/>
        <v>8.0702390304827585</v>
      </c>
      <c r="W69" s="1">
        <v>198.7192</v>
      </c>
      <c r="X69" s="1">
        <v>165.50239999999999</v>
      </c>
      <c r="Y69" s="1">
        <v>166.405</v>
      </c>
      <c r="Z69" s="1">
        <v>182.7912</v>
      </c>
      <c r="AA69" s="1">
        <v>179.7842</v>
      </c>
      <c r="AB69" s="1">
        <v>167.7484</v>
      </c>
      <c r="AC69" s="1"/>
      <c r="AD69" s="1">
        <f t="shared" si="10"/>
        <v>366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34</v>
      </c>
      <c r="C70" s="1">
        <v>250.19</v>
      </c>
      <c r="D70" s="1"/>
      <c r="E70" s="1">
        <v>128.53800000000001</v>
      </c>
      <c r="F70" s="1">
        <v>117.622</v>
      </c>
      <c r="G70" s="6">
        <v>1</v>
      </c>
      <c r="H70" s="1">
        <v>50</v>
      </c>
      <c r="I70" s="1" t="s">
        <v>35</v>
      </c>
      <c r="J70" s="1">
        <v>124.9</v>
      </c>
      <c r="K70" s="1">
        <f t="shared" si="12"/>
        <v>3.6380000000000052</v>
      </c>
      <c r="L70" s="1"/>
      <c r="M70" s="1"/>
      <c r="N70" s="1">
        <v>0</v>
      </c>
      <c r="O70" s="1">
        <v>67.356200000000001</v>
      </c>
      <c r="P70" s="1"/>
      <c r="Q70" s="1">
        <f t="shared" si="13"/>
        <v>25.707600000000003</v>
      </c>
      <c r="R70" s="5">
        <f t="shared" si="16"/>
        <v>72.097800000000021</v>
      </c>
      <c r="S70" s="5"/>
      <c r="T70" s="1"/>
      <c r="U70" s="1">
        <f t="shared" si="14"/>
        <v>10</v>
      </c>
      <c r="V70" s="1">
        <f t="shared" si="15"/>
        <v>7.1954674882136018</v>
      </c>
      <c r="W70" s="1">
        <v>23.2272</v>
      </c>
      <c r="X70" s="1">
        <v>14.053800000000001</v>
      </c>
      <c r="Y70" s="1">
        <v>18.675999999999998</v>
      </c>
      <c r="Z70" s="1">
        <v>25.441600000000001</v>
      </c>
      <c r="AA70" s="1">
        <v>18.413399999999999</v>
      </c>
      <c r="AB70" s="1">
        <v>29.1404</v>
      </c>
      <c r="AC70" s="1"/>
      <c r="AD70" s="1">
        <f t="shared" ref="AD70:AD102" si="17">ROUND(R70*G70,0)</f>
        <v>72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42</v>
      </c>
      <c r="C71" s="1">
        <v>21</v>
      </c>
      <c r="D71" s="1">
        <v>1536</v>
      </c>
      <c r="E71" s="1">
        <v>1158</v>
      </c>
      <c r="F71" s="1">
        <v>375</v>
      </c>
      <c r="G71" s="6">
        <v>0.4</v>
      </c>
      <c r="H71" s="1">
        <v>40</v>
      </c>
      <c r="I71" s="1" t="s">
        <v>35</v>
      </c>
      <c r="J71" s="1">
        <v>1171</v>
      </c>
      <c r="K71" s="1">
        <f t="shared" si="12"/>
        <v>-13</v>
      </c>
      <c r="L71" s="1"/>
      <c r="M71" s="1"/>
      <c r="N71" s="1">
        <v>172</v>
      </c>
      <c r="O71" s="1">
        <v>152.59999999999991</v>
      </c>
      <c r="P71" s="1"/>
      <c r="Q71" s="1">
        <f t="shared" si="13"/>
        <v>231.6</v>
      </c>
      <c r="R71" s="5">
        <f>9*Q71-P71-O71-N71-F71</f>
        <v>1384.8000000000002</v>
      </c>
      <c r="S71" s="5"/>
      <c r="T71" s="1"/>
      <c r="U71" s="1">
        <f t="shared" si="14"/>
        <v>9</v>
      </c>
      <c r="V71" s="1">
        <f t="shared" si="15"/>
        <v>3.0207253886010359</v>
      </c>
      <c r="W71" s="1">
        <v>158.6</v>
      </c>
      <c r="X71" s="1">
        <v>170.2</v>
      </c>
      <c r="Y71" s="1">
        <v>200.2</v>
      </c>
      <c r="Z71" s="1">
        <v>181.4</v>
      </c>
      <c r="AA71" s="1">
        <v>173</v>
      </c>
      <c r="AB71" s="1">
        <v>150</v>
      </c>
      <c r="AC71" s="1"/>
      <c r="AD71" s="1">
        <f t="shared" si="17"/>
        <v>554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42</v>
      </c>
      <c r="C72" s="1">
        <v>147</v>
      </c>
      <c r="D72" s="1">
        <v>1147</v>
      </c>
      <c r="E72" s="1">
        <v>998</v>
      </c>
      <c r="F72" s="1">
        <v>131</v>
      </c>
      <c r="G72" s="6">
        <v>0.4</v>
      </c>
      <c r="H72" s="1">
        <v>40</v>
      </c>
      <c r="I72" s="1" t="s">
        <v>35</v>
      </c>
      <c r="J72" s="1">
        <v>1009</v>
      </c>
      <c r="K72" s="1">
        <f t="shared" si="12"/>
        <v>-11</v>
      </c>
      <c r="L72" s="1"/>
      <c r="M72" s="1"/>
      <c r="N72" s="1">
        <v>681.89999999999964</v>
      </c>
      <c r="O72" s="1">
        <v>254.30000000000021</v>
      </c>
      <c r="P72" s="1"/>
      <c r="Q72" s="1">
        <f t="shared" si="13"/>
        <v>199.6</v>
      </c>
      <c r="R72" s="5">
        <f t="shared" si="16"/>
        <v>928.80000000000018</v>
      </c>
      <c r="S72" s="5"/>
      <c r="T72" s="1"/>
      <c r="U72" s="1">
        <f t="shared" si="14"/>
        <v>10</v>
      </c>
      <c r="V72" s="1">
        <f t="shared" si="15"/>
        <v>5.3466933867735467</v>
      </c>
      <c r="W72" s="1">
        <v>177.2</v>
      </c>
      <c r="X72" s="1">
        <v>181.4</v>
      </c>
      <c r="Y72" s="1">
        <v>171.2</v>
      </c>
      <c r="Z72" s="1">
        <v>158</v>
      </c>
      <c r="AA72" s="1">
        <v>148.80000000000001</v>
      </c>
      <c r="AB72" s="1">
        <v>130.6</v>
      </c>
      <c r="AC72" s="1"/>
      <c r="AD72" s="1">
        <f t="shared" si="17"/>
        <v>372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112</v>
      </c>
      <c r="B73" s="11" t="s">
        <v>42</v>
      </c>
      <c r="C73" s="11">
        <v>5</v>
      </c>
      <c r="D73" s="11">
        <v>8</v>
      </c>
      <c r="E73" s="11">
        <v>13</v>
      </c>
      <c r="F73" s="11"/>
      <c r="G73" s="12">
        <v>0</v>
      </c>
      <c r="H73" s="11">
        <v>50</v>
      </c>
      <c r="I73" s="11" t="s">
        <v>43</v>
      </c>
      <c r="J73" s="11">
        <v>13</v>
      </c>
      <c r="K73" s="11">
        <f t="shared" si="12"/>
        <v>0</v>
      </c>
      <c r="L73" s="11"/>
      <c r="M73" s="11"/>
      <c r="N73" s="11"/>
      <c r="O73" s="11"/>
      <c r="P73" s="11"/>
      <c r="Q73" s="11">
        <f t="shared" si="13"/>
        <v>2.6</v>
      </c>
      <c r="R73" s="13"/>
      <c r="S73" s="13"/>
      <c r="T73" s="11"/>
      <c r="U73" s="11">
        <f t="shared" si="14"/>
        <v>0</v>
      </c>
      <c r="V73" s="11">
        <f t="shared" si="15"/>
        <v>0</v>
      </c>
      <c r="W73" s="11">
        <v>1.2</v>
      </c>
      <c r="X73" s="11">
        <v>0.6</v>
      </c>
      <c r="Y73" s="11">
        <v>0.2</v>
      </c>
      <c r="Z73" s="11">
        <v>0.6</v>
      </c>
      <c r="AA73" s="11">
        <v>0.6</v>
      </c>
      <c r="AB73" s="11">
        <v>0.4</v>
      </c>
      <c r="AC73" s="11" t="s">
        <v>113</v>
      </c>
      <c r="AD73" s="1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114</v>
      </c>
      <c r="B74" s="11" t="s">
        <v>42</v>
      </c>
      <c r="C74" s="11">
        <v>252</v>
      </c>
      <c r="D74" s="15">
        <v>253</v>
      </c>
      <c r="E74" s="21">
        <v>380</v>
      </c>
      <c r="F74" s="21">
        <v>71</v>
      </c>
      <c r="G74" s="12">
        <v>0</v>
      </c>
      <c r="H74" s="11">
        <v>40</v>
      </c>
      <c r="I74" s="11" t="s">
        <v>43</v>
      </c>
      <c r="J74" s="11">
        <v>419</v>
      </c>
      <c r="K74" s="11">
        <f t="shared" si="12"/>
        <v>-39</v>
      </c>
      <c r="L74" s="11"/>
      <c r="M74" s="11"/>
      <c r="N74" s="11"/>
      <c r="O74" s="11"/>
      <c r="P74" s="11"/>
      <c r="Q74" s="11">
        <f t="shared" si="13"/>
        <v>76</v>
      </c>
      <c r="R74" s="13"/>
      <c r="S74" s="13"/>
      <c r="T74" s="11"/>
      <c r="U74" s="11">
        <f t="shared" si="14"/>
        <v>0.93421052631578949</v>
      </c>
      <c r="V74" s="11">
        <f t="shared" si="15"/>
        <v>0.93421052631578949</v>
      </c>
      <c r="W74" s="11">
        <v>81</v>
      </c>
      <c r="X74" s="11">
        <v>63.6</v>
      </c>
      <c r="Y74" s="11">
        <v>50.4</v>
      </c>
      <c r="Z74" s="11">
        <v>41.2</v>
      </c>
      <c r="AA74" s="11">
        <v>38</v>
      </c>
      <c r="AB74" s="11">
        <v>52.6</v>
      </c>
      <c r="AC74" s="16" t="s">
        <v>115</v>
      </c>
      <c r="AD74" s="11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2" t="s">
        <v>116</v>
      </c>
      <c r="B75" s="1" t="s">
        <v>42</v>
      </c>
      <c r="C75" s="1"/>
      <c r="D75" s="1"/>
      <c r="E75" s="21">
        <f>E74</f>
        <v>380</v>
      </c>
      <c r="F75" s="21">
        <f>F74</f>
        <v>71</v>
      </c>
      <c r="G75" s="6">
        <v>0.4</v>
      </c>
      <c r="H75" s="1">
        <v>40</v>
      </c>
      <c r="I75" s="1" t="s">
        <v>35</v>
      </c>
      <c r="J75" s="1"/>
      <c r="K75" s="1">
        <f t="shared" si="12"/>
        <v>380</v>
      </c>
      <c r="L75" s="1"/>
      <c r="M75" s="1"/>
      <c r="N75" s="1">
        <v>264</v>
      </c>
      <c r="O75" s="1">
        <v>481</v>
      </c>
      <c r="P75" s="1"/>
      <c r="Q75" s="1">
        <f t="shared" si="13"/>
        <v>76</v>
      </c>
      <c r="R75" s="5"/>
      <c r="S75" s="5"/>
      <c r="T75" s="1"/>
      <c r="U75" s="1">
        <f t="shared" si="14"/>
        <v>10.736842105263158</v>
      </c>
      <c r="V75" s="1">
        <f t="shared" si="15"/>
        <v>10.736842105263158</v>
      </c>
      <c r="W75" s="1">
        <v>81</v>
      </c>
      <c r="X75" s="1">
        <v>63.6</v>
      </c>
      <c r="Y75" s="1">
        <v>50.4</v>
      </c>
      <c r="Z75" s="1">
        <v>41.2</v>
      </c>
      <c r="AA75" s="1">
        <v>0</v>
      </c>
      <c r="AB75" s="1">
        <v>52.6</v>
      </c>
      <c r="AC75" s="1" t="s">
        <v>117</v>
      </c>
      <c r="AD75" s="1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34</v>
      </c>
      <c r="C76" s="1">
        <v>467.86200000000002</v>
      </c>
      <c r="D76" s="1">
        <v>440.58</v>
      </c>
      <c r="E76" s="1">
        <v>627.51800000000003</v>
      </c>
      <c r="F76" s="1">
        <v>209.36099999999999</v>
      </c>
      <c r="G76" s="6">
        <v>1</v>
      </c>
      <c r="H76" s="1">
        <v>40</v>
      </c>
      <c r="I76" s="1" t="s">
        <v>35</v>
      </c>
      <c r="J76" s="1">
        <v>649.54999999999995</v>
      </c>
      <c r="K76" s="1">
        <f t="shared" si="12"/>
        <v>-22.031999999999925</v>
      </c>
      <c r="L76" s="1"/>
      <c r="M76" s="1"/>
      <c r="N76" s="1">
        <v>304.19900000000001</v>
      </c>
      <c r="O76" s="1">
        <v>291.90140000000008</v>
      </c>
      <c r="P76" s="1"/>
      <c r="Q76" s="1">
        <f t="shared" si="13"/>
        <v>125.50360000000001</v>
      </c>
      <c r="R76" s="5">
        <f t="shared" ref="R76:R78" si="18">10*Q76-P76-O76-N76-F76</f>
        <v>449.57460000000003</v>
      </c>
      <c r="S76" s="5"/>
      <c r="T76" s="1"/>
      <c r="U76" s="1">
        <f t="shared" si="14"/>
        <v>10</v>
      </c>
      <c r="V76" s="1">
        <f t="shared" si="15"/>
        <v>6.4178350262462587</v>
      </c>
      <c r="W76" s="1">
        <v>119.6574</v>
      </c>
      <c r="X76" s="1">
        <v>114.52119999999999</v>
      </c>
      <c r="Y76" s="1">
        <v>119.3222</v>
      </c>
      <c r="Z76" s="1">
        <v>121.30840000000001</v>
      </c>
      <c r="AA76" s="1">
        <v>123.6148</v>
      </c>
      <c r="AB76" s="1">
        <v>112.0716</v>
      </c>
      <c r="AC76" s="1"/>
      <c r="AD76" s="1">
        <f t="shared" si="17"/>
        <v>450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34</v>
      </c>
      <c r="C77" s="1">
        <v>480.738</v>
      </c>
      <c r="D77" s="1">
        <v>182.52699999999999</v>
      </c>
      <c r="E77" s="1">
        <v>392.17700000000002</v>
      </c>
      <c r="F77" s="1">
        <v>230.38399999999999</v>
      </c>
      <c r="G77" s="6">
        <v>1</v>
      </c>
      <c r="H77" s="1">
        <v>40</v>
      </c>
      <c r="I77" s="1" t="s">
        <v>35</v>
      </c>
      <c r="J77" s="1">
        <v>422.65</v>
      </c>
      <c r="K77" s="1">
        <f t="shared" si="12"/>
        <v>-30.472999999999956</v>
      </c>
      <c r="L77" s="1"/>
      <c r="M77" s="1"/>
      <c r="N77" s="1">
        <v>0</v>
      </c>
      <c r="O77" s="1">
        <v>120.3566000000001</v>
      </c>
      <c r="P77" s="1"/>
      <c r="Q77" s="1">
        <f t="shared" si="13"/>
        <v>78.435400000000001</v>
      </c>
      <c r="R77" s="5">
        <f t="shared" si="18"/>
        <v>433.61339999999996</v>
      </c>
      <c r="S77" s="5"/>
      <c r="T77" s="1"/>
      <c r="U77" s="1">
        <f t="shared" si="14"/>
        <v>10</v>
      </c>
      <c r="V77" s="1">
        <f t="shared" si="15"/>
        <v>4.4717130275360368</v>
      </c>
      <c r="W77" s="1">
        <v>58.791600000000003</v>
      </c>
      <c r="X77" s="1">
        <v>48.824199999999998</v>
      </c>
      <c r="Y77" s="1">
        <v>74.04740000000001</v>
      </c>
      <c r="Z77" s="1">
        <v>83.8476</v>
      </c>
      <c r="AA77" s="1">
        <v>87.19980000000001</v>
      </c>
      <c r="AB77" s="1">
        <v>85.051000000000002</v>
      </c>
      <c r="AC77" s="1"/>
      <c r="AD77" s="1">
        <f t="shared" si="17"/>
        <v>434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42</v>
      </c>
      <c r="C78" s="1">
        <v>546</v>
      </c>
      <c r="D78" s="1"/>
      <c r="E78" s="1">
        <v>346</v>
      </c>
      <c r="F78" s="1">
        <v>78</v>
      </c>
      <c r="G78" s="6">
        <v>0.37</v>
      </c>
      <c r="H78" s="1">
        <v>50</v>
      </c>
      <c r="I78" s="1" t="s">
        <v>35</v>
      </c>
      <c r="J78" s="1">
        <v>336</v>
      </c>
      <c r="K78" s="1">
        <f t="shared" si="12"/>
        <v>10</v>
      </c>
      <c r="L78" s="1"/>
      <c r="M78" s="1"/>
      <c r="N78" s="1">
        <v>239</v>
      </c>
      <c r="O78" s="1">
        <v>363.2</v>
      </c>
      <c r="P78" s="1"/>
      <c r="Q78" s="1">
        <f t="shared" si="13"/>
        <v>69.2</v>
      </c>
      <c r="R78" s="5">
        <f t="shared" si="18"/>
        <v>11.800000000000011</v>
      </c>
      <c r="S78" s="5"/>
      <c r="T78" s="1"/>
      <c r="U78" s="1">
        <f t="shared" si="14"/>
        <v>10</v>
      </c>
      <c r="V78" s="1">
        <f t="shared" si="15"/>
        <v>9.8294797687861273</v>
      </c>
      <c r="W78" s="1">
        <v>76.2</v>
      </c>
      <c r="X78" s="1">
        <v>66.400000000000006</v>
      </c>
      <c r="Y78" s="1">
        <v>61.4</v>
      </c>
      <c r="Z78" s="1">
        <v>66.400000000000006</v>
      </c>
      <c r="AA78" s="1">
        <v>73.599999999999994</v>
      </c>
      <c r="AB78" s="1">
        <v>87.8</v>
      </c>
      <c r="AC78" s="1"/>
      <c r="AD78" s="1">
        <f t="shared" si="17"/>
        <v>4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42</v>
      </c>
      <c r="C79" s="1">
        <v>396</v>
      </c>
      <c r="D79" s="1"/>
      <c r="E79" s="1">
        <v>102</v>
      </c>
      <c r="F79" s="1">
        <v>294</v>
      </c>
      <c r="G79" s="6">
        <v>0.6</v>
      </c>
      <c r="H79" s="1">
        <v>55</v>
      </c>
      <c r="I79" s="1" t="s">
        <v>35</v>
      </c>
      <c r="J79" s="1">
        <v>102</v>
      </c>
      <c r="K79" s="1">
        <f t="shared" si="12"/>
        <v>0</v>
      </c>
      <c r="L79" s="1"/>
      <c r="M79" s="1"/>
      <c r="N79" s="1">
        <v>0</v>
      </c>
      <c r="O79" s="1">
        <v>0</v>
      </c>
      <c r="P79" s="1"/>
      <c r="Q79" s="1">
        <f t="shared" si="13"/>
        <v>20.399999999999999</v>
      </c>
      <c r="R79" s="5"/>
      <c r="S79" s="5"/>
      <c r="T79" s="1"/>
      <c r="U79" s="1">
        <f t="shared" si="14"/>
        <v>14.411764705882353</v>
      </c>
      <c r="V79" s="1">
        <f t="shared" si="15"/>
        <v>14.411764705882353</v>
      </c>
      <c r="W79" s="1">
        <v>20.399999999999999</v>
      </c>
      <c r="X79" s="1">
        <v>15.6</v>
      </c>
      <c r="Y79" s="1">
        <v>15.6</v>
      </c>
      <c r="Z79" s="1">
        <v>19.399999999999999</v>
      </c>
      <c r="AA79" s="1">
        <v>19.399999999999999</v>
      </c>
      <c r="AB79" s="1">
        <v>40.799999999999997</v>
      </c>
      <c r="AC79" s="20" t="s">
        <v>50</v>
      </c>
      <c r="AD79" s="1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42</v>
      </c>
      <c r="C80" s="1">
        <v>325</v>
      </c>
      <c r="D80" s="1"/>
      <c r="E80" s="1">
        <v>149</v>
      </c>
      <c r="F80" s="1">
        <v>155</v>
      </c>
      <c r="G80" s="6">
        <v>0.4</v>
      </c>
      <c r="H80" s="1">
        <v>50</v>
      </c>
      <c r="I80" s="1" t="s">
        <v>35</v>
      </c>
      <c r="J80" s="1">
        <v>149</v>
      </c>
      <c r="K80" s="1">
        <f t="shared" si="12"/>
        <v>0</v>
      </c>
      <c r="L80" s="1"/>
      <c r="M80" s="1"/>
      <c r="N80" s="1">
        <v>0</v>
      </c>
      <c r="O80" s="1">
        <v>143.6</v>
      </c>
      <c r="P80" s="1"/>
      <c r="Q80" s="1">
        <f t="shared" si="13"/>
        <v>29.8</v>
      </c>
      <c r="R80" s="5"/>
      <c r="S80" s="5"/>
      <c r="T80" s="1"/>
      <c r="U80" s="1">
        <f t="shared" si="14"/>
        <v>10.020134228187921</v>
      </c>
      <c r="V80" s="1">
        <f t="shared" si="15"/>
        <v>10.020134228187921</v>
      </c>
      <c r="W80" s="1">
        <v>30.6</v>
      </c>
      <c r="X80" s="1">
        <v>21.8</v>
      </c>
      <c r="Y80" s="1">
        <v>16.600000000000001</v>
      </c>
      <c r="Z80" s="1">
        <v>20</v>
      </c>
      <c r="AA80" s="1">
        <v>25</v>
      </c>
      <c r="AB80" s="1">
        <v>36.799999999999997</v>
      </c>
      <c r="AC80" s="1"/>
      <c r="AD80" s="1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42</v>
      </c>
      <c r="C81" s="1">
        <v>214</v>
      </c>
      <c r="D81" s="1">
        <v>450</v>
      </c>
      <c r="E81" s="1">
        <v>259</v>
      </c>
      <c r="F81" s="1">
        <v>373</v>
      </c>
      <c r="G81" s="6">
        <v>0.35</v>
      </c>
      <c r="H81" s="1">
        <v>50</v>
      </c>
      <c r="I81" s="1" t="s">
        <v>35</v>
      </c>
      <c r="J81" s="1">
        <v>327</v>
      </c>
      <c r="K81" s="1">
        <f t="shared" si="12"/>
        <v>-68</v>
      </c>
      <c r="L81" s="1"/>
      <c r="M81" s="1"/>
      <c r="N81" s="1">
        <v>0</v>
      </c>
      <c r="O81" s="1">
        <v>146</v>
      </c>
      <c r="P81" s="1"/>
      <c r="Q81" s="1">
        <f t="shared" si="13"/>
        <v>51.8</v>
      </c>
      <c r="R81" s="5"/>
      <c r="S81" s="5"/>
      <c r="T81" s="1"/>
      <c r="U81" s="1">
        <f t="shared" si="14"/>
        <v>10.019305019305019</v>
      </c>
      <c r="V81" s="1">
        <f t="shared" si="15"/>
        <v>10.019305019305019</v>
      </c>
      <c r="W81" s="1">
        <v>56.8</v>
      </c>
      <c r="X81" s="1">
        <v>27.8</v>
      </c>
      <c r="Y81" s="1">
        <v>13.6</v>
      </c>
      <c r="Z81" s="1">
        <v>30.4</v>
      </c>
      <c r="AA81" s="1">
        <v>36.799999999999997</v>
      </c>
      <c r="AB81" s="1">
        <v>70.2</v>
      </c>
      <c r="AC81" s="1" t="s">
        <v>124</v>
      </c>
      <c r="AD81" s="1">
        <f t="shared" si="1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42</v>
      </c>
      <c r="C82" s="1">
        <v>578</v>
      </c>
      <c r="D82" s="1"/>
      <c r="E82" s="1">
        <v>252</v>
      </c>
      <c r="F82" s="1">
        <v>182</v>
      </c>
      <c r="G82" s="6">
        <v>0.6</v>
      </c>
      <c r="H82" s="1">
        <v>55</v>
      </c>
      <c r="I82" s="1" t="s">
        <v>35</v>
      </c>
      <c r="J82" s="1">
        <v>252</v>
      </c>
      <c r="K82" s="1">
        <f t="shared" si="12"/>
        <v>0</v>
      </c>
      <c r="L82" s="1"/>
      <c r="M82" s="1"/>
      <c r="N82" s="1">
        <v>208</v>
      </c>
      <c r="O82" s="1">
        <v>318.2</v>
      </c>
      <c r="P82" s="1"/>
      <c r="Q82" s="1">
        <f t="shared" si="13"/>
        <v>50.4</v>
      </c>
      <c r="R82" s="5"/>
      <c r="S82" s="5"/>
      <c r="T82" s="1"/>
      <c r="U82" s="1">
        <f t="shared" si="14"/>
        <v>14.051587301587302</v>
      </c>
      <c r="V82" s="1">
        <f t="shared" si="15"/>
        <v>14.051587301587302</v>
      </c>
      <c r="W82" s="1">
        <v>73.2</v>
      </c>
      <c r="X82" s="1">
        <v>64.2</v>
      </c>
      <c r="Y82" s="1">
        <v>59.6</v>
      </c>
      <c r="Z82" s="1">
        <v>59.6</v>
      </c>
      <c r="AA82" s="1">
        <v>53.6</v>
      </c>
      <c r="AB82" s="1">
        <v>78.2</v>
      </c>
      <c r="AC82" s="1" t="s">
        <v>83</v>
      </c>
      <c r="AD82" s="1">
        <f t="shared" si="1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42</v>
      </c>
      <c r="C83" s="1">
        <v>92</v>
      </c>
      <c r="D83" s="1">
        <v>4</v>
      </c>
      <c r="E83" s="1">
        <v>89</v>
      </c>
      <c r="F83" s="1"/>
      <c r="G83" s="6">
        <v>0.4</v>
      </c>
      <c r="H83" s="1">
        <v>30</v>
      </c>
      <c r="I83" s="1" t="s">
        <v>35</v>
      </c>
      <c r="J83" s="1">
        <v>100</v>
      </c>
      <c r="K83" s="1">
        <f t="shared" si="12"/>
        <v>-11</v>
      </c>
      <c r="L83" s="1"/>
      <c r="M83" s="1"/>
      <c r="N83" s="1">
        <v>0</v>
      </c>
      <c r="O83" s="1">
        <v>108</v>
      </c>
      <c r="P83" s="1"/>
      <c r="Q83" s="1">
        <f t="shared" si="13"/>
        <v>17.8</v>
      </c>
      <c r="R83" s="5">
        <f>9*Q83-P83-O83-N83-F83</f>
        <v>52.200000000000017</v>
      </c>
      <c r="S83" s="5"/>
      <c r="T83" s="1"/>
      <c r="U83" s="1">
        <f t="shared" si="14"/>
        <v>9</v>
      </c>
      <c r="V83" s="1">
        <f t="shared" si="15"/>
        <v>6.0674157303370784</v>
      </c>
      <c r="W83" s="1">
        <v>21.6</v>
      </c>
      <c r="X83" s="1">
        <v>4.2</v>
      </c>
      <c r="Y83" s="1">
        <v>1.2</v>
      </c>
      <c r="Z83" s="1">
        <v>2.2000000000000002</v>
      </c>
      <c r="AA83" s="1">
        <v>2</v>
      </c>
      <c r="AB83" s="1">
        <v>10</v>
      </c>
      <c r="AC83" s="1"/>
      <c r="AD83" s="1">
        <f t="shared" si="17"/>
        <v>21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42</v>
      </c>
      <c r="C84" s="1">
        <v>322</v>
      </c>
      <c r="D84" s="1"/>
      <c r="E84" s="1">
        <v>105</v>
      </c>
      <c r="F84" s="1">
        <v>164</v>
      </c>
      <c r="G84" s="6">
        <v>0.45</v>
      </c>
      <c r="H84" s="1">
        <v>40</v>
      </c>
      <c r="I84" s="1" t="s">
        <v>35</v>
      </c>
      <c r="J84" s="1">
        <v>141</v>
      </c>
      <c r="K84" s="1">
        <f t="shared" si="12"/>
        <v>-36</v>
      </c>
      <c r="L84" s="1"/>
      <c r="M84" s="1"/>
      <c r="N84" s="1">
        <v>0</v>
      </c>
      <c r="O84" s="1">
        <v>87.600000000000023</v>
      </c>
      <c r="P84" s="1"/>
      <c r="Q84" s="1">
        <f t="shared" si="13"/>
        <v>21</v>
      </c>
      <c r="R84" s="5"/>
      <c r="S84" s="5"/>
      <c r="T84" s="1"/>
      <c r="U84" s="1">
        <f t="shared" si="14"/>
        <v>11.980952380952383</v>
      </c>
      <c r="V84" s="1">
        <f t="shared" si="15"/>
        <v>11.980952380952383</v>
      </c>
      <c r="W84" s="1">
        <v>25.6</v>
      </c>
      <c r="X84" s="1">
        <v>0</v>
      </c>
      <c r="Y84" s="1">
        <v>0</v>
      </c>
      <c r="Z84" s="1">
        <v>15.6</v>
      </c>
      <c r="AA84" s="1">
        <v>15.6</v>
      </c>
      <c r="AB84" s="1">
        <v>29.2</v>
      </c>
      <c r="AC84" s="1"/>
      <c r="AD84" s="1">
        <f t="shared" si="17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128</v>
      </c>
      <c r="B85" s="17" t="s">
        <v>34</v>
      </c>
      <c r="C85" s="17"/>
      <c r="D85" s="17"/>
      <c r="E85" s="17">
        <v>-2.69</v>
      </c>
      <c r="F85" s="17"/>
      <c r="G85" s="18">
        <v>0</v>
      </c>
      <c r="H85" s="17">
        <v>45</v>
      </c>
      <c r="I85" s="17" t="s">
        <v>35</v>
      </c>
      <c r="J85" s="17">
        <v>36.299999999999997</v>
      </c>
      <c r="K85" s="17">
        <f t="shared" si="12"/>
        <v>-38.989999999999995</v>
      </c>
      <c r="L85" s="17"/>
      <c r="M85" s="17"/>
      <c r="N85" s="17"/>
      <c r="O85" s="17"/>
      <c r="P85" s="17"/>
      <c r="Q85" s="17">
        <f t="shared" si="13"/>
        <v>-0.53800000000000003</v>
      </c>
      <c r="R85" s="19"/>
      <c r="S85" s="19"/>
      <c r="T85" s="17"/>
      <c r="U85" s="17">
        <f t="shared" si="14"/>
        <v>0</v>
      </c>
      <c r="V85" s="17">
        <f t="shared" si="15"/>
        <v>0</v>
      </c>
      <c r="W85" s="17">
        <v>0.35399999999999998</v>
      </c>
      <c r="X85" s="17">
        <v>0.64800000000000002</v>
      </c>
      <c r="Y85" s="17">
        <v>1.9503999999999999</v>
      </c>
      <c r="Z85" s="17">
        <v>2.7464</v>
      </c>
      <c r="AA85" s="17">
        <v>2.4716</v>
      </c>
      <c r="AB85" s="17">
        <v>2.7347999999999999</v>
      </c>
      <c r="AC85" s="17" t="s">
        <v>77</v>
      </c>
      <c r="AD85" s="17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129</v>
      </c>
      <c r="B86" s="11" t="s">
        <v>42</v>
      </c>
      <c r="C86" s="11">
        <v>450</v>
      </c>
      <c r="D86" s="11"/>
      <c r="E86" s="11"/>
      <c r="F86" s="11"/>
      <c r="G86" s="12">
        <v>0</v>
      </c>
      <c r="H86" s="11" t="e">
        <v>#N/A</v>
      </c>
      <c r="I86" s="11" t="s">
        <v>43</v>
      </c>
      <c r="J86" s="11"/>
      <c r="K86" s="11">
        <f t="shared" si="12"/>
        <v>0</v>
      </c>
      <c r="L86" s="11"/>
      <c r="M86" s="11"/>
      <c r="N86" s="11"/>
      <c r="O86" s="11"/>
      <c r="P86" s="11"/>
      <c r="Q86" s="11">
        <f t="shared" si="13"/>
        <v>0</v>
      </c>
      <c r="R86" s="13"/>
      <c r="S86" s="13"/>
      <c r="T86" s="11"/>
      <c r="U86" s="11" t="e">
        <f t="shared" si="14"/>
        <v>#DIV/0!</v>
      </c>
      <c r="V86" s="11" t="e">
        <f t="shared" si="15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4" t="s">
        <v>154</v>
      </c>
      <c r="AD86" s="11">
        <f t="shared" si="17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34</v>
      </c>
      <c r="C87" s="1">
        <v>442.24799999999999</v>
      </c>
      <c r="D87" s="1"/>
      <c r="E87" s="1">
        <v>327.26100000000002</v>
      </c>
      <c r="F87" s="1">
        <v>69.902000000000001</v>
      </c>
      <c r="G87" s="6">
        <v>1</v>
      </c>
      <c r="H87" s="1">
        <v>40</v>
      </c>
      <c r="I87" s="1" t="s">
        <v>35</v>
      </c>
      <c r="J87" s="1">
        <v>340.1</v>
      </c>
      <c r="K87" s="1">
        <f t="shared" si="12"/>
        <v>-12.838999999999999</v>
      </c>
      <c r="L87" s="1"/>
      <c r="M87" s="1"/>
      <c r="N87" s="1">
        <v>271.15899999999999</v>
      </c>
      <c r="O87" s="1">
        <v>180.74299999999999</v>
      </c>
      <c r="P87" s="1"/>
      <c r="Q87" s="1">
        <f t="shared" si="13"/>
        <v>65.452200000000005</v>
      </c>
      <c r="R87" s="5">
        <f>10*Q87-P87-O87-N87-F87</f>
        <v>132.71800000000007</v>
      </c>
      <c r="S87" s="5"/>
      <c r="T87" s="1"/>
      <c r="U87" s="1">
        <f t="shared" si="14"/>
        <v>10</v>
      </c>
      <c r="V87" s="1">
        <f t="shared" si="15"/>
        <v>7.9722912293246058</v>
      </c>
      <c r="W87" s="1">
        <v>68.795000000000002</v>
      </c>
      <c r="X87" s="1">
        <v>68.09020000000001</v>
      </c>
      <c r="Y87" s="1">
        <v>57.7438</v>
      </c>
      <c r="Z87" s="1">
        <v>57.675600000000003</v>
      </c>
      <c r="AA87" s="1">
        <v>63.479799999999997</v>
      </c>
      <c r="AB87" s="1">
        <v>75.602800000000002</v>
      </c>
      <c r="AC87" s="1"/>
      <c r="AD87" s="1">
        <f t="shared" si="17"/>
        <v>133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131</v>
      </c>
      <c r="B88" s="11" t="s">
        <v>42</v>
      </c>
      <c r="C88" s="11">
        <v>21</v>
      </c>
      <c r="D88" s="11">
        <v>7</v>
      </c>
      <c r="E88" s="11">
        <v>26</v>
      </c>
      <c r="F88" s="11">
        <v>1</v>
      </c>
      <c r="G88" s="12">
        <v>0</v>
      </c>
      <c r="H88" s="11" t="e">
        <v>#N/A</v>
      </c>
      <c r="I88" s="11" t="s">
        <v>43</v>
      </c>
      <c r="J88" s="11">
        <v>26</v>
      </c>
      <c r="K88" s="11">
        <f t="shared" si="12"/>
        <v>0</v>
      </c>
      <c r="L88" s="11"/>
      <c r="M88" s="11"/>
      <c r="N88" s="11"/>
      <c r="O88" s="11"/>
      <c r="P88" s="11"/>
      <c r="Q88" s="11">
        <f t="shared" si="13"/>
        <v>5.2</v>
      </c>
      <c r="R88" s="13"/>
      <c r="S88" s="13"/>
      <c r="T88" s="11"/>
      <c r="U88" s="11">
        <f t="shared" si="14"/>
        <v>0.19230769230769229</v>
      </c>
      <c r="V88" s="11">
        <f t="shared" si="15"/>
        <v>0.19230769230769229</v>
      </c>
      <c r="W88" s="11">
        <v>3.2</v>
      </c>
      <c r="X88" s="11">
        <v>1.8</v>
      </c>
      <c r="Y88" s="11">
        <v>3.6</v>
      </c>
      <c r="Z88" s="11">
        <v>2.4</v>
      </c>
      <c r="AA88" s="11">
        <v>1.8</v>
      </c>
      <c r="AB88" s="11">
        <v>0.4</v>
      </c>
      <c r="AC88" s="11" t="s">
        <v>113</v>
      </c>
      <c r="AD88" s="11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132</v>
      </c>
      <c r="B89" s="11" t="s">
        <v>34</v>
      </c>
      <c r="C89" s="11"/>
      <c r="D89" s="11">
        <v>1.456</v>
      </c>
      <c r="E89" s="11">
        <v>1.456</v>
      </c>
      <c r="F89" s="11"/>
      <c r="G89" s="12">
        <v>0</v>
      </c>
      <c r="H89" s="11" t="e">
        <v>#N/A</v>
      </c>
      <c r="I89" s="11" t="s">
        <v>43</v>
      </c>
      <c r="J89" s="11">
        <v>1.4</v>
      </c>
      <c r="K89" s="11">
        <f t="shared" si="12"/>
        <v>5.600000000000005E-2</v>
      </c>
      <c r="L89" s="11"/>
      <c r="M89" s="11"/>
      <c r="N89" s="11"/>
      <c r="O89" s="11"/>
      <c r="P89" s="11"/>
      <c r="Q89" s="11">
        <f t="shared" si="13"/>
        <v>0.29120000000000001</v>
      </c>
      <c r="R89" s="13"/>
      <c r="S89" s="13"/>
      <c r="T89" s="11"/>
      <c r="U89" s="11">
        <f t="shared" si="14"/>
        <v>0</v>
      </c>
      <c r="V89" s="11">
        <f t="shared" si="15"/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/>
      <c r="AD89" s="11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2" t="s">
        <v>133</v>
      </c>
      <c r="B90" s="1" t="s">
        <v>42</v>
      </c>
      <c r="C90" s="1"/>
      <c r="D90" s="1"/>
      <c r="E90" s="1">
        <v>-5</v>
      </c>
      <c r="F90" s="1"/>
      <c r="G90" s="6">
        <v>0.11</v>
      </c>
      <c r="H90" s="1">
        <v>150</v>
      </c>
      <c r="I90" s="1" t="s">
        <v>37</v>
      </c>
      <c r="J90" s="1"/>
      <c r="K90" s="1">
        <f t="shared" si="12"/>
        <v>-5</v>
      </c>
      <c r="L90" s="1"/>
      <c r="M90" s="1"/>
      <c r="N90" s="1">
        <v>0</v>
      </c>
      <c r="O90" s="1">
        <v>100</v>
      </c>
      <c r="P90" s="1"/>
      <c r="Q90" s="1">
        <f t="shared" si="13"/>
        <v>-1</v>
      </c>
      <c r="R90" s="5"/>
      <c r="S90" s="5"/>
      <c r="T90" s="1"/>
      <c r="U90" s="1">
        <f t="shared" si="14"/>
        <v>-100</v>
      </c>
      <c r="V90" s="1">
        <f t="shared" si="15"/>
        <v>-100</v>
      </c>
      <c r="W90" s="1">
        <v>-0.2</v>
      </c>
      <c r="X90" s="1">
        <v>0</v>
      </c>
      <c r="Y90" s="1">
        <v>0</v>
      </c>
      <c r="Z90" s="1">
        <v>0</v>
      </c>
      <c r="AA90" s="1">
        <v>0</v>
      </c>
      <c r="AB90" s="1">
        <v>1.6</v>
      </c>
      <c r="AC90" s="1" t="s">
        <v>134</v>
      </c>
      <c r="AD90" s="1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34</v>
      </c>
      <c r="C91" s="1">
        <v>70.808000000000007</v>
      </c>
      <c r="D91" s="1">
        <v>269.23</v>
      </c>
      <c r="E91" s="21">
        <f>264.103+E92</f>
        <v>272.68400000000003</v>
      </c>
      <c r="F91" s="1">
        <v>21.056000000000001</v>
      </c>
      <c r="G91" s="6">
        <v>1</v>
      </c>
      <c r="H91" s="1">
        <v>50</v>
      </c>
      <c r="I91" s="1" t="s">
        <v>35</v>
      </c>
      <c r="J91" s="1">
        <v>279.14999999999998</v>
      </c>
      <c r="K91" s="1">
        <f t="shared" si="12"/>
        <v>-6.4659999999999513</v>
      </c>
      <c r="L91" s="1"/>
      <c r="M91" s="1"/>
      <c r="N91" s="1">
        <v>109.447</v>
      </c>
      <c r="O91" s="1">
        <v>266.3664</v>
      </c>
      <c r="P91" s="1"/>
      <c r="Q91" s="1">
        <f t="shared" si="13"/>
        <v>54.536800000000007</v>
      </c>
      <c r="R91" s="5">
        <f t="shared" ref="R91" si="19">10*Q91-P91-O91-N91-F91</f>
        <v>148.49860000000004</v>
      </c>
      <c r="S91" s="5"/>
      <c r="T91" s="1"/>
      <c r="U91" s="1">
        <f t="shared" si="14"/>
        <v>10</v>
      </c>
      <c r="V91" s="1">
        <f t="shared" si="15"/>
        <v>7.2770936321896409</v>
      </c>
      <c r="W91" s="1">
        <v>56.654400000000003</v>
      </c>
      <c r="X91" s="1">
        <v>41.618400000000001</v>
      </c>
      <c r="Y91" s="1">
        <v>47.177599999999998</v>
      </c>
      <c r="Z91" s="1">
        <v>48.252800000000001</v>
      </c>
      <c r="AA91" s="1">
        <v>57.413400000000003</v>
      </c>
      <c r="AB91" s="1">
        <v>45.320399999999999</v>
      </c>
      <c r="AC91" s="1" t="s">
        <v>136</v>
      </c>
      <c r="AD91" s="1">
        <f t="shared" si="17"/>
        <v>148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137</v>
      </c>
      <c r="B92" s="11" t="s">
        <v>34</v>
      </c>
      <c r="C92" s="11">
        <v>56.115000000000002</v>
      </c>
      <c r="D92" s="11">
        <v>5.7510000000000003</v>
      </c>
      <c r="E92" s="21">
        <v>8.5809999999999995</v>
      </c>
      <c r="F92" s="11"/>
      <c r="G92" s="12">
        <v>0</v>
      </c>
      <c r="H92" s="11" t="e">
        <v>#N/A</v>
      </c>
      <c r="I92" s="11" t="s">
        <v>43</v>
      </c>
      <c r="J92" s="11">
        <v>10.4</v>
      </c>
      <c r="K92" s="11">
        <f t="shared" si="12"/>
        <v>-1.8190000000000008</v>
      </c>
      <c r="L92" s="11"/>
      <c r="M92" s="11"/>
      <c r="N92" s="11"/>
      <c r="O92" s="11"/>
      <c r="P92" s="11"/>
      <c r="Q92" s="11">
        <f t="shared" si="13"/>
        <v>1.7161999999999999</v>
      </c>
      <c r="R92" s="13"/>
      <c r="S92" s="13"/>
      <c r="T92" s="11"/>
      <c r="U92" s="11">
        <f t="shared" si="14"/>
        <v>0</v>
      </c>
      <c r="V92" s="11">
        <f t="shared" si="15"/>
        <v>0</v>
      </c>
      <c r="W92" s="11">
        <v>0.27800000000000002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4" t="s">
        <v>153</v>
      </c>
      <c r="AD92" s="11">
        <f t="shared" si="17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34</v>
      </c>
      <c r="C93" s="1"/>
      <c r="D93" s="1">
        <v>92.54</v>
      </c>
      <c r="E93" s="1">
        <v>90.733999999999995</v>
      </c>
      <c r="F93" s="1"/>
      <c r="G93" s="6">
        <v>1</v>
      </c>
      <c r="H93" s="1">
        <v>55</v>
      </c>
      <c r="I93" s="1" t="s">
        <v>35</v>
      </c>
      <c r="J93" s="1">
        <v>108.8</v>
      </c>
      <c r="K93" s="1">
        <f t="shared" si="12"/>
        <v>-18.066000000000003</v>
      </c>
      <c r="L93" s="1"/>
      <c r="M93" s="1"/>
      <c r="N93" s="1">
        <v>50</v>
      </c>
      <c r="O93" s="1">
        <v>10</v>
      </c>
      <c r="P93" s="1"/>
      <c r="Q93" s="1">
        <f t="shared" si="13"/>
        <v>18.146799999999999</v>
      </c>
      <c r="R93" s="5">
        <f>9*Q93-P93-O93-N93-F93</f>
        <v>103.32119999999998</v>
      </c>
      <c r="S93" s="5"/>
      <c r="T93" s="1"/>
      <c r="U93" s="1">
        <f t="shared" si="14"/>
        <v>9</v>
      </c>
      <c r="V93" s="1">
        <f t="shared" si="15"/>
        <v>3.3063680648929843</v>
      </c>
      <c r="W93" s="1">
        <v>12.9734</v>
      </c>
      <c r="X93" s="1">
        <v>13.8222</v>
      </c>
      <c r="Y93" s="1">
        <v>11.559200000000001</v>
      </c>
      <c r="Z93" s="1">
        <v>18.5428</v>
      </c>
      <c r="AA93" s="1">
        <v>26.0428</v>
      </c>
      <c r="AB93" s="1">
        <v>32.068199999999997</v>
      </c>
      <c r="AC93" s="1"/>
      <c r="AD93" s="1">
        <f t="shared" si="17"/>
        <v>103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34</v>
      </c>
      <c r="C94" s="1"/>
      <c r="D94" s="1">
        <v>264.97500000000002</v>
      </c>
      <c r="E94" s="1">
        <v>205.65</v>
      </c>
      <c r="F94" s="1">
        <v>58.927</v>
      </c>
      <c r="G94" s="6">
        <v>1</v>
      </c>
      <c r="H94" s="1">
        <v>55</v>
      </c>
      <c r="I94" s="1" t="s">
        <v>35</v>
      </c>
      <c r="J94" s="1">
        <v>207.8</v>
      </c>
      <c r="K94" s="1">
        <f t="shared" si="12"/>
        <v>-2.1500000000000057</v>
      </c>
      <c r="L94" s="1"/>
      <c r="M94" s="1"/>
      <c r="N94" s="1">
        <v>100</v>
      </c>
      <c r="O94" s="1">
        <v>157.3644000000001</v>
      </c>
      <c r="P94" s="1"/>
      <c r="Q94" s="1">
        <f t="shared" si="13"/>
        <v>41.13</v>
      </c>
      <c r="R94" s="5">
        <f t="shared" ref="R94:R100" si="20">10*Q94-P94-O94-N94-F94</f>
        <v>95.008599999999916</v>
      </c>
      <c r="S94" s="5"/>
      <c r="T94" s="1"/>
      <c r="U94" s="1">
        <f t="shared" si="14"/>
        <v>9.9999999999999982</v>
      </c>
      <c r="V94" s="1">
        <f t="shared" si="15"/>
        <v>7.6900413323608081</v>
      </c>
      <c r="W94" s="1">
        <v>42.900399999999998</v>
      </c>
      <c r="X94" s="1">
        <v>41.768000000000001</v>
      </c>
      <c r="Y94" s="1">
        <v>42.793599999999998</v>
      </c>
      <c r="Z94" s="1">
        <v>53.760599999999997</v>
      </c>
      <c r="AA94" s="1">
        <v>53.514599999999987</v>
      </c>
      <c r="AB94" s="1">
        <v>39.0578</v>
      </c>
      <c r="AC94" s="1" t="s">
        <v>140</v>
      </c>
      <c r="AD94" s="1">
        <f t="shared" si="17"/>
        <v>95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42</v>
      </c>
      <c r="C95" s="1">
        <v>19</v>
      </c>
      <c r="D95" s="1">
        <v>4</v>
      </c>
      <c r="E95" s="1">
        <v>16</v>
      </c>
      <c r="F95" s="1"/>
      <c r="G95" s="6">
        <v>0.4</v>
      </c>
      <c r="H95" s="1">
        <v>55</v>
      </c>
      <c r="I95" s="1" t="s">
        <v>35</v>
      </c>
      <c r="J95" s="1">
        <v>18</v>
      </c>
      <c r="K95" s="1">
        <f t="shared" si="12"/>
        <v>-2</v>
      </c>
      <c r="L95" s="1"/>
      <c r="M95" s="1"/>
      <c r="N95" s="1">
        <v>0</v>
      </c>
      <c r="O95" s="1">
        <v>39.200000000000003</v>
      </c>
      <c r="P95" s="1"/>
      <c r="Q95" s="1">
        <f t="shared" si="13"/>
        <v>3.2</v>
      </c>
      <c r="R95" s="5"/>
      <c r="S95" s="5"/>
      <c r="T95" s="1"/>
      <c r="U95" s="1">
        <f t="shared" si="14"/>
        <v>12.25</v>
      </c>
      <c r="V95" s="1">
        <f t="shared" si="15"/>
        <v>12.25</v>
      </c>
      <c r="W95" s="1">
        <v>5.8</v>
      </c>
      <c r="X95" s="1">
        <v>5.4</v>
      </c>
      <c r="Y95" s="1">
        <v>1.6</v>
      </c>
      <c r="Z95" s="1">
        <v>2</v>
      </c>
      <c r="AA95" s="1">
        <v>2.6</v>
      </c>
      <c r="AB95" s="1">
        <v>2.6</v>
      </c>
      <c r="AC95" s="1" t="s">
        <v>142</v>
      </c>
      <c r="AD95" s="1">
        <f t="shared" si="17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42</v>
      </c>
      <c r="C96" s="1">
        <v>65</v>
      </c>
      <c r="D96" s="1"/>
      <c r="E96" s="1">
        <v>20</v>
      </c>
      <c r="F96" s="1">
        <v>44</v>
      </c>
      <c r="G96" s="6">
        <v>0.4</v>
      </c>
      <c r="H96" s="1">
        <v>55</v>
      </c>
      <c r="I96" s="1" t="s">
        <v>35</v>
      </c>
      <c r="J96" s="1">
        <v>20</v>
      </c>
      <c r="K96" s="1">
        <f t="shared" ref="K96:K102" si="21">E96-J96</f>
        <v>0</v>
      </c>
      <c r="L96" s="1"/>
      <c r="M96" s="1"/>
      <c r="N96" s="1">
        <v>0</v>
      </c>
      <c r="O96" s="1">
        <v>0</v>
      </c>
      <c r="P96" s="1"/>
      <c r="Q96" s="1">
        <f t="shared" si="13"/>
        <v>4</v>
      </c>
      <c r="R96" s="5"/>
      <c r="S96" s="5"/>
      <c r="T96" s="1"/>
      <c r="U96" s="1">
        <f t="shared" si="14"/>
        <v>11</v>
      </c>
      <c r="V96" s="1">
        <f t="shared" si="15"/>
        <v>11</v>
      </c>
      <c r="W96" s="1">
        <v>3.2</v>
      </c>
      <c r="X96" s="1">
        <v>2.2000000000000002</v>
      </c>
      <c r="Y96" s="1">
        <v>1.6</v>
      </c>
      <c r="Z96" s="1">
        <v>2.2000000000000002</v>
      </c>
      <c r="AA96" s="1">
        <v>2.4</v>
      </c>
      <c r="AB96" s="1">
        <v>2.2000000000000002</v>
      </c>
      <c r="AC96" s="20" t="s">
        <v>50</v>
      </c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42</v>
      </c>
      <c r="C97" s="1">
        <v>14</v>
      </c>
      <c r="D97" s="1">
        <v>16</v>
      </c>
      <c r="E97" s="1">
        <v>19</v>
      </c>
      <c r="F97" s="1">
        <v>3</v>
      </c>
      <c r="G97" s="6">
        <v>0.3</v>
      </c>
      <c r="H97" s="1">
        <v>30</v>
      </c>
      <c r="I97" s="1" t="s">
        <v>35</v>
      </c>
      <c r="J97" s="1">
        <v>26</v>
      </c>
      <c r="K97" s="1">
        <f t="shared" si="21"/>
        <v>-7</v>
      </c>
      <c r="L97" s="1"/>
      <c r="M97" s="1"/>
      <c r="N97" s="1">
        <v>30</v>
      </c>
      <c r="O97" s="1">
        <v>0</v>
      </c>
      <c r="P97" s="1"/>
      <c r="Q97" s="1">
        <f t="shared" si="13"/>
        <v>3.8</v>
      </c>
      <c r="R97" s="5">
        <v>10</v>
      </c>
      <c r="S97" s="5"/>
      <c r="T97" s="1"/>
      <c r="U97" s="1">
        <f t="shared" si="14"/>
        <v>11.315789473684211</v>
      </c>
      <c r="V97" s="1">
        <f t="shared" si="15"/>
        <v>8.6842105263157894</v>
      </c>
      <c r="W97" s="1">
        <v>3.4</v>
      </c>
      <c r="X97" s="1">
        <v>2.4</v>
      </c>
      <c r="Y97" s="1">
        <v>2.4</v>
      </c>
      <c r="Z97" s="1">
        <v>2.2000000000000002</v>
      </c>
      <c r="AA97" s="1">
        <v>0</v>
      </c>
      <c r="AB97" s="1">
        <v>0</v>
      </c>
      <c r="AC97" s="1" t="s">
        <v>145</v>
      </c>
      <c r="AD97" s="1">
        <f t="shared" si="17"/>
        <v>3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42</v>
      </c>
      <c r="C98" s="1">
        <v>20</v>
      </c>
      <c r="D98" s="1"/>
      <c r="E98" s="1">
        <v>8</v>
      </c>
      <c r="F98" s="1"/>
      <c r="G98" s="6">
        <v>0.3</v>
      </c>
      <c r="H98" s="1">
        <v>30</v>
      </c>
      <c r="I98" s="1" t="s">
        <v>35</v>
      </c>
      <c r="J98" s="1">
        <v>12</v>
      </c>
      <c r="K98" s="1">
        <f t="shared" si="21"/>
        <v>-4</v>
      </c>
      <c r="L98" s="1"/>
      <c r="M98" s="1"/>
      <c r="N98" s="1">
        <v>30</v>
      </c>
      <c r="O98" s="1">
        <v>22</v>
      </c>
      <c r="P98" s="1"/>
      <c r="Q98" s="1">
        <f t="shared" si="13"/>
        <v>1.6</v>
      </c>
      <c r="R98" s="5"/>
      <c r="S98" s="5"/>
      <c r="T98" s="1"/>
      <c r="U98" s="1">
        <f t="shared" si="14"/>
        <v>32.5</v>
      </c>
      <c r="V98" s="1">
        <f t="shared" si="15"/>
        <v>32.5</v>
      </c>
      <c r="W98" s="1">
        <v>5.2</v>
      </c>
      <c r="X98" s="1">
        <v>3.8</v>
      </c>
      <c r="Y98" s="1">
        <v>0.8</v>
      </c>
      <c r="Z98" s="1">
        <v>0.6</v>
      </c>
      <c r="AA98" s="1">
        <v>0</v>
      </c>
      <c r="AB98" s="1">
        <v>0</v>
      </c>
      <c r="AC98" s="1" t="s">
        <v>145</v>
      </c>
      <c r="AD98" s="1">
        <f t="shared" si="1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42</v>
      </c>
      <c r="C99" s="1"/>
      <c r="D99" s="1">
        <v>100</v>
      </c>
      <c r="E99" s="1">
        <v>96</v>
      </c>
      <c r="F99" s="1">
        <v>3</v>
      </c>
      <c r="G99" s="6">
        <v>0.15</v>
      </c>
      <c r="H99" s="1">
        <v>60</v>
      </c>
      <c r="I99" s="1" t="s">
        <v>35</v>
      </c>
      <c r="J99" s="1">
        <v>66</v>
      </c>
      <c r="K99" s="1">
        <f t="shared" si="21"/>
        <v>30</v>
      </c>
      <c r="L99" s="1"/>
      <c r="M99" s="1"/>
      <c r="N99" s="1">
        <v>50</v>
      </c>
      <c r="O99" s="1">
        <v>0</v>
      </c>
      <c r="P99" s="1"/>
      <c r="Q99" s="1">
        <f t="shared" si="13"/>
        <v>19.2</v>
      </c>
      <c r="R99" s="5">
        <f>9*Q99-P99-O99-N99-F99</f>
        <v>119.79999999999998</v>
      </c>
      <c r="S99" s="5"/>
      <c r="T99" s="1"/>
      <c r="U99" s="1">
        <f t="shared" si="14"/>
        <v>9</v>
      </c>
      <c r="V99" s="1">
        <f t="shared" si="15"/>
        <v>2.760416666666667</v>
      </c>
      <c r="W99" s="1">
        <v>3.6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145</v>
      </c>
      <c r="AD99" s="1">
        <f t="shared" si="17"/>
        <v>18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2" t="s">
        <v>148</v>
      </c>
      <c r="B100" s="1" t="s">
        <v>34</v>
      </c>
      <c r="C100" s="1"/>
      <c r="D100" s="1">
        <v>406.07499999999999</v>
      </c>
      <c r="E100" s="21">
        <f>E23</f>
        <v>3136.5349999999999</v>
      </c>
      <c r="F100" s="21">
        <f>406.075+F23</f>
        <v>3131.0479999999998</v>
      </c>
      <c r="G100" s="6">
        <v>1</v>
      </c>
      <c r="H100" s="1">
        <v>60</v>
      </c>
      <c r="I100" s="1" t="s">
        <v>35</v>
      </c>
      <c r="J100" s="1"/>
      <c r="K100" s="1">
        <f t="shared" si="21"/>
        <v>3136.5349999999999</v>
      </c>
      <c r="L100" s="1"/>
      <c r="M100" s="1"/>
      <c r="N100" s="21">
        <f>N23</f>
        <v>400</v>
      </c>
      <c r="O100" s="21">
        <f>O23</f>
        <v>906.75920000000042</v>
      </c>
      <c r="P100" s="21">
        <f>P23</f>
        <v>1000</v>
      </c>
      <c r="Q100" s="1">
        <f t="shared" si="13"/>
        <v>627.30700000000002</v>
      </c>
      <c r="R100" s="5">
        <f t="shared" si="20"/>
        <v>835.26279999999952</v>
      </c>
      <c r="S100" s="5"/>
      <c r="T100" s="1"/>
      <c r="U100" s="1">
        <f t="shared" si="14"/>
        <v>10</v>
      </c>
      <c r="V100" s="1">
        <f t="shared" si="15"/>
        <v>8.6684943735682847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9" t="s">
        <v>152</v>
      </c>
      <c r="AD100" s="1">
        <f t="shared" si="17"/>
        <v>835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2" t="s">
        <v>149</v>
      </c>
      <c r="B101" s="1" t="s">
        <v>42</v>
      </c>
      <c r="C101" s="1"/>
      <c r="D101" s="1"/>
      <c r="E101" s="1"/>
      <c r="F101" s="1"/>
      <c r="G101" s="6">
        <v>0.1</v>
      </c>
      <c r="H101" s="1">
        <v>60</v>
      </c>
      <c r="I101" s="1" t="s">
        <v>35</v>
      </c>
      <c r="J101" s="1"/>
      <c r="K101" s="1">
        <f t="shared" si="21"/>
        <v>0</v>
      </c>
      <c r="L101" s="1"/>
      <c r="M101" s="1"/>
      <c r="N101" s="1">
        <v>50</v>
      </c>
      <c r="O101" s="1">
        <v>0</v>
      </c>
      <c r="P101" s="1"/>
      <c r="Q101" s="1">
        <f t="shared" si="13"/>
        <v>0</v>
      </c>
      <c r="R101" s="5"/>
      <c r="S101" s="5"/>
      <c r="T101" s="1"/>
      <c r="U101" s="1" t="e">
        <f t="shared" si="14"/>
        <v>#DIV/0!</v>
      </c>
      <c r="V101" s="1" t="e">
        <f t="shared" si="15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145</v>
      </c>
      <c r="AD101" s="1">
        <f t="shared" si="17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2" t="s">
        <v>150</v>
      </c>
      <c r="B102" s="1" t="s">
        <v>42</v>
      </c>
      <c r="C102" s="1"/>
      <c r="D102" s="1"/>
      <c r="E102" s="1"/>
      <c r="F102" s="1"/>
      <c r="G102" s="6">
        <v>0.06</v>
      </c>
      <c r="H102" s="1">
        <v>60</v>
      </c>
      <c r="I102" s="1" t="s">
        <v>35</v>
      </c>
      <c r="J102" s="1"/>
      <c r="K102" s="1">
        <f t="shared" si="21"/>
        <v>0</v>
      </c>
      <c r="L102" s="1"/>
      <c r="M102" s="1"/>
      <c r="N102" s="1">
        <v>50</v>
      </c>
      <c r="O102" s="1">
        <v>0</v>
      </c>
      <c r="P102" s="1"/>
      <c r="Q102" s="1">
        <f t="shared" si="13"/>
        <v>0</v>
      </c>
      <c r="R102" s="5"/>
      <c r="S102" s="5"/>
      <c r="T102" s="1"/>
      <c r="U102" s="1" t="e">
        <f t="shared" si="14"/>
        <v>#DIV/0!</v>
      </c>
      <c r="V102" s="1" t="e">
        <f t="shared" si="15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145</v>
      </c>
      <c r="AD102" s="1">
        <f t="shared" si="17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D102" xr:uid="{A5C7131A-1AFD-4213-8AB3-058C986183A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2024-05-29T13:48:29Z</dcterms:created>
  <dcterms:modified xsi:type="dcterms:W3CDTF">2024-05-29T14:09:35Z</dcterms:modified>
</cp:coreProperties>
</file>