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21F3062-EE3A-4F4C-B18F-6F77361807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Y34" i="1" l="1"/>
  <c r="Y171" i="1"/>
  <c r="H9" i="1"/>
  <c r="A10" i="1"/>
  <c r="X24" i="1"/>
  <c r="X34" i="1"/>
  <c r="X54" i="1"/>
  <c r="X62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Y345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Y201" i="1" s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Y252" i="1" s="1"/>
  <c r="BO248" i="1"/>
  <c r="BM248" i="1"/>
  <c r="Y248" i="1"/>
  <c r="X252" i="1"/>
  <c r="BO256" i="1"/>
  <c r="BM256" i="1"/>
  <c r="Y256" i="1"/>
  <c r="BO264" i="1"/>
  <c r="BM264" i="1"/>
  <c r="Y264" i="1"/>
  <c r="X271" i="1"/>
  <c r="Y277" i="1"/>
  <c r="BO275" i="1"/>
  <c r="BM275" i="1"/>
  <c r="Y275" i="1"/>
  <c r="X277" i="1"/>
  <c r="BO294" i="1"/>
  <c r="BM294" i="1"/>
  <c r="Y294" i="1"/>
  <c r="Y300" i="1" s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Y478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Y338" i="1" s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Y435" i="1" s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03" i="1"/>
  <c r="X545" i="1"/>
  <c r="X547" i="1"/>
  <c r="Y178" i="1"/>
  <c r="Y487" i="1"/>
  <c r="Y473" i="1"/>
  <c r="Y511" i="1"/>
  <c r="Y376" i="1"/>
  <c r="Y316" i="1"/>
  <c r="Y451" i="1"/>
  <c r="Y259" i="1"/>
  <c r="Y220" i="1"/>
  <c r="Y160" i="1"/>
  <c r="Y147" i="1"/>
  <c r="Y139" i="1"/>
  <c r="Y93" i="1"/>
  <c r="Y86" i="1"/>
  <c r="Y61" i="1"/>
  <c r="Y550" i="1" s="1"/>
  <c r="X546" i="1"/>
  <c r="X548" i="1" s="1"/>
  <c r="Y271" i="1"/>
  <c r="Y235" i="1"/>
  <c r="X549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<sst xmlns="http://schemas.openxmlformats.org/spreadsheetml/2006/main" count="2379" uniqueCount="789">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</sst>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28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400</v>
      </c>
      <c r="X135" s="381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47.61904761904762</v>
      </c>
      <c r="X139" s="382">
        <f>IFERROR(X134/H134,"0")+IFERROR(X135/H135,"0")+IFERROR(X136/H136,"0")+IFERROR(X137/H137,"0")+IFERROR(X138/H138,"0")</f>
        <v>48</v>
      </c>
      <c r="Y139" s="382">
        <f>IFERROR(IF(Y134="",0,Y134),"0")+IFERROR(IF(Y135="",0,Y135),"0")+IFERROR(IF(Y136="",0,Y136),"0")+IFERROR(IF(Y137="",0,Y137),"0")+IFERROR(IF(Y138="",0,Y138),"0")</f>
        <v>1.044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400</v>
      </c>
      <c r="X140" s="382">
        <f>IFERROR(SUM(X134:X138),"0")</f>
        <v>403.20000000000005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500</v>
      </c>
      <c r="X331" s="381">
        <f t="shared" si="71"/>
        <v>510</v>
      </c>
      <c r="Y331" s="36">
        <f>IFERROR(IF(X331=0,"",ROUNDUP(X331/H331,0)*0.02175),"")</f>
        <v>0.73949999999999994</v>
      </c>
      <c r="Z331" s="56"/>
      <c r="AA331" s="57"/>
      <c r="AE331" s="64"/>
      <c r="BB331" s="253" t="s">
        <v>1</v>
      </c>
      <c r="BL331" s="64">
        <f t="shared" si="72"/>
        <v>516</v>
      </c>
      <c r="BM331" s="64">
        <f t="shared" si="73"/>
        <v>526.32000000000005</v>
      </c>
      <c r="BN331" s="64">
        <f t="shared" si="74"/>
        <v>0.69444444444444442</v>
      </c>
      <c r="BO331" s="64">
        <f t="shared" si="75"/>
        <v>0.70833333333333326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33.333333333333336</v>
      </c>
      <c r="X338" s="382">
        <f>IFERROR(X329/H329,"0")+IFERROR(X330/H330,"0")+IFERROR(X331/H331,"0")+IFERROR(X332/H332,"0")+IFERROR(X333/H333,"0")+IFERROR(X334/H334,"0")+IFERROR(X335/H335,"0")+IFERROR(X336/H336,"0")+IFERROR(X337/H337,"0")</f>
        <v>34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0.73949999999999994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500</v>
      </c>
      <c r="X339" s="382">
        <f>IFERROR(SUM(X329:X337),"0")</f>
        <v>510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1000</v>
      </c>
      <c r="X341" s="381">
        <f>IFERROR(IF(W341="",0,CEILING((W341/$H341),1)*$H341),"")</f>
        <v>1005</v>
      </c>
      <c r="Y341" s="36">
        <f>IFERROR(IF(X341=0,"",ROUNDUP(X341/H341,0)*0.02175),"")</f>
        <v>1.4572499999999999</v>
      </c>
      <c r="Z341" s="56"/>
      <c r="AA341" s="57"/>
      <c r="AE341" s="64"/>
      <c r="BB341" s="260" t="s">
        <v>1</v>
      </c>
      <c r="BL341" s="64">
        <f>IFERROR(W341*I341/H341,"0")</f>
        <v>1032</v>
      </c>
      <c r="BM341" s="64">
        <f>IFERROR(X341*I341/H341,"0")</f>
        <v>1037.1600000000001</v>
      </c>
      <c r="BN341" s="64">
        <f>IFERROR(1/J341*(W341/H341),"0")</f>
        <v>1.3888888888888888</v>
      </c>
      <c r="BO341" s="64">
        <f>IFERROR(1/J341*(X341/H341),"0")</f>
        <v>1.3958333333333333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66.666666666666671</v>
      </c>
      <c r="X345" s="382">
        <f>IFERROR(X341/H341,"0")+IFERROR(X342/H342,"0")+IFERROR(X343/H343,"0")+IFERROR(X344/H344,"0")</f>
        <v>67</v>
      </c>
      <c r="Y345" s="382">
        <f>IFERROR(IF(Y341="",0,Y341),"0")+IFERROR(IF(Y342="",0,Y342),"0")+IFERROR(IF(Y343="",0,Y343),"0")+IFERROR(IF(Y344="",0,Y344),"0")</f>
        <v>1.4572499999999999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1000</v>
      </c>
      <c r="X346" s="382">
        <f>IFERROR(SUM(X341:X344),"0")</f>
        <v>1005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1000</v>
      </c>
      <c r="X372" s="381">
        <f>IFERROR(IF(W372="",0,CEILING((W372/$H372),1)*$H372),"")</f>
        <v>1006.1999999999999</v>
      </c>
      <c r="Y372" s="36">
        <f>IFERROR(IF(X372=0,"",ROUNDUP(X372/H372,0)*0.02175),"")</f>
        <v>2.8057499999999997</v>
      </c>
      <c r="Z372" s="56"/>
      <c r="AA372" s="57"/>
      <c r="AE372" s="64"/>
      <c r="BB372" s="275" t="s">
        <v>1</v>
      </c>
      <c r="BL372" s="64">
        <f>IFERROR(W372*I372/H372,"0")</f>
        <v>1072.3076923076924</v>
      </c>
      <c r="BM372" s="64">
        <f>IFERROR(X372*I372/H372,"0")</f>
        <v>1078.9559999999999</v>
      </c>
      <c r="BN372" s="64">
        <f>IFERROR(1/J372*(W372/H372),"0")</f>
        <v>2.2893772893772892</v>
      </c>
      <c r="BO372" s="64">
        <f>IFERROR(1/J372*(X372/H372),"0")</f>
        <v>2.3035714285714284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128.2051282051282</v>
      </c>
      <c r="X376" s="382">
        <f>IFERROR(X372/H372,"0")+IFERROR(X373/H373,"0")+IFERROR(X374/H374,"0")+IFERROR(X375/H375,"0")</f>
        <v>129</v>
      </c>
      <c r="Y376" s="382">
        <f>IFERROR(IF(Y372="",0,Y372),"0")+IFERROR(IF(Y373="",0,Y373),"0")+IFERROR(IF(Y374="",0,Y374),"0")+IFERROR(IF(Y375="",0,Y375),"0")</f>
        <v>2.8057499999999997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1000</v>
      </c>
      <c r="X377" s="382">
        <f>IFERROR(SUM(X372:X375),"0")</f>
        <v>1006.1999999999999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1000</v>
      </c>
      <c r="X463" s="381">
        <f t="shared" si="87"/>
        <v>1003.2</v>
      </c>
      <c r="Y463" s="36">
        <f t="shared" si="88"/>
        <v>2.2724000000000002</v>
      </c>
      <c r="Z463" s="56"/>
      <c r="AA463" s="57"/>
      <c r="AE463" s="64"/>
      <c r="BB463" s="320" t="s">
        <v>1</v>
      </c>
      <c r="BL463" s="64">
        <f t="shared" si="89"/>
        <v>1068.1818181818182</v>
      </c>
      <c r="BM463" s="64">
        <f t="shared" si="90"/>
        <v>1071.5999999999999</v>
      </c>
      <c r="BN463" s="64">
        <f t="shared" si="91"/>
        <v>1.821095571095571</v>
      </c>
      <c r="BO463" s="64">
        <f t="shared" si="92"/>
        <v>1.8269230769230771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500</v>
      </c>
      <c r="X466" s="381">
        <f t="shared" si="87"/>
        <v>501.6</v>
      </c>
      <c r="Y466" s="36">
        <f t="shared" si="88"/>
        <v>1.1362000000000001</v>
      </c>
      <c r="Z466" s="56"/>
      <c r="AA466" s="57"/>
      <c r="AE466" s="64"/>
      <c r="BB466" s="323" t="s">
        <v>1</v>
      </c>
      <c r="BL466" s="64">
        <f t="shared" si="89"/>
        <v>534.09090909090912</v>
      </c>
      <c r="BM466" s="64">
        <f t="shared" si="90"/>
        <v>535.79999999999995</v>
      </c>
      <c r="BN466" s="64">
        <f t="shared" si="91"/>
        <v>0.91054778554778548</v>
      </c>
      <c r="BO466" s="64">
        <f t="shared" si="92"/>
        <v>0.91346153846153855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284.09090909090907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285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3.4086000000000003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1500</v>
      </c>
      <c r="X474" s="382">
        <f>IFERROR(SUM(X461:X472),"0")</f>
        <v>1504.8000000000002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1000</v>
      </c>
      <c r="X476" s="381">
        <f>IFERROR(IF(W476="",0,CEILING((W476/$H476),1)*$H476),"")</f>
        <v>1003.2</v>
      </c>
      <c r="Y476" s="36">
        <f>IFERROR(IF(X476=0,"",ROUNDUP(X476/H476,0)*0.01196),"")</f>
        <v>2.2724000000000002</v>
      </c>
      <c r="Z476" s="56"/>
      <c r="AA476" s="57"/>
      <c r="AE476" s="64"/>
      <c r="BB476" s="330" t="s">
        <v>1</v>
      </c>
      <c r="BL476" s="64">
        <f>IFERROR(W476*I476/H476,"0")</f>
        <v>1068.1818181818182</v>
      </c>
      <c r="BM476" s="64">
        <f>IFERROR(X476*I476/H476,"0")</f>
        <v>1071.5999999999999</v>
      </c>
      <c r="BN476" s="64">
        <f>IFERROR(1/J476*(W476/H476),"0")</f>
        <v>1.821095571095571</v>
      </c>
      <c r="BO476" s="64">
        <f>IFERROR(1/J476*(X476/H476),"0")</f>
        <v>1.8269230769230771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189.39393939393938</v>
      </c>
      <c r="X478" s="382">
        <f>IFERROR(X476/H476,"0")+IFERROR(X477/H477,"0")</f>
        <v>190</v>
      </c>
      <c r="Y478" s="382">
        <f>IFERROR(IF(Y476="",0,Y476),"0")+IFERROR(IF(Y477="",0,Y477),"0")</f>
        <v>2.2724000000000002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1000</v>
      </c>
      <c r="X479" s="382">
        <f>IFERROR(SUM(X476:X477),"0")</f>
        <v>1003.2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5400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5432.4000000000005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5717.3336663336659</v>
      </c>
      <c r="X546" s="382">
        <f>IFERROR(SUM(BM22:BM542),"0")</f>
        <v>5751.42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10</v>
      </c>
      <c r="X547" s="38">
        <f>ROUNDUP(SUM(BO22:BO542),0)</f>
        <v>10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5967.3336663336659</v>
      </c>
      <c r="X548" s="382">
        <f>GrossWeightTotalR+PalletQtyTotalR*25</f>
        <v>6001.42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749.30902430902427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753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11.727499999999999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403.20000000000005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1515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1006.1999999999999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2508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2024-05-30T07:58:12Z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