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30B8DC4-B931-4AA9-BF71-A8AF4E05DA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X121" i="1" l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H9" i="1"/>
  <c r="A10" i="1"/>
  <c r="X24" i="1"/>
  <c r="X34" i="1"/>
  <c r="X54" i="1"/>
  <c r="X62" i="1"/>
  <c r="X87" i="1"/>
  <c r="X93" i="1"/>
  <c r="X103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Y300" i="1" s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5" i="1" l="1"/>
  <c r="X547" i="1"/>
  <c r="Y271" i="1"/>
  <c r="Y235" i="1"/>
  <c r="Y536" i="1"/>
  <c r="Y403" i="1"/>
  <c r="Y487" i="1"/>
  <c r="Y473" i="1"/>
  <c r="Y511" i="1"/>
  <c r="Y451" i="1"/>
  <c r="Y220" i="1"/>
  <c r="Y160" i="1"/>
  <c r="Y147" i="1"/>
  <c r="Y139" i="1"/>
  <c r="Y93" i="1"/>
  <c r="Y86" i="1"/>
  <c r="Y61" i="1"/>
  <c r="Y550" i="1" s="1"/>
  <c r="X546" i="1"/>
  <c r="X548" i="1" s="1"/>
  <c r="X549" i="1"/>
  <c r="Y178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<sst xmlns="http://schemas.openxmlformats.org/spreadsheetml/2006/main" count="2379" uniqueCount="789">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</sst>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6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48</v>
      </c>
      <c r="X60" s="381">
        <f>IFERROR(IF(W60="",0,CEILING((W60/$H60),1)*$H60),"")</f>
        <v>48</v>
      </c>
      <c r="Y60" s="36">
        <f>IFERROR(IF(X60=0,"",ROUNDUP(X60/H60,0)*0.00937),"")</f>
        <v>0.11244</v>
      </c>
      <c r="Z60" s="56"/>
      <c r="AA60" s="57"/>
      <c r="AE60" s="64"/>
      <c r="BB60" s="82" t="s">
        <v>1</v>
      </c>
      <c r="BL60" s="64">
        <f>IFERROR(W60*I60/H60,"0")</f>
        <v>50.88</v>
      </c>
      <c r="BM60" s="64">
        <f>IFERROR(X60*I60/H60,"0")</f>
        <v>50.88</v>
      </c>
      <c r="BN60" s="64">
        <f>IFERROR(1/J60*(W60/H60),"0")</f>
        <v>0.1</v>
      </c>
      <c r="BO60" s="64">
        <f>IFERROR(1/J60*(X60/H60),"0")</f>
        <v>0.1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12</v>
      </c>
      <c r="X61" s="382">
        <f>IFERROR(X57/H57,"0")+IFERROR(X58/H58,"0")+IFERROR(X59/H59,"0")+IFERROR(X60/H60,"0")</f>
        <v>12</v>
      </c>
      <c r="Y61" s="382">
        <f>IFERROR(IF(Y57="",0,Y57),"0")+IFERROR(IF(Y58="",0,Y58),"0")+IFERROR(IF(Y59="",0,Y59),"0")+IFERROR(IF(Y60="",0,Y60),"0")</f>
        <v>0.11244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48</v>
      </c>
      <c r="X62" s="382">
        <f>IFERROR(SUM(X57:X60),"0")</f>
        <v>48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14</v>
      </c>
      <c r="X68" s="381">
        <f t="shared" si="6"/>
        <v>22.4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14.6</v>
      </c>
      <c r="BM68" s="64">
        <f t="shared" si="9"/>
        <v>23.360000000000003</v>
      </c>
      <c r="BN68" s="64">
        <f t="shared" si="10"/>
        <v>2.2321428571428568E-2</v>
      </c>
      <c r="BO68" s="64">
        <f t="shared" si="11"/>
        <v>3.5714285714285712E-2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290</v>
      </c>
      <c r="X69" s="381">
        <f t="shared" si="6"/>
        <v>291.60000000000002</v>
      </c>
      <c r="Y69" s="36">
        <f t="shared" si="7"/>
        <v>0.58724999999999994</v>
      </c>
      <c r="Z69" s="56"/>
      <c r="AA69" s="57"/>
      <c r="AE69" s="64"/>
      <c r="BB69" s="87" t="s">
        <v>1</v>
      </c>
      <c r="BL69" s="64">
        <f t="shared" si="8"/>
        <v>302.88888888888886</v>
      </c>
      <c r="BM69" s="64">
        <f t="shared" si="9"/>
        <v>304.56</v>
      </c>
      <c r="BN69" s="64">
        <f t="shared" si="10"/>
        <v>0.47949735449735448</v>
      </c>
      <c r="BO69" s="64">
        <f t="shared" si="11"/>
        <v>0.4821428571428571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55</v>
      </c>
      <c r="X71" s="381">
        <f t="shared" si="6"/>
        <v>56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57.357142857142861</v>
      </c>
      <c r="BM71" s="64">
        <f t="shared" si="9"/>
        <v>58.4</v>
      </c>
      <c r="BN71" s="64">
        <f t="shared" si="10"/>
        <v>8.7691326530612235E-2</v>
      </c>
      <c r="BO71" s="64">
        <f t="shared" si="11"/>
        <v>8.9285714285714274E-2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14</v>
      </c>
      <c r="X79" s="381">
        <f t="shared" si="6"/>
        <v>18</v>
      </c>
      <c r="Y79" s="36">
        <f t="shared" si="12"/>
        <v>3.7479999999999999E-2</v>
      </c>
      <c r="Z79" s="56"/>
      <c r="AA79" s="57"/>
      <c r="AE79" s="64"/>
      <c r="BB79" s="97" t="s">
        <v>1</v>
      </c>
      <c r="BL79" s="64">
        <f t="shared" si="8"/>
        <v>14.653333333333332</v>
      </c>
      <c r="BM79" s="64">
        <f t="shared" si="9"/>
        <v>18.84</v>
      </c>
      <c r="BN79" s="64">
        <f t="shared" si="10"/>
        <v>2.5925925925925925E-2</v>
      </c>
      <c r="BO79" s="64">
        <f t="shared" si="11"/>
        <v>3.3333333333333333E-2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36.123677248677254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38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0.77697999999999989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373</v>
      </c>
      <c r="X87" s="382">
        <f>IFERROR(SUM(X65:X85),"0")</f>
        <v>388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74</v>
      </c>
      <c r="X106" s="381">
        <f t="shared" ref="X106:X119" si="18">IFERROR(IF(W106="",0,CEILING((W106/$H106),1)*$H106),"")</f>
        <v>75.600000000000009</v>
      </c>
      <c r="Y106" s="36">
        <f>IFERROR(IF(X106=0,"",ROUNDUP(X106/H106,0)*0.02175),"")</f>
        <v>0.19574999999999998</v>
      </c>
      <c r="Z106" s="56"/>
      <c r="AA106" s="57"/>
      <c r="AE106" s="64"/>
      <c r="BB106" s="115" t="s">
        <v>1</v>
      </c>
      <c r="BL106" s="64">
        <f t="shared" ref="BL106:BL119" si="19">IFERROR(W106*I106/H106,"0")</f>
        <v>78.968571428571423</v>
      </c>
      <c r="BM106" s="64">
        <f t="shared" ref="BM106:BM119" si="20">IFERROR(X106*I106/H106,"0")</f>
        <v>80.676000000000016</v>
      </c>
      <c r="BN106" s="64">
        <f t="shared" ref="BN106:BN119" si="21">IFERROR(1/J106*(W106/H106),"0")</f>
        <v>0.15731292517006801</v>
      </c>
      <c r="BO106" s="64">
        <f t="shared" ref="BO106:BO119" si="22">IFERROR(1/J106*(X106/H106),"0")</f>
        <v>0.1607142857142857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224</v>
      </c>
      <c r="X112" s="381">
        <f t="shared" si="18"/>
        <v>224.10000000000002</v>
      </c>
      <c r="Y112" s="36">
        <f>IFERROR(IF(X112=0,"",ROUNDUP(X112/H112,0)*0.00753),"")</f>
        <v>0.62499000000000005</v>
      </c>
      <c r="Z112" s="56"/>
      <c r="AA112" s="57"/>
      <c r="AE112" s="64"/>
      <c r="BB112" s="121" t="s">
        <v>1</v>
      </c>
      <c r="BL112" s="64">
        <f t="shared" si="19"/>
        <v>246.56592592592588</v>
      </c>
      <c r="BM112" s="64">
        <f t="shared" si="20"/>
        <v>246.67599999999999</v>
      </c>
      <c r="BN112" s="64">
        <f t="shared" si="21"/>
        <v>0.53181386514719842</v>
      </c>
      <c r="BO112" s="64">
        <f t="shared" si="22"/>
        <v>0.53205128205128205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91.772486772486772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0.82074000000000003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298</v>
      </c>
      <c r="X121" s="382">
        <f>IFERROR(SUM(X106:X119),"0")</f>
        <v>299.70000000000005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70</v>
      </c>
      <c r="X123" s="381">
        <f t="shared" ref="X123:X129" si="24">IFERROR(IF(W123="",0,CEILING((W123/$H123),1)*$H123),"")</f>
        <v>73.039999999999992</v>
      </c>
      <c r="Y123" s="36">
        <f>IFERROR(IF(X123=0,"",ROUNDUP(X123/H123,0)*0.00937),"")</f>
        <v>0.20613999999999999</v>
      </c>
      <c r="Z123" s="56"/>
      <c r="AA123" s="57"/>
      <c r="AE123" s="64"/>
      <c r="BB123" s="129" t="s">
        <v>1</v>
      </c>
      <c r="BL123" s="64">
        <f t="shared" ref="BL123:BL129" si="25">IFERROR(W123*I123/H123,"0")</f>
        <v>75.524096385542165</v>
      </c>
      <c r="BM123" s="64">
        <f t="shared" ref="BM123:BM129" si="26">IFERROR(X123*I123/H123,"0")</f>
        <v>78.803999999999988</v>
      </c>
      <c r="BN123" s="64">
        <f t="shared" ref="BN123:BN129" si="27">IFERROR(1/J123*(W123/H123),"0")</f>
        <v>0.17570281124497991</v>
      </c>
      <c r="BO123" s="64">
        <f t="shared" ref="BO123:BO129" si="28">IFERROR(1/J123*(X123/H123),"0")</f>
        <v>0.18333333333333332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18</v>
      </c>
      <c r="X125" s="381">
        <f t="shared" si="24"/>
        <v>25.200000000000003</v>
      </c>
      <c r="Y125" s="36">
        <f>IFERROR(IF(X125=0,"",ROUNDUP(X125/H125,0)*0.02175),"")</f>
        <v>6.5250000000000002E-2</v>
      </c>
      <c r="Z125" s="56"/>
      <c r="AA125" s="57"/>
      <c r="AE125" s="64"/>
      <c r="BB125" s="131" t="s">
        <v>1</v>
      </c>
      <c r="BL125" s="64">
        <f t="shared" si="25"/>
        <v>19.208571428571428</v>
      </c>
      <c r="BM125" s="64">
        <f t="shared" si="26"/>
        <v>26.892000000000003</v>
      </c>
      <c r="BN125" s="64">
        <f t="shared" si="27"/>
        <v>3.8265306122448974E-2</v>
      </c>
      <c r="BO125" s="64">
        <f t="shared" si="28"/>
        <v>5.3571428571428568E-2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23.227194492254732</v>
      </c>
      <c r="X130" s="382">
        <f>IFERROR(X123/H123,"0")+IFERROR(X124/H124,"0")+IFERROR(X125/H125,"0")+IFERROR(X126/H126,"0")+IFERROR(X127/H127,"0")+IFERROR(X128/H128,"0")+IFERROR(X129/H129,"0")</f>
        <v>25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0.27139000000000002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88</v>
      </c>
      <c r="X131" s="382">
        <f>IFERROR(SUM(X123:X129),"0")</f>
        <v>98.24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600</v>
      </c>
      <c r="X135" s="381">
        <f>IFERROR(IF(W135="",0,CEILING((W135/$H135),1)*$H135),"")</f>
        <v>604.80000000000007</v>
      </c>
      <c r="Y135" s="36">
        <f>IFERROR(IF(X135=0,"",ROUNDUP(X135/H135,0)*0.02175),"")</f>
        <v>1.5659999999999998</v>
      </c>
      <c r="Z135" s="56"/>
      <c r="AA135" s="57"/>
      <c r="AE135" s="64"/>
      <c r="BB135" s="137" t="s">
        <v>1</v>
      </c>
      <c r="BL135" s="64">
        <f>IFERROR(W135*I135/H135,"0")</f>
        <v>639.85714285714289</v>
      </c>
      <c r="BM135" s="64">
        <f>IFERROR(X135*I135/H135,"0")</f>
        <v>644.976</v>
      </c>
      <c r="BN135" s="64">
        <f>IFERROR(1/J135*(W135/H135),"0")</f>
        <v>1.2755102040816326</v>
      </c>
      <c r="BO135" s="64">
        <f>IFERROR(1/J135*(X135/H135),"0")</f>
        <v>1.2857142857142856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433</v>
      </c>
      <c r="X137" s="381">
        <f>IFERROR(IF(W137="",0,CEILING((W137/$H137),1)*$H137),"")</f>
        <v>434.70000000000005</v>
      </c>
      <c r="Y137" s="36">
        <f>IFERROR(IF(X137=0,"",ROUNDUP(X137/H137,0)*0.00753),"")</f>
        <v>1.2123300000000001</v>
      </c>
      <c r="Z137" s="56"/>
      <c r="AA137" s="57"/>
      <c r="AE137" s="64"/>
      <c r="BB137" s="139" t="s">
        <v>1</v>
      </c>
      <c r="BL137" s="64">
        <f>IFERROR(W137*I137/H137,"0")</f>
        <v>476.6207407407407</v>
      </c>
      <c r="BM137" s="64">
        <f>IFERROR(X137*I137/H137,"0")</f>
        <v>478.49200000000008</v>
      </c>
      <c r="BN137" s="64">
        <f>IFERROR(1/J137*(W137/H137),"0")</f>
        <v>1.0280151946818612</v>
      </c>
      <c r="BO137" s="64">
        <f>IFERROR(1/J137*(X137/H137),"0")</f>
        <v>1.0320512820512819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231.79894179894177</v>
      </c>
      <c r="X139" s="382">
        <f>IFERROR(X134/H134,"0")+IFERROR(X135/H135,"0")+IFERROR(X136/H136,"0")+IFERROR(X137/H137,"0")+IFERROR(X138/H138,"0")</f>
        <v>233</v>
      </c>
      <c r="Y139" s="382">
        <f>IFERROR(IF(Y134="",0,Y134),"0")+IFERROR(IF(Y135="",0,Y135),"0")+IFERROR(IF(Y136="",0,Y136),"0")+IFERROR(IF(Y137="",0,Y137),"0")+IFERROR(IF(Y138="",0,Y138),"0")</f>
        <v>2.77833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1033</v>
      </c>
      <c r="X140" s="382">
        <f>IFERROR(SUM(X134:X138),"0")</f>
        <v>1039.5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24</v>
      </c>
      <c r="X151" s="381">
        <f t="shared" ref="X151:X159" si="29">IFERROR(IF(W151="",0,CEILING((W151/$H151),1)*$H151),"")</f>
        <v>25.200000000000003</v>
      </c>
      <c r="Y151" s="36">
        <f>IFERROR(IF(X151=0,"",ROUNDUP(X151/H151,0)*0.00753),"")</f>
        <v>4.5179999999999998E-2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25.485714285714284</v>
      </c>
      <c r="BM151" s="64">
        <f t="shared" ref="BM151:BM159" si="31">IFERROR(X151*I151/H151,"0")</f>
        <v>26.76</v>
      </c>
      <c r="BN151" s="64">
        <f t="shared" ref="BN151:BN159" si="32">IFERROR(1/J151*(W151/H151),"0")</f>
        <v>3.6630036630036632E-2</v>
      </c>
      <c r="BO151" s="64">
        <f t="shared" ref="BO151:BO159" si="33">IFERROR(1/J151*(X151/H151),"0")</f>
        <v>3.8461538461538464E-2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25</v>
      </c>
      <c r="X153" s="381">
        <f t="shared" si="29"/>
        <v>25.200000000000003</v>
      </c>
      <c r="Y153" s="36">
        <f>IFERROR(IF(X153=0,"",ROUNDUP(X153/H153,0)*0.00753),"")</f>
        <v>4.5179999999999998E-2</v>
      </c>
      <c r="Z153" s="56"/>
      <c r="AA153" s="57"/>
      <c r="AE153" s="64"/>
      <c r="BB153" s="146" t="s">
        <v>1</v>
      </c>
      <c r="BL153" s="64">
        <f t="shared" si="30"/>
        <v>26.190476190476193</v>
      </c>
      <c r="BM153" s="64">
        <f t="shared" si="31"/>
        <v>26.400000000000006</v>
      </c>
      <c r="BN153" s="64">
        <f t="shared" si="32"/>
        <v>3.815628815628816E-2</v>
      </c>
      <c r="BO153" s="64">
        <f t="shared" si="33"/>
        <v>3.8461538461538464E-2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74</v>
      </c>
      <c r="X154" s="381">
        <f t="shared" si="29"/>
        <v>75.600000000000009</v>
      </c>
      <c r="Y154" s="36">
        <f>IFERROR(IF(X154=0,"",ROUNDUP(X154/H154,0)*0.00502),"")</f>
        <v>0.18071999999999999</v>
      </c>
      <c r="Z154" s="56"/>
      <c r="AA154" s="57"/>
      <c r="AE154" s="64"/>
      <c r="BB154" s="147" t="s">
        <v>1</v>
      </c>
      <c r="BL154" s="64">
        <f t="shared" si="30"/>
        <v>78.580952380952382</v>
      </c>
      <c r="BM154" s="64">
        <f t="shared" si="31"/>
        <v>80.28</v>
      </c>
      <c r="BN154" s="64">
        <f t="shared" si="32"/>
        <v>0.15059015059015057</v>
      </c>
      <c r="BO154" s="64">
        <f t="shared" si="33"/>
        <v>0.15384615384615385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97</v>
      </c>
      <c r="X157" s="381">
        <f t="shared" si="29"/>
        <v>98.7</v>
      </c>
      <c r="Y157" s="36">
        <f>IFERROR(IF(X157=0,"",ROUNDUP(X157/H157,0)*0.00502),"")</f>
        <v>0.23594000000000001</v>
      </c>
      <c r="Z157" s="56"/>
      <c r="AA157" s="57"/>
      <c r="AE157" s="64"/>
      <c r="BB157" s="150" t="s">
        <v>1</v>
      </c>
      <c r="BL157" s="64">
        <f t="shared" si="30"/>
        <v>101.61904761904762</v>
      </c>
      <c r="BM157" s="64">
        <f t="shared" si="31"/>
        <v>103.4</v>
      </c>
      <c r="BN157" s="64">
        <f t="shared" si="32"/>
        <v>0.19739519739519742</v>
      </c>
      <c r="BO157" s="64">
        <f t="shared" si="33"/>
        <v>0.20085470085470086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93.095238095238088</v>
      </c>
      <c r="X160" s="382">
        <f>IFERROR(X151/H151,"0")+IFERROR(X152/H152,"0")+IFERROR(X153/H153,"0")+IFERROR(X154/H154,"0")+IFERROR(X155/H155,"0")+IFERROR(X156/H156,"0")+IFERROR(X157/H157,"0")+IFERROR(X158/H158,"0")+IFERROR(X159/H159,"0")</f>
        <v>95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0.50702000000000003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220</v>
      </c>
      <c r="X161" s="382">
        <f>IFERROR(SUM(X151:X159),"0")</f>
        <v>224.70000000000002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183</v>
      </c>
      <c r="X174" s="38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190.11666666666667</v>
      </c>
      <c r="BM174" s="64">
        <f>IFERROR(X174*I174/H174,"0")</f>
        <v>190.74</v>
      </c>
      <c r="BN174" s="64">
        <f>IFERROR(1/J174*(W174/H174),"0")</f>
        <v>0.28240740740740738</v>
      </c>
      <c r="BO174" s="64">
        <f>IFERROR(1/J174*(X174/H174),"0")</f>
        <v>0.28333333333333333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76</v>
      </c>
      <c r="X175" s="381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78.955555555555549</v>
      </c>
      <c r="BM175" s="64">
        <f>IFERROR(X175*I175/H175,"0")</f>
        <v>84.15</v>
      </c>
      <c r="BN175" s="64">
        <f>IFERROR(1/J175*(W175/H175),"0")</f>
        <v>0.11728395061728393</v>
      </c>
      <c r="BO175" s="64">
        <f>IFERROR(1/J175*(X175/H175),"0")</f>
        <v>0.12499999999999999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47.962962962962962</v>
      </c>
      <c r="X178" s="382">
        <f>IFERROR(X174/H174,"0")+IFERROR(X175/H175,"0")+IFERROR(X176/H176,"0")+IFERROR(X177/H177,"0")</f>
        <v>49</v>
      </c>
      <c r="Y178" s="382">
        <f>IFERROR(IF(Y174="",0,Y174),"0")+IFERROR(IF(Y175="",0,Y175),"0")+IFERROR(IF(Y176="",0,Y176),"0")+IFERROR(IF(Y177="",0,Y177),"0")</f>
        <v>0.45912999999999998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259</v>
      </c>
      <c r="X179" s="382">
        <f>IFERROR(SUM(X174:X177),"0")</f>
        <v>264.60000000000002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78</v>
      </c>
      <c r="X187" s="381">
        <f t="shared" si="34"/>
        <v>78.3</v>
      </c>
      <c r="Y187" s="36">
        <f>IFERROR(IF(X187=0,"",ROUNDUP(X187/H187,0)*0.02175),"")</f>
        <v>0.19574999999999998</v>
      </c>
      <c r="Z187" s="56"/>
      <c r="AA187" s="57"/>
      <c r="AE187" s="64"/>
      <c r="BB187" s="167" t="s">
        <v>1</v>
      </c>
      <c r="BL187" s="64">
        <f t="shared" si="35"/>
        <v>83.056551724137933</v>
      </c>
      <c r="BM187" s="64">
        <f t="shared" si="36"/>
        <v>83.376000000000005</v>
      </c>
      <c r="BN187" s="64">
        <f t="shared" si="37"/>
        <v>0.16009852216748768</v>
      </c>
      <c r="BO187" s="64">
        <f t="shared" si="38"/>
        <v>0.1607142857142857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197</v>
      </c>
      <c r="X189" s="381">
        <f t="shared" si="34"/>
        <v>199.2</v>
      </c>
      <c r="Y189" s="36">
        <f>IFERROR(IF(X189=0,"",ROUNDUP(X189/H189,0)*0.00753),"")</f>
        <v>0.62499000000000005</v>
      </c>
      <c r="Z189" s="56"/>
      <c r="AA189" s="57"/>
      <c r="AE189" s="64"/>
      <c r="BB189" s="169" t="s">
        <v>1</v>
      </c>
      <c r="BL189" s="64">
        <f t="shared" si="35"/>
        <v>219.32666666666668</v>
      </c>
      <c r="BM189" s="64">
        <f t="shared" si="36"/>
        <v>221.77599999999998</v>
      </c>
      <c r="BN189" s="64">
        <f t="shared" si="37"/>
        <v>0.52617521367521369</v>
      </c>
      <c r="BO189" s="64">
        <f t="shared" si="38"/>
        <v>0.53205128205128205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270</v>
      </c>
      <c r="X191" s="381">
        <f t="shared" si="34"/>
        <v>271.2</v>
      </c>
      <c r="Y191" s="36">
        <f>IFERROR(IF(X191=0,"",ROUNDUP(X191/H191,0)*0.00753),"")</f>
        <v>0.85089000000000004</v>
      </c>
      <c r="Z191" s="56"/>
      <c r="AA191" s="57"/>
      <c r="AE191" s="64"/>
      <c r="BB191" s="171" t="s">
        <v>1</v>
      </c>
      <c r="BL191" s="64">
        <f t="shared" si="35"/>
        <v>292.5</v>
      </c>
      <c r="BM191" s="64">
        <f t="shared" si="36"/>
        <v>293.8</v>
      </c>
      <c r="BN191" s="64">
        <f t="shared" si="37"/>
        <v>0.72115384615384615</v>
      </c>
      <c r="BO191" s="64">
        <f t="shared" si="38"/>
        <v>0.72435897435897434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329</v>
      </c>
      <c r="X193" s="381">
        <f t="shared" si="34"/>
        <v>331.2</v>
      </c>
      <c r="Y193" s="36">
        <f t="shared" ref="Y193:Y200" si="39">IFERROR(IF(X193=0,"",ROUNDUP(X193/H193,0)*0.00753),"")</f>
        <v>1.03914</v>
      </c>
      <c r="Z193" s="56"/>
      <c r="AA193" s="57"/>
      <c r="AE193" s="64"/>
      <c r="BB193" s="173" t="s">
        <v>1</v>
      </c>
      <c r="BL193" s="64">
        <f t="shared" si="35"/>
        <v>368.75416666666666</v>
      </c>
      <c r="BM193" s="64">
        <f t="shared" si="36"/>
        <v>371.22</v>
      </c>
      <c r="BN193" s="64">
        <f t="shared" si="37"/>
        <v>0.87873931623931623</v>
      </c>
      <c r="BO193" s="64">
        <f t="shared" si="38"/>
        <v>0.88461538461538458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253</v>
      </c>
      <c r="X194" s="381">
        <f t="shared" si="34"/>
        <v>254.39999999999998</v>
      </c>
      <c r="Y194" s="36">
        <f t="shared" si="39"/>
        <v>0.79818</v>
      </c>
      <c r="Z194" s="56"/>
      <c r="AA194" s="57"/>
      <c r="AE194" s="64"/>
      <c r="BB194" s="174" t="s">
        <v>1</v>
      </c>
      <c r="BL194" s="64">
        <f t="shared" si="35"/>
        <v>281.6733333333334</v>
      </c>
      <c r="BM194" s="64">
        <f t="shared" si="36"/>
        <v>283.23200000000003</v>
      </c>
      <c r="BN194" s="64">
        <f t="shared" si="37"/>
        <v>0.67574786324786329</v>
      </c>
      <c r="BO194" s="64">
        <f t="shared" si="38"/>
        <v>0.67948717948717952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264</v>
      </c>
      <c r="X196" s="381">
        <f t="shared" si="34"/>
        <v>264</v>
      </c>
      <c r="Y196" s="36">
        <f t="shared" si="39"/>
        <v>0.82830000000000004</v>
      </c>
      <c r="Z196" s="56"/>
      <c r="AA196" s="57"/>
      <c r="AE196" s="64"/>
      <c r="BB196" s="176" t="s">
        <v>1</v>
      </c>
      <c r="BL196" s="64">
        <f t="shared" si="35"/>
        <v>293.92</v>
      </c>
      <c r="BM196" s="64">
        <f t="shared" si="36"/>
        <v>293.92</v>
      </c>
      <c r="BN196" s="64">
        <f t="shared" si="37"/>
        <v>0.70512820512820507</v>
      </c>
      <c r="BO196" s="64">
        <f t="shared" si="38"/>
        <v>0.70512820512820507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95</v>
      </c>
      <c r="X198" s="381">
        <f t="shared" si="34"/>
        <v>96</v>
      </c>
      <c r="Y198" s="36">
        <f t="shared" si="39"/>
        <v>0.30120000000000002</v>
      </c>
      <c r="Z198" s="56"/>
      <c r="AA198" s="57"/>
      <c r="AE198" s="64"/>
      <c r="BB198" s="178" t="s">
        <v>1</v>
      </c>
      <c r="BL198" s="64">
        <f t="shared" si="35"/>
        <v>105.76666666666667</v>
      </c>
      <c r="BM198" s="64">
        <f t="shared" si="36"/>
        <v>106.88000000000001</v>
      </c>
      <c r="BN198" s="64">
        <f t="shared" si="37"/>
        <v>0.25373931623931623</v>
      </c>
      <c r="BO198" s="64">
        <f t="shared" si="38"/>
        <v>0.25641025641025639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263</v>
      </c>
      <c r="X200" s="381">
        <f t="shared" si="34"/>
        <v>264</v>
      </c>
      <c r="Y200" s="36">
        <f t="shared" si="39"/>
        <v>0.82830000000000004</v>
      </c>
      <c r="Z200" s="56"/>
      <c r="AA200" s="57"/>
      <c r="AE200" s="64"/>
      <c r="BB200" s="180" t="s">
        <v>1</v>
      </c>
      <c r="BL200" s="64">
        <f t="shared" si="35"/>
        <v>293.46416666666664</v>
      </c>
      <c r="BM200" s="64">
        <f t="shared" si="36"/>
        <v>294.58</v>
      </c>
      <c r="BN200" s="64">
        <f t="shared" si="37"/>
        <v>0.70245726495726502</v>
      </c>
      <c r="BO200" s="64">
        <f t="shared" si="38"/>
        <v>0.70512820512820507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705.21551724137953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709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5.4667499999999993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1749</v>
      </c>
      <c r="X202" s="382">
        <f>IFERROR(SUM(X181:X200),"0")</f>
        <v>1758.3000000000002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22</v>
      </c>
      <c r="X206" s="381">
        <f t="shared" si="40"/>
        <v>24</v>
      </c>
      <c r="Y206" s="36">
        <f>IFERROR(IF(X206=0,"",ROUNDUP(X206/H206,0)*0.00753),"")</f>
        <v>7.5300000000000006E-2</v>
      </c>
      <c r="Z206" s="56"/>
      <c r="AA206" s="57"/>
      <c r="AE206" s="64"/>
      <c r="BB206" s="183" t="s">
        <v>1</v>
      </c>
      <c r="BL206" s="64">
        <f t="shared" si="41"/>
        <v>24.493333333333336</v>
      </c>
      <c r="BM206" s="64">
        <f t="shared" si="42"/>
        <v>26.720000000000002</v>
      </c>
      <c r="BN206" s="64">
        <f t="shared" si="43"/>
        <v>5.8760683760683767E-2</v>
      </c>
      <c r="BO206" s="64">
        <f t="shared" si="44"/>
        <v>6.4102564102564097E-2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9.1666666666666679</v>
      </c>
      <c r="X210" s="382">
        <f>IFERROR(X204/H204,"0")+IFERROR(X205/H205,"0")+IFERROR(X206/H206,"0")+IFERROR(X207/H207,"0")+IFERROR(X208/H208,"0")+IFERROR(X209/H209,"0")</f>
        <v>10</v>
      </c>
      <c r="Y210" s="382">
        <f>IFERROR(IF(Y204="",0,Y204),"0")+IFERROR(IF(Y205="",0,Y205),"0")+IFERROR(IF(Y206="",0,Y206),"0")+IFERROR(IF(Y207="",0,Y207),"0")+IFERROR(IF(Y208="",0,Y208),"0")+IFERROR(IF(Y209="",0,Y209),"0")</f>
        <v>7.5300000000000006E-2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22</v>
      </c>
      <c r="X211" s="382">
        <f>IFERROR(SUM(X204:X209),"0")</f>
        <v>24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31</v>
      </c>
      <c r="X216" s="381">
        <f t="shared" si="45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6"/>
        <v>32.282758620689656</v>
      </c>
      <c r="BM216" s="64">
        <f t="shared" si="47"/>
        <v>36.239999999999995</v>
      </c>
      <c r="BN216" s="64">
        <f t="shared" si="48"/>
        <v>4.7721674876847288E-2</v>
      </c>
      <c r="BO216" s="64">
        <f t="shared" si="49"/>
        <v>5.3571428571428568E-2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16</v>
      </c>
      <c r="X219" s="381">
        <f t="shared" si="45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6"/>
        <v>16.96</v>
      </c>
      <c r="BM219" s="64">
        <f t="shared" si="47"/>
        <v>16.96</v>
      </c>
      <c r="BN219" s="64">
        <f t="shared" si="48"/>
        <v>3.3333333333333333E-2</v>
      </c>
      <c r="BO219" s="64">
        <f t="shared" si="49"/>
        <v>3.3333333333333333E-2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6.6724137931034484</v>
      </c>
      <c r="X220" s="382">
        <f>IFERROR(X214/H214,"0")+IFERROR(X215/H215,"0")+IFERROR(X216/H216,"0")+IFERROR(X217/H217,"0")+IFERROR(X218/H218,"0")+IFERROR(X219/H219,"0")</f>
        <v>7</v>
      </c>
      <c r="Y220" s="382">
        <f>IFERROR(IF(Y214="",0,Y214),"0")+IFERROR(IF(Y215="",0,Y215),"0")+IFERROR(IF(Y216="",0,Y216),"0")+IFERROR(IF(Y217="",0,Y217),"0")+IFERROR(IF(Y218="",0,Y218),"0")+IFERROR(IF(Y219="",0,Y219),"0")</f>
        <v>0.10273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47</v>
      </c>
      <c r="X221" s="382">
        <f>IFERROR(SUM(X214:X219),"0")</f>
        <v>50.8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48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49.986206896551728</v>
      </c>
      <c r="BM229" s="64">
        <f t="shared" ref="BM229:BM234" si="52">IFERROR(X229*I229/H229,"0")</f>
        <v>60.4</v>
      </c>
      <c r="BN229" s="64">
        <f t="shared" ref="BN229:BN234" si="53">IFERROR(1/J229*(W229/H229),"0")</f>
        <v>7.3891625615763554E-2</v>
      </c>
      <c r="BO229" s="64">
        <f t="shared" ref="BO229:BO234" si="54">IFERROR(1/J229*(X229/H229),"0")</f>
        <v>8.9285714285714274E-2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10</v>
      </c>
      <c r="X232" s="381">
        <f t="shared" si="50"/>
        <v>12</v>
      </c>
      <c r="Y232" s="36">
        <f>IFERROR(IF(X232=0,"",ROUNDUP(X232/H232,0)*0.00937),"")</f>
        <v>2.811E-2</v>
      </c>
      <c r="Z232" s="56"/>
      <c r="AA232" s="57"/>
      <c r="AE232" s="64"/>
      <c r="BB232" s="198" t="s">
        <v>1</v>
      </c>
      <c r="BL232" s="64">
        <f t="shared" si="51"/>
        <v>10.600000000000001</v>
      </c>
      <c r="BM232" s="64">
        <f t="shared" si="52"/>
        <v>12.72</v>
      </c>
      <c r="BN232" s="64">
        <f t="shared" si="53"/>
        <v>2.0833333333333332E-2</v>
      </c>
      <c r="BO232" s="64">
        <f t="shared" si="54"/>
        <v>2.5000000000000001E-2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6.6379310344827589</v>
      </c>
      <c r="X235" s="382">
        <f>IFERROR(X229/H229,"0")+IFERROR(X230/H230,"0")+IFERROR(X231/H231,"0")+IFERROR(X232/H232,"0")+IFERROR(X233/H233,"0")+IFERROR(X234/H234,"0")</f>
        <v>8</v>
      </c>
      <c r="Y235" s="382">
        <f>IFERROR(IF(Y229="",0,Y229),"0")+IFERROR(IF(Y230="",0,Y230),"0")+IFERROR(IF(Y231="",0,Y231),"0")+IFERROR(IF(Y232="",0,Y232),"0")+IFERROR(IF(Y233="",0,Y233),"0")+IFERROR(IF(Y234="",0,Y234),"0")</f>
        <v>0.13685999999999998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58</v>
      </c>
      <c r="X236" s="382">
        <f>IFERROR(SUM(X229:X234),"0")</f>
        <v>70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10</v>
      </c>
      <c r="X255" s="381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4" t="s">
        <v>1</v>
      </c>
      <c r="BL255" s="64">
        <f>IFERROR(W255*I255/H255,"0")</f>
        <v>10.619047619047619</v>
      </c>
      <c r="BM255" s="64">
        <f>IFERROR(X255*I255/H255,"0")</f>
        <v>13.38</v>
      </c>
      <c r="BN255" s="64">
        <f>IFERROR(1/J255*(W255/H255),"0")</f>
        <v>1.5262515262515262E-2</v>
      </c>
      <c r="BO255" s="64">
        <f>IFERROR(1/J255*(X255/H255),"0")</f>
        <v>1.9230769230769232E-2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2.3809523809523809</v>
      </c>
      <c r="X259" s="382">
        <f>IFERROR(X255/H255,"0")+IFERROR(X256/H256,"0")+IFERROR(X257/H257,"0")+IFERROR(X258/H258,"0")</f>
        <v>3</v>
      </c>
      <c r="Y259" s="382">
        <f>IFERROR(IF(Y255="",0,Y255),"0")+IFERROR(IF(Y256="",0,Y256),"0")+IFERROR(IF(Y257="",0,Y257),"0")+IFERROR(IF(Y258="",0,Y258),"0")</f>
        <v>2.2589999999999999E-2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10</v>
      </c>
      <c r="X260" s="382">
        <f>IFERROR(SUM(X255:X258),"0")</f>
        <v>12.600000000000001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954</v>
      </c>
      <c r="X275" s="381">
        <f>IFERROR(IF(W275="",0,CEILING((W275/$H275),1)*$H275),"")</f>
        <v>959.4</v>
      </c>
      <c r="Y275" s="36">
        <f>IFERROR(IF(X275=0,"",ROUNDUP(X275/H275,0)*0.02175),"")</f>
        <v>2.6752499999999997</v>
      </c>
      <c r="Z275" s="56"/>
      <c r="AA275" s="57"/>
      <c r="AE275" s="64"/>
      <c r="BB275" s="228" t="s">
        <v>1</v>
      </c>
      <c r="BL275" s="64">
        <f>IFERROR(W275*I275/H275,"0")</f>
        <v>1022.9815384615385</v>
      </c>
      <c r="BM275" s="64">
        <f>IFERROR(X275*I275/H275,"0")</f>
        <v>1028.7720000000002</v>
      </c>
      <c r="BN275" s="64">
        <f>IFERROR(1/J275*(W275/H275),"0")</f>
        <v>2.1840659340659339</v>
      </c>
      <c r="BO275" s="64">
        <f>IFERROR(1/J275*(X275/H275),"0")</f>
        <v>2.1964285714285712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122.30769230769231</v>
      </c>
      <c r="X277" s="382">
        <f>IFERROR(X274/H274,"0")+IFERROR(X275/H275,"0")+IFERROR(X276/H276,"0")</f>
        <v>123</v>
      </c>
      <c r="Y277" s="382">
        <f>IFERROR(IF(Y274="",0,Y274),"0")+IFERROR(IF(Y275="",0,Y275),"0")+IFERROR(IF(Y276="",0,Y276),"0")</f>
        <v>2.6752499999999997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954</v>
      </c>
      <c r="X278" s="382">
        <f>IFERROR(SUM(X274:X276),"0")</f>
        <v>959.4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</v>
      </c>
      <c r="X282" s="381">
        <f>IFERROR(IF(W282="",0,CEILING((W282/$H282),1)*$H282),"")</f>
        <v>5.0999999999999996</v>
      </c>
      <c r="Y282" s="36">
        <f>IFERROR(IF(X282=0,"",ROUNDUP(X282/H282,0)*0.00753),"")</f>
        <v>1.506E-2</v>
      </c>
      <c r="Z282" s="56"/>
      <c r="AA282" s="57"/>
      <c r="AE282" s="64"/>
      <c r="BB282" s="232" t="s">
        <v>1</v>
      </c>
      <c r="BL282" s="64">
        <f>IFERROR(W282*I282/H282,"0")</f>
        <v>3.4117647058823528</v>
      </c>
      <c r="BM282" s="64">
        <f>IFERROR(X282*I282/H282,"0")</f>
        <v>5.8</v>
      </c>
      <c r="BN282" s="64">
        <f>IFERROR(1/J282*(W282/H282),"0")</f>
        <v>7.5414781297134239E-3</v>
      </c>
      <c r="BO282" s="64">
        <f>IFERROR(1/J282*(X282/H282),"0")</f>
        <v>1.282051282051282E-2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1.1764705882352942</v>
      </c>
      <c r="X283" s="382">
        <f>IFERROR(X280/H280,"0")+IFERROR(X281/H281,"0")+IFERROR(X282/H282,"0")</f>
        <v>2</v>
      </c>
      <c r="Y283" s="382">
        <f>IFERROR(IF(Y280="",0,Y280),"0")+IFERROR(IF(Y281="",0,Y281),"0")+IFERROR(IF(Y282="",0,Y282),"0")</f>
        <v>1.506E-2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3</v>
      </c>
      <c r="X284" s="382">
        <f>IFERROR(SUM(X280:X282),"0")</f>
        <v>5.0999999999999996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16</v>
      </c>
      <c r="X309" s="38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5" t="s">
        <v>1</v>
      </c>
      <c r="BL309" s="64">
        <f>IFERROR(W309*I309/H309,"0")</f>
        <v>18.204444444444444</v>
      </c>
      <c r="BM309" s="64">
        <f>IFERROR(X309*I309/H309,"0")</f>
        <v>18.431999999999999</v>
      </c>
      <c r="BN309" s="64">
        <f>IFERROR(1/J309*(W309/H309),"0")</f>
        <v>5.6980056980056981E-2</v>
      </c>
      <c r="BO309" s="64">
        <f>IFERROR(1/J309*(X309/H309),"0")</f>
        <v>5.7692307692307689E-2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8.8888888888888893</v>
      </c>
      <c r="X310" s="382">
        <f>IFERROR(X309/H309,"0")</f>
        <v>9</v>
      </c>
      <c r="Y310" s="382">
        <f>IFERROR(IF(Y309="",0,Y309),"0")</f>
        <v>6.7769999999999997E-2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16</v>
      </c>
      <c r="X311" s="382">
        <f>IFERROR(SUM(X309:X309),"0")</f>
        <v>16.2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6</v>
      </c>
      <c r="X323" s="381">
        <f>IFERROR(IF(W323="",0,CEILING((W323/$H323),1)*$H323),"")</f>
        <v>7.6499999999999995</v>
      </c>
      <c r="Y323" s="36">
        <f>IFERROR(IF(X323=0,"",ROUNDUP(X323/H323,0)*0.00753),"")</f>
        <v>2.2589999999999999E-2</v>
      </c>
      <c r="Z323" s="56"/>
      <c r="AA323" s="57"/>
      <c r="AE323" s="64"/>
      <c r="BB323" s="250" t="s">
        <v>1</v>
      </c>
      <c r="BL323" s="64">
        <f>IFERROR(W323*I323/H323,"0")</f>
        <v>7.0000000000000009</v>
      </c>
      <c r="BM323" s="64">
        <f>IFERROR(X323*I323/H323,"0")</f>
        <v>8.9250000000000007</v>
      </c>
      <c r="BN323" s="64">
        <f>IFERROR(1/J323*(W323/H323),"0")</f>
        <v>1.5082956259426848E-2</v>
      </c>
      <c r="BO323" s="64">
        <f>IFERROR(1/J323*(X323/H323),"0")</f>
        <v>1.9230769230769232E-2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2.3529411764705883</v>
      </c>
      <c r="X324" s="382">
        <f>IFERROR(X323/H323,"0")</f>
        <v>3</v>
      </c>
      <c r="Y324" s="382">
        <f>IFERROR(IF(Y323="",0,Y323),"0")</f>
        <v>2.2589999999999999E-2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6</v>
      </c>
      <c r="X325" s="382">
        <f>IFERROR(SUM(X323:X323),"0")</f>
        <v>7.6499999999999995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2902</v>
      </c>
      <c r="X330" s="381">
        <f t="shared" si="71"/>
        <v>2910</v>
      </c>
      <c r="Y330" s="36">
        <f>IFERROR(IF(X330=0,"",ROUNDUP(X330/H330,0)*0.02175),"")</f>
        <v>4.2195</v>
      </c>
      <c r="Z330" s="56"/>
      <c r="AA330" s="57"/>
      <c r="AE330" s="64"/>
      <c r="BB330" s="252" t="s">
        <v>1</v>
      </c>
      <c r="BL330" s="64">
        <f t="shared" si="72"/>
        <v>2994.864</v>
      </c>
      <c r="BM330" s="64">
        <f t="shared" si="73"/>
        <v>3003.1200000000003</v>
      </c>
      <c r="BN330" s="64">
        <f t="shared" si="74"/>
        <v>4.030555555555555</v>
      </c>
      <c r="BO330" s="64">
        <f t="shared" si="75"/>
        <v>4.0416666666666661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1014</v>
      </c>
      <c r="X331" s="381">
        <f t="shared" si="71"/>
        <v>1020</v>
      </c>
      <c r="Y331" s="36">
        <f>IFERROR(IF(X331=0,"",ROUNDUP(X331/H331,0)*0.02175),"")</f>
        <v>1.4789999999999999</v>
      </c>
      <c r="Z331" s="56"/>
      <c r="AA331" s="57"/>
      <c r="AE331" s="64"/>
      <c r="BB331" s="253" t="s">
        <v>1</v>
      </c>
      <c r="BL331" s="64">
        <f t="shared" si="72"/>
        <v>1046.4480000000001</v>
      </c>
      <c r="BM331" s="64">
        <f t="shared" si="73"/>
        <v>1052.6400000000001</v>
      </c>
      <c r="BN331" s="64">
        <f t="shared" si="74"/>
        <v>1.4083333333333332</v>
      </c>
      <c r="BO331" s="64">
        <f t="shared" si="75"/>
        <v>1.4166666666666665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261.06666666666666</v>
      </c>
      <c r="X338" s="382">
        <f>IFERROR(X329/H329,"0")+IFERROR(X330/H330,"0")+IFERROR(X331/H331,"0")+IFERROR(X332/H332,"0")+IFERROR(X333/H333,"0")+IFERROR(X334/H334,"0")+IFERROR(X335/H335,"0")+IFERROR(X336/H336,"0")+IFERROR(X337/H337,"0")</f>
        <v>262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5.6985000000000001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3916</v>
      </c>
      <c r="X339" s="382">
        <f>IFERROR(SUM(X329:X337),"0")</f>
        <v>3930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1195</v>
      </c>
      <c r="X341" s="381">
        <f>IFERROR(IF(W341="",0,CEILING((W341/$H341),1)*$H341),"")</f>
        <v>1200</v>
      </c>
      <c r="Y341" s="36">
        <f>IFERROR(IF(X341=0,"",ROUNDUP(X341/H341,0)*0.02175),"")</f>
        <v>1.7399999999999998</v>
      </c>
      <c r="Z341" s="56"/>
      <c r="AA341" s="57"/>
      <c r="AE341" s="64"/>
      <c r="BB341" s="260" t="s">
        <v>1</v>
      </c>
      <c r="BL341" s="64">
        <f>IFERROR(W341*I341/H341,"0")</f>
        <v>1233.2400000000002</v>
      </c>
      <c r="BM341" s="64">
        <f>IFERROR(X341*I341/H341,"0")</f>
        <v>1238.4000000000001</v>
      </c>
      <c r="BN341" s="64">
        <f>IFERROR(1/J341*(W341/H341),"0")</f>
        <v>1.6597222222222223</v>
      </c>
      <c r="BO341" s="64">
        <f>IFERROR(1/J341*(X341/H341),"0")</f>
        <v>1.6666666666666665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79.666666666666671</v>
      </c>
      <c r="X345" s="382">
        <f>IFERROR(X341/H341,"0")+IFERROR(X342/H342,"0")+IFERROR(X343/H343,"0")+IFERROR(X344/H344,"0")</f>
        <v>80</v>
      </c>
      <c r="Y345" s="382">
        <f>IFERROR(IF(Y341="",0,Y341),"0")+IFERROR(IF(Y342="",0,Y342),"0")+IFERROR(IF(Y343="",0,Y343),"0")+IFERROR(IF(Y344="",0,Y344),"0")</f>
        <v>1.7399999999999998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1195</v>
      </c>
      <c r="X346" s="382">
        <f>IFERROR(SUM(X341:X344),"0")</f>
        <v>1200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1229</v>
      </c>
      <c r="X372" s="381">
        <f>IFERROR(IF(W372="",0,CEILING((W372/$H372),1)*$H372),"")</f>
        <v>1232.3999999999999</v>
      </c>
      <c r="Y372" s="36">
        <f>IFERROR(IF(X372=0,"",ROUNDUP(X372/H372,0)*0.02175),"")</f>
        <v>3.4364999999999997</v>
      </c>
      <c r="Z372" s="56"/>
      <c r="AA372" s="57"/>
      <c r="AE372" s="64"/>
      <c r="BB372" s="275" t="s">
        <v>1</v>
      </c>
      <c r="BL372" s="64">
        <f>IFERROR(W372*I372/H372,"0")</f>
        <v>1317.866153846154</v>
      </c>
      <c r="BM372" s="64">
        <f>IFERROR(X372*I372/H372,"0")</f>
        <v>1321.5119999999999</v>
      </c>
      <c r="BN372" s="64">
        <f>IFERROR(1/J372*(W372/H372),"0")</f>
        <v>2.8136446886446884</v>
      </c>
      <c r="BO372" s="64">
        <f>IFERROR(1/J372*(X372/H372),"0")</f>
        <v>2.8214285714285712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157.56410256410257</v>
      </c>
      <c r="X376" s="382">
        <f>IFERROR(X372/H372,"0")+IFERROR(X373/H373,"0")+IFERROR(X374/H374,"0")+IFERROR(X375/H375,"0")</f>
        <v>158</v>
      </c>
      <c r="Y376" s="382">
        <f>IFERROR(IF(Y372="",0,Y372),"0")+IFERROR(IF(Y373="",0,Y373),"0")+IFERROR(IF(Y374="",0,Y374),"0")+IFERROR(IF(Y375="",0,Y375),"0")</f>
        <v>3.4364999999999997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1229</v>
      </c>
      <c r="X377" s="382">
        <f>IFERROR(SUM(X372:X375),"0")</f>
        <v>1232.3999999999999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47</v>
      </c>
      <c r="X390" s="381">
        <f t="shared" ref="X390:X402" si="76">IFERROR(IF(W390="",0,CEILING((W390/$H390),1)*$H390),"")</f>
        <v>50.400000000000006</v>
      </c>
      <c r="Y390" s="36">
        <f>IFERROR(IF(X390=0,"",ROUNDUP(X390/H390,0)*0.00753),"")</f>
        <v>9.0359999999999996E-2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49.573809523809516</v>
      </c>
      <c r="BM390" s="64">
        <f t="shared" ref="BM390:BM402" si="78">IFERROR(X390*I390/H390,"0")</f>
        <v>53.160000000000004</v>
      </c>
      <c r="BN390" s="64">
        <f t="shared" ref="BN390:BN402" si="79">IFERROR(1/J390*(W390/H390),"0")</f>
        <v>7.1733821733821729E-2</v>
      </c>
      <c r="BO390" s="64">
        <f t="shared" ref="BO390:BO402" si="80">IFERROR(1/J390*(X390/H390),"0")</f>
        <v>7.6923076923076927E-2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26</v>
      </c>
      <c r="X392" s="381">
        <f t="shared" si="76"/>
        <v>29.400000000000002</v>
      </c>
      <c r="Y392" s="36">
        <f>IFERROR(IF(X392=0,"",ROUNDUP(X392/H392,0)*0.00753),"")</f>
        <v>5.271E-2</v>
      </c>
      <c r="Z392" s="56"/>
      <c r="AA392" s="57"/>
      <c r="AE392" s="64"/>
      <c r="BB392" s="284" t="s">
        <v>1</v>
      </c>
      <c r="BL392" s="64">
        <f t="shared" si="77"/>
        <v>27.423809523809521</v>
      </c>
      <c r="BM392" s="64">
        <f t="shared" si="78"/>
        <v>31.009999999999998</v>
      </c>
      <c r="BN392" s="64">
        <f t="shared" si="79"/>
        <v>3.9682539682539673E-2</v>
      </c>
      <c r="BO392" s="64">
        <f t="shared" si="80"/>
        <v>4.4871794871794872E-2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17.38095238095238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19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0.14307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73</v>
      </c>
      <c r="X404" s="382">
        <f>IFERROR(SUM(X390:X402),"0")</f>
        <v>79.800000000000011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1420</v>
      </c>
      <c r="X463" s="381">
        <f t="shared" si="87"/>
        <v>1420.3200000000002</v>
      </c>
      <c r="Y463" s="36">
        <f t="shared" si="88"/>
        <v>3.2172399999999999</v>
      </c>
      <c r="Z463" s="56"/>
      <c r="AA463" s="57"/>
      <c r="AE463" s="64"/>
      <c r="BB463" s="320" t="s">
        <v>1</v>
      </c>
      <c r="BL463" s="64">
        <f t="shared" si="89"/>
        <v>1516.8181818181815</v>
      </c>
      <c r="BM463" s="64">
        <f t="shared" si="90"/>
        <v>1517.1599999999999</v>
      </c>
      <c r="BN463" s="64">
        <f t="shared" si="91"/>
        <v>2.585955710955711</v>
      </c>
      <c r="BO463" s="64">
        <f t="shared" si="92"/>
        <v>2.5865384615384617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647</v>
      </c>
      <c r="X466" s="381">
        <f t="shared" si="87"/>
        <v>649.44000000000005</v>
      </c>
      <c r="Y466" s="36">
        <f t="shared" si="88"/>
        <v>1.4710799999999999</v>
      </c>
      <c r="Z466" s="56"/>
      <c r="AA466" s="57"/>
      <c r="AE466" s="64"/>
      <c r="BB466" s="323" t="s">
        <v>1</v>
      </c>
      <c r="BL466" s="64">
        <f t="shared" si="89"/>
        <v>691.11363636363637</v>
      </c>
      <c r="BM466" s="64">
        <f t="shared" si="90"/>
        <v>693.72</v>
      </c>
      <c r="BN466" s="64">
        <f t="shared" si="91"/>
        <v>1.1782488344988344</v>
      </c>
      <c r="BO466" s="64">
        <f t="shared" si="92"/>
        <v>1.1826923076923077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391.47727272727275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392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4.68832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2067</v>
      </c>
      <c r="X474" s="382">
        <f>IFERROR(SUM(X461:X472),"0")</f>
        <v>2069.7600000000002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1117</v>
      </c>
      <c r="X476" s="381">
        <f>IFERROR(IF(W476="",0,CEILING((W476/$H476),1)*$H476),"")</f>
        <v>1119.3600000000001</v>
      </c>
      <c r="Y476" s="36">
        <f>IFERROR(IF(X476=0,"",ROUNDUP(X476/H476,0)*0.01196),"")</f>
        <v>2.53552</v>
      </c>
      <c r="Z476" s="56"/>
      <c r="AA476" s="57"/>
      <c r="AE476" s="64"/>
      <c r="BB476" s="330" t="s">
        <v>1</v>
      </c>
      <c r="BL476" s="64">
        <f>IFERROR(W476*I476/H476,"0")</f>
        <v>1193.1590909090908</v>
      </c>
      <c r="BM476" s="64">
        <f>IFERROR(X476*I476/H476,"0")</f>
        <v>1195.68</v>
      </c>
      <c r="BN476" s="64">
        <f>IFERROR(1/J476*(W476/H476),"0")</f>
        <v>2.0341637529137526</v>
      </c>
      <c r="BO476" s="64">
        <f>IFERROR(1/J476*(X476/H476),"0")</f>
        <v>2.0384615384615388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211.55303030303028</v>
      </c>
      <c r="X478" s="382">
        <f>IFERROR(X476/H476,"0")+IFERROR(X477/H477,"0")</f>
        <v>212</v>
      </c>
      <c r="Y478" s="382">
        <f>IFERROR(IF(Y476="",0,Y476),"0")+IFERROR(IF(Y477="",0,Y477),"0")</f>
        <v>2.53552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1117</v>
      </c>
      <c r="X479" s="382">
        <f>IFERROR(SUM(X476:X477),"0")</f>
        <v>1119.3600000000001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565</v>
      </c>
      <c r="X483" s="381">
        <f t="shared" si="93"/>
        <v>570.24</v>
      </c>
      <c r="Y483" s="36">
        <f>IFERROR(IF(X483=0,"",ROUNDUP(X483/H483,0)*0.01196),"")</f>
        <v>1.2916799999999999</v>
      </c>
      <c r="Z483" s="56"/>
      <c r="AA483" s="57"/>
      <c r="AE483" s="64"/>
      <c r="BB483" s="334" t="s">
        <v>1</v>
      </c>
      <c r="BL483" s="64">
        <f t="shared" si="94"/>
        <v>603.52272727272725</v>
      </c>
      <c r="BM483" s="64">
        <f t="shared" si="95"/>
        <v>609.11999999999989</v>
      </c>
      <c r="BN483" s="64">
        <f t="shared" si="96"/>
        <v>1.0289189976689976</v>
      </c>
      <c r="BO483" s="64">
        <f t="shared" si="97"/>
        <v>1.0384615384615385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107.00757575757575</v>
      </c>
      <c r="X487" s="382">
        <f>IFERROR(X481/H481,"0")+IFERROR(X482/H482,"0")+IFERROR(X483/H483,"0")+IFERROR(X484/H484,"0")+IFERROR(X485/H485,"0")+IFERROR(X486/H486,"0")</f>
        <v>108</v>
      </c>
      <c r="Y487" s="382">
        <f>IFERROR(IF(Y481="",0,Y481),"0")+IFERROR(IF(Y482="",0,Y482),"0")+IFERROR(IF(Y483="",0,Y483),"0")+IFERROR(IF(Y484="",0,Y484),"0")+IFERROR(IF(Y485="",0,Y485),"0")+IFERROR(IF(Y486="",0,Y486),"0")</f>
        <v>1.2916799999999999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565</v>
      </c>
      <c r="X488" s="382">
        <f>IFERROR(SUM(X481:X486),"0")</f>
        <v>570.24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10</v>
      </c>
      <c r="X491" s="381">
        <f>IFERROR(IF(W491="",0,CEILING((W491/$H491),1)*$H491),"")</f>
        <v>15.6</v>
      </c>
      <c r="Y491" s="36">
        <f>IFERROR(IF(X491=0,"",ROUNDUP(X491/H491,0)*0.02175),"")</f>
        <v>4.3499999999999997E-2</v>
      </c>
      <c r="Z491" s="56"/>
      <c r="AA491" s="57"/>
      <c r="AE491" s="64"/>
      <c r="BB491" s="339" t="s">
        <v>1</v>
      </c>
      <c r="BL491" s="64">
        <f>IFERROR(W491*I491/H491,"0")</f>
        <v>10.700000000000001</v>
      </c>
      <c r="BM491" s="64">
        <f>IFERROR(X491*I491/H491,"0")</f>
        <v>16.692</v>
      </c>
      <c r="BN491" s="64">
        <f>IFERROR(1/J491*(W491/H491),"0")</f>
        <v>2.2893772893772896E-2</v>
      </c>
      <c r="BO491" s="64">
        <f>IFERROR(1/J491*(X491/H491),"0")</f>
        <v>3.5714285714285712E-2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1.2820512820512822</v>
      </c>
      <c r="X493" s="382">
        <f>IFERROR(X490/H490,"0")+IFERROR(X491/H491,"0")+IFERROR(X492/H492,"0")</f>
        <v>2</v>
      </c>
      <c r="Y493" s="382">
        <f>IFERROR(IF(Y490="",0,Y490),"0")+IFERROR(IF(Y491="",0,Y491),"0")+IFERROR(IF(Y492="",0,Y492),"0")</f>
        <v>4.3499999999999997E-2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10</v>
      </c>
      <c r="X494" s="382">
        <f>IFERROR(SUM(X490:X492),"0")</f>
        <v>15.6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15356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15483.95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16297.802881607309</v>
      </c>
      <c r="X546" s="382">
        <f>IFERROR(SUM(BM22:BM542),"0")</f>
        <v>16433.632999999998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29</v>
      </c>
      <c r="X547" s="38">
        <f>ROUNDUP(SUM(BO22:BO542),0)</f>
        <v>29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17022.802881607309</v>
      </c>
      <c r="X548" s="382">
        <f>GrossWeightTotalR+PalletQtyTotalR*25</f>
        <v>17158.632999999998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2627.7782937967518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2651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33.888019999999997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48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785.94</v>
      </c>
      <c r="F555" s="46">
        <f>IFERROR(X134*1,"0")+IFERROR(X135*1,"0")+IFERROR(X136*1,"0")+IFERROR(X137*1,"0")+IFERROR(X138*1,"0")</f>
        <v>1039.5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224.70000000000002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2046.9</v>
      </c>
      <c r="J555" s="46">
        <f>IFERROR(X214*1,"0")+IFERROR(X215*1,"0")+IFERROR(X216*1,"0")+IFERROR(X217*1,"0")+IFERROR(X218*1,"0")+IFERROR(X219*1,"0")+IFERROR(X223*1,"0")+IFERROR(X224*1,"0")</f>
        <v>50.8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977.1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977.1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23.849999999999998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5130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1232.3999999999999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79.800000000000011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3774.9600000000005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2024-05-30T08:01:48Z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