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91D11D9-788E-4184-8E63-BD5D6C4632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Y34" i="1" l="1"/>
  <c r="Y171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Y345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Y201" i="1" s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Y300" i="1" s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Y338" i="1" s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3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Y550" i="1" s="1"/>
  <c r="X546" i="1"/>
  <c r="X548" i="1" s="1"/>
  <c r="Y271" i="1"/>
  <c r="Y235" i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<sst xmlns="http://schemas.openxmlformats.org/spreadsheetml/2006/main" count="2379" uniqueCount="789">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</sst>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7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137</v>
      </c>
      <c r="X66" s="381">
        <f t="shared" si="6"/>
        <v>145.6</v>
      </c>
      <c r="Y66" s="36">
        <f t="shared" si="7"/>
        <v>0.28275</v>
      </c>
      <c r="Z66" s="56"/>
      <c r="AA66" s="57"/>
      <c r="AE66" s="64"/>
      <c r="BB66" s="84" t="s">
        <v>1</v>
      </c>
      <c r="BL66" s="64">
        <f t="shared" si="8"/>
        <v>142.87142857142857</v>
      </c>
      <c r="BM66" s="64">
        <f t="shared" si="9"/>
        <v>151.84</v>
      </c>
      <c r="BN66" s="64">
        <f t="shared" si="10"/>
        <v>0.21843112244897958</v>
      </c>
      <c r="BO66" s="64">
        <f t="shared" si="11"/>
        <v>0.23214285714285712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129</v>
      </c>
      <c r="X69" s="381">
        <f t="shared" si="6"/>
        <v>129.60000000000002</v>
      </c>
      <c r="Y69" s="36">
        <f t="shared" si="7"/>
        <v>0.26100000000000001</v>
      </c>
      <c r="Z69" s="56"/>
      <c r="AA69" s="57"/>
      <c r="AE69" s="64"/>
      <c r="BB69" s="87" t="s">
        <v>1</v>
      </c>
      <c r="BL69" s="64">
        <f t="shared" si="8"/>
        <v>134.73333333333332</v>
      </c>
      <c r="BM69" s="64">
        <f t="shared" si="9"/>
        <v>135.36000000000001</v>
      </c>
      <c r="BN69" s="64">
        <f t="shared" si="10"/>
        <v>0.21329365079365076</v>
      </c>
      <c r="BO69" s="64">
        <f t="shared" si="11"/>
        <v>0.2142857142857143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24.176587301587301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25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0.54374999999999996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266</v>
      </c>
      <c r="X87" s="382">
        <f>IFERROR(SUM(X65:X85),"0")</f>
        <v>275.20000000000005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24</v>
      </c>
      <c r="X106" s="381">
        <f t="shared" ref="X106:X119" si="18">IFERROR(IF(W106="",0,CEILING((W106/$H106),1)*$H106),"")</f>
        <v>25.200000000000003</v>
      </c>
      <c r="Y106" s="36">
        <f>IFERROR(IF(X106=0,"",ROUNDUP(X106/H106,0)*0.02175),"")</f>
        <v>6.5250000000000002E-2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25.611428571428572</v>
      </c>
      <c r="BM106" s="64">
        <f t="shared" ref="BM106:BM119" si="20">IFERROR(X106*I106/H106,"0")</f>
        <v>26.892000000000003</v>
      </c>
      <c r="BN106" s="64">
        <f t="shared" ref="BN106:BN119" si="21">IFERROR(1/J106*(W106/H106),"0")</f>
        <v>5.1020408163265307E-2</v>
      </c>
      <c r="BO106" s="64">
        <f t="shared" ref="BO106:BO119" si="22">IFERROR(1/J106*(X106/H106),"0")</f>
        <v>5.3571428571428568E-2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40</v>
      </c>
      <c r="X108" s="381">
        <f t="shared" si="18"/>
        <v>42</v>
      </c>
      <c r="Y108" s="36">
        <f>IFERROR(IF(X108=0,"",ROUNDUP(X108/H108,0)*0.02175),"")</f>
        <v>0.10874999999999999</v>
      </c>
      <c r="Z108" s="56"/>
      <c r="AA108" s="57"/>
      <c r="AE108" s="64"/>
      <c r="BB108" s="117" t="s">
        <v>1</v>
      </c>
      <c r="BL108" s="64">
        <f t="shared" si="19"/>
        <v>42.685714285714283</v>
      </c>
      <c r="BM108" s="64">
        <f t="shared" si="20"/>
        <v>44.82</v>
      </c>
      <c r="BN108" s="64">
        <f t="shared" si="21"/>
        <v>8.5034013605442174E-2</v>
      </c>
      <c r="BO108" s="64">
        <f t="shared" si="22"/>
        <v>8.9285714285714274E-2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3</v>
      </c>
      <c r="X115" s="381">
        <f t="shared" si="18"/>
        <v>3.6</v>
      </c>
      <c r="Y115" s="36">
        <f t="shared" si="23"/>
        <v>1.506E-2</v>
      </c>
      <c r="Z115" s="56"/>
      <c r="AA115" s="57"/>
      <c r="AE115" s="64"/>
      <c r="BB115" s="124" t="s">
        <v>1</v>
      </c>
      <c r="BL115" s="64">
        <f t="shared" si="19"/>
        <v>3.333333333333333</v>
      </c>
      <c r="BM115" s="64">
        <f t="shared" si="20"/>
        <v>4</v>
      </c>
      <c r="BN115" s="64">
        <f t="shared" si="21"/>
        <v>1.0683760683760682E-2</v>
      </c>
      <c r="BO115" s="64">
        <f t="shared" si="22"/>
        <v>1.282051282051282E-2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9.2857142857142847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0.18905999999999998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67</v>
      </c>
      <c r="X121" s="382">
        <f>IFERROR(SUM(X106:X119),"0")</f>
        <v>70.8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123</v>
      </c>
      <c r="X151" s="381">
        <f t="shared" ref="X151:X159" si="29">IFERROR(IF(W151="",0,CEILING((W151/$H151),1)*$H151),"")</f>
        <v>126</v>
      </c>
      <c r="Y151" s="36">
        <f>IFERROR(IF(X151=0,"",ROUNDUP(X151/H151,0)*0.00753),"")</f>
        <v>0.22590000000000002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130.61428571428573</v>
      </c>
      <c r="BM151" s="64">
        <f t="shared" ref="BM151:BM159" si="31">IFERROR(X151*I151/H151,"0")</f>
        <v>133.80000000000001</v>
      </c>
      <c r="BN151" s="64">
        <f t="shared" ref="BN151:BN159" si="32">IFERROR(1/J151*(W151/H151),"0")</f>
        <v>0.18772893772893773</v>
      </c>
      <c r="BO151" s="64">
        <f t="shared" ref="BO151:BO159" si="33">IFERROR(1/J151*(X151/H151),"0")</f>
        <v>0.19230769230769229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29.285714285714285</v>
      </c>
      <c r="X160" s="382">
        <f>IFERROR(X151/H151,"0")+IFERROR(X152/H152,"0")+IFERROR(X153/H153,"0")+IFERROR(X154/H154,"0")+IFERROR(X155/H155,"0")+IFERROR(X156/H156,"0")+IFERROR(X157/H157,"0")+IFERROR(X158/H158,"0")+IFERROR(X159/H159,"0")</f>
        <v>30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0.22590000000000002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123</v>
      </c>
      <c r="X161" s="382">
        <f>IFERROR(SUM(X151:X159),"0")</f>
        <v>126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133</v>
      </c>
      <c r="X174" s="381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>IFERROR(W174*I174/H174,"0")</f>
        <v>138.17222222222222</v>
      </c>
      <c r="BM174" s="64">
        <f>IFERROR(X174*I174/H174,"0")</f>
        <v>140.25</v>
      </c>
      <c r="BN174" s="64">
        <f>IFERROR(1/J174*(W174/H174),"0")</f>
        <v>0.20524691358024691</v>
      </c>
      <c r="BO174" s="64">
        <f>IFERROR(1/J174*(X174/H174),"0")</f>
        <v>0.20833333333333334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92</v>
      </c>
      <c r="X175" s="381">
        <f>IFERROR(IF(W175="",0,CEILING((W175/$H175),1)*$H175),"")</f>
        <v>97.2</v>
      </c>
      <c r="Y175" s="36">
        <f>IFERROR(IF(X175=0,"",ROUNDUP(X175/H175,0)*0.00937),"")</f>
        <v>0.16866</v>
      </c>
      <c r="Z175" s="56"/>
      <c r="AA175" s="57"/>
      <c r="AE175" s="64"/>
      <c r="BB175" s="158" t="s">
        <v>1</v>
      </c>
      <c r="BL175" s="64">
        <f>IFERROR(W175*I175/H175,"0")</f>
        <v>95.577777777777769</v>
      </c>
      <c r="BM175" s="64">
        <f>IFERROR(X175*I175/H175,"0")</f>
        <v>100.98</v>
      </c>
      <c r="BN175" s="64">
        <f>IFERROR(1/J175*(W175/H175),"0")</f>
        <v>0.14197530864197527</v>
      </c>
      <c r="BO175" s="64">
        <f>IFERROR(1/J175*(X175/H175),"0")</f>
        <v>0.15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41.666666666666664</v>
      </c>
      <c r="X178" s="382">
        <f>IFERROR(X174/H174,"0")+IFERROR(X175/H175,"0")+IFERROR(X176/H176,"0")+IFERROR(X177/H177,"0")</f>
        <v>43</v>
      </c>
      <c r="Y178" s="382">
        <f>IFERROR(IF(Y174="",0,Y174),"0")+IFERROR(IF(Y175="",0,Y175),"0")+IFERROR(IF(Y176="",0,Y176),"0")+IFERROR(IF(Y177="",0,Y177),"0")</f>
        <v>0.40290999999999999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225</v>
      </c>
      <c r="X179" s="382">
        <f>IFERROR(SUM(X174:X177),"0")</f>
        <v>232.2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45</v>
      </c>
      <c r="X189" s="381">
        <f t="shared" si="34"/>
        <v>45.6</v>
      </c>
      <c r="Y189" s="36">
        <f>IFERROR(IF(X189=0,"",ROUNDUP(X189/H189,0)*0.00753),"")</f>
        <v>0.14307</v>
      </c>
      <c r="Z189" s="56"/>
      <c r="AA189" s="57"/>
      <c r="AE189" s="64"/>
      <c r="BB189" s="169" t="s">
        <v>1</v>
      </c>
      <c r="BL189" s="64">
        <f t="shared" si="35"/>
        <v>50.100000000000009</v>
      </c>
      <c r="BM189" s="64">
        <f t="shared" si="36"/>
        <v>50.768000000000008</v>
      </c>
      <c r="BN189" s="64">
        <f t="shared" si="37"/>
        <v>0.12019230769230768</v>
      </c>
      <c r="BO189" s="64">
        <f t="shared" si="38"/>
        <v>0.12179487179487179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18.75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0.14307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45</v>
      </c>
      <c r="X202" s="382">
        <f>IFERROR(SUM(X181:X200),"0")</f>
        <v>45.6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75</v>
      </c>
      <c r="X216" s="381">
        <f t="shared" si="45"/>
        <v>81.2</v>
      </c>
      <c r="Y216" s="36">
        <f>IFERROR(IF(X216=0,"",ROUNDUP(X216/H216,0)*0.02175),"")</f>
        <v>0.15225</v>
      </c>
      <c r="Z216" s="56"/>
      <c r="AA216" s="57"/>
      <c r="AE216" s="64"/>
      <c r="BB216" s="189" t="s">
        <v>1</v>
      </c>
      <c r="BL216" s="64">
        <f t="shared" si="46"/>
        <v>78.103448275862078</v>
      </c>
      <c r="BM216" s="64">
        <f t="shared" si="47"/>
        <v>84.56</v>
      </c>
      <c r="BN216" s="64">
        <f t="shared" si="48"/>
        <v>0.11545566502463053</v>
      </c>
      <c r="BO216" s="64">
        <f t="shared" si="49"/>
        <v>0.125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6.4655172413793105</v>
      </c>
      <c r="X220" s="382">
        <f>IFERROR(X214/H214,"0")+IFERROR(X215/H215,"0")+IFERROR(X216/H216,"0")+IFERROR(X217/H217,"0")+IFERROR(X218/H218,"0")+IFERROR(X219/H219,"0")</f>
        <v>7.0000000000000009</v>
      </c>
      <c r="Y220" s="382">
        <f>IFERROR(IF(Y214="",0,Y214),"0")+IFERROR(IF(Y215="",0,Y215),"0")+IFERROR(IF(Y216="",0,Y216),"0")+IFERROR(IF(Y217="",0,Y217),"0")+IFERROR(IF(Y218="",0,Y218),"0")+IFERROR(IF(Y219="",0,Y219),"0")</f>
        <v>0.15225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75</v>
      </c>
      <c r="X221" s="382">
        <f>IFERROR(SUM(X214:X219),"0")</f>
        <v>81.2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82</v>
      </c>
      <c r="X229" s="381">
        <f t="shared" ref="X229:X234" si="50">IFERROR(IF(W229="",0,CEILING((W229/$H229),1)*$H229),"")</f>
        <v>92.8</v>
      </c>
      <c r="Y229" s="36">
        <f>IFERROR(IF(X229=0,"",ROUNDUP(X229/H229,0)*0.02175),"")</f>
        <v>0.17399999999999999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85.393103448275866</v>
      </c>
      <c r="BM229" s="64">
        <f t="shared" ref="BM229:BM234" si="52">IFERROR(X229*I229/H229,"0")</f>
        <v>96.639999999999986</v>
      </c>
      <c r="BN229" s="64">
        <f t="shared" ref="BN229:BN234" si="53">IFERROR(1/J229*(W229/H229),"0")</f>
        <v>0.12623152709359606</v>
      </c>
      <c r="BO229" s="64">
        <f t="shared" ref="BO229:BO234" si="54">IFERROR(1/J229*(X229/H229),"0")</f>
        <v>0.14285714285714285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13</v>
      </c>
      <c r="X232" s="381">
        <f t="shared" si="50"/>
        <v>16</v>
      </c>
      <c r="Y232" s="36">
        <f>IFERROR(IF(X232=0,"",ROUNDUP(X232/H232,0)*0.00937),"")</f>
        <v>3.7479999999999999E-2</v>
      </c>
      <c r="Z232" s="56"/>
      <c r="AA232" s="57"/>
      <c r="AE232" s="64"/>
      <c r="BB232" s="198" t="s">
        <v>1</v>
      </c>
      <c r="BL232" s="64">
        <f t="shared" si="51"/>
        <v>13.780000000000001</v>
      </c>
      <c r="BM232" s="64">
        <f t="shared" si="52"/>
        <v>16.96</v>
      </c>
      <c r="BN232" s="64">
        <f t="shared" si="53"/>
        <v>2.7083333333333334E-2</v>
      </c>
      <c r="BO232" s="64">
        <f t="shared" si="54"/>
        <v>3.3333333333333333E-2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10.318965517241381</v>
      </c>
      <c r="X235" s="382">
        <f>IFERROR(X229/H229,"0")+IFERROR(X230/H230,"0")+IFERROR(X231/H231,"0")+IFERROR(X232/H232,"0")+IFERROR(X233/H233,"0")+IFERROR(X234/H234,"0")</f>
        <v>12</v>
      </c>
      <c r="Y235" s="382">
        <f>IFERROR(IF(Y229="",0,Y229),"0")+IFERROR(IF(Y230="",0,Y230),"0")+IFERROR(IF(Y231="",0,Y231),"0")+IFERROR(IF(Y232="",0,Y232),"0")+IFERROR(IF(Y233="",0,Y233),"0")+IFERROR(IF(Y234="",0,Y234),"0")</f>
        <v>0.21148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95</v>
      </c>
      <c r="X236" s="382">
        <f>IFERROR(SUM(X229:X234),"0")</f>
        <v>108.8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45</v>
      </c>
      <c r="X255" s="381">
        <f>IFERROR(IF(W255="",0,CEILING((W255/$H255),1)*$H255),"")</f>
        <v>46.2</v>
      </c>
      <c r="Y255" s="36">
        <f>IFERROR(IF(X255=0,"",ROUNDUP(X255/H255,0)*0.00753),"")</f>
        <v>8.2830000000000001E-2</v>
      </c>
      <c r="Z255" s="56"/>
      <c r="AA255" s="57"/>
      <c r="AE255" s="64"/>
      <c r="BB255" s="214" t="s">
        <v>1</v>
      </c>
      <c r="BL255" s="64">
        <f>IFERROR(W255*I255/H255,"0")</f>
        <v>47.785714285714278</v>
      </c>
      <c r="BM255" s="64">
        <f>IFERROR(X255*I255/H255,"0")</f>
        <v>49.06</v>
      </c>
      <c r="BN255" s="64">
        <f>IFERROR(1/J255*(W255/H255),"0")</f>
        <v>6.8681318681318673E-2</v>
      </c>
      <c r="BO255" s="64">
        <f>IFERROR(1/J255*(X255/H255),"0")</f>
        <v>7.0512820512820512E-2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10.714285714285714</v>
      </c>
      <c r="X259" s="382">
        <f>IFERROR(X255/H255,"0")+IFERROR(X256/H256,"0")+IFERROR(X257/H257,"0")+IFERROR(X258/H258,"0")</f>
        <v>11</v>
      </c>
      <c r="Y259" s="382">
        <f>IFERROR(IF(Y255="",0,Y255),"0")+IFERROR(IF(Y256="",0,Y256),"0")+IFERROR(IF(Y257="",0,Y257),"0")+IFERROR(IF(Y258="",0,Y258),"0")</f>
        <v>8.2830000000000001E-2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45</v>
      </c>
      <c r="X260" s="382">
        <f>IFERROR(SUM(X255:X258),"0")</f>
        <v>46.2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99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106.15846153846155</v>
      </c>
      <c r="BM275" s="64">
        <f>IFERROR(X275*I275/H275,"0")</f>
        <v>108.732</v>
      </c>
      <c r="BN275" s="64">
        <f>IFERROR(1/J275*(W275/H275),"0")</f>
        <v>0.22664835164835165</v>
      </c>
      <c r="BO275" s="64">
        <f>IFERROR(1/J275*(X275/H275),"0")</f>
        <v>0.23214285714285712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136</v>
      </c>
      <c r="X276" s="381">
        <f>IFERROR(IF(W276="",0,CEILING((W276/$H276),1)*$H276),"")</f>
        <v>142.80000000000001</v>
      </c>
      <c r="Y276" s="36">
        <f>IFERROR(IF(X276=0,"",ROUNDUP(X276/H276,0)*0.02175),"")</f>
        <v>0.36974999999999997</v>
      </c>
      <c r="Z276" s="56"/>
      <c r="AA276" s="57"/>
      <c r="AE276" s="64"/>
      <c r="BB276" s="229" t="s">
        <v>1</v>
      </c>
      <c r="BL276" s="64">
        <f>IFERROR(W276*I276/H276,"0")</f>
        <v>145.13142857142856</v>
      </c>
      <c r="BM276" s="64">
        <f>IFERROR(X276*I276/H276,"0")</f>
        <v>152.38800000000001</v>
      </c>
      <c r="BN276" s="64">
        <f>IFERROR(1/J276*(W276/H276),"0")</f>
        <v>0.28911564625850339</v>
      </c>
      <c r="BO276" s="64">
        <f>IFERROR(1/J276*(X276/H276),"0")</f>
        <v>0.30357142857142855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28.882783882783883</v>
      </c>
      <c r="X277" s="382">
        <f>IFERROR(X274/H274,"0")+IFERROR(X275/H275,"0")+IFERROR(X276/H276,"0")</f>
        <v>30</v>
      </c>
      <c r="Y277" s="382">
        <f>IFERROR(IF(Y274="",0,Y274),"0")+IFERROR(IF(Y275="",0,Y275),"0")+IFERROR(IF(Y276="",0,Y276),"0")</f>
        <v>0.65249999999999997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235</v>
      </c>
      <c r="X278" s="382">
        <f>IFERROR(SUM(X274:X276),"0")</f>
        <v>244.2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2484</v>
      </c>
      <c r="X330" s="381">
        <f t="shared" si="71"/>
        <v>2490</v>
      </c>
      <c r="Y330" s="36">
        <f>IFERROR(IF(X330=0,"",ROUNDUP(X330/H330,0)*0.02175),"")</f>
        <v>3.6104999999999996</v>
      </c>
      <c r="Z330" s="56"/>
      <c r="AA330" s="57"/>
      <c r="AE330" s="64"/>
      <c r="BB330" s="252" t="s">
        <v>1</v>
      </c>
      <c r="BL330" s="64">
        <f t="shared" si="72"/>
        <v>2563.4879999999998</v>
      </c>
      <c r="BM330" s="64">
        <f t="shared" si="73"/>
        <v>2569.6800000000003</v>
      </c>
      <c r="BN330" s="64">
        <f t="shared" si="74"/>
        <v>3.4499999999999997</v>
      </c>
      <c r="BO330" s="64">
        <f t="shared" si="75"/>
        <v>3.458333333333333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1661</v>
      </c>
      <c r="X331" s="381">
        <f t="shared" si="71"/>
        <v>1665</v>
      </c>
      <c r="Y331" s="36">
        <f>IFERROR(IF(X331=0,"",ROUNDUP(X331/H331,0)*0.02175),"")</f>
        <v>2.41425</v>
      </c>
      <c r="Z331" s="56"/>
      <c r="AA331" s="57"/>
      <c r="AE331" s="64"/>
      <c r="BB331" s="253" t="s">
        <v>1</v>
      </c>
      <c r="BL331" s="64">
        <f t="shared" si="72"/>
        <v>1714.1520000000003</v>
      </c>
      <c r="BM331" s="64">
        <f t="shared" si="73"/>
        <v>1718.28</v>
      </c>
      <c r="BN331" s="64">
        <f t="shared" si="74"/>
        <v>2.3069444444444445</v>
      </c>
      <c r="BO331" s="64">
        <f t="shared" si="75"/>
        <v>2.3125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276.33333333333331</v>
      </c>
      <c r="X338" s="382">
        <f>IFERROR(X329/H329,"0")+IFERROR(X330/H330,"0")+IFERROR(X331/H331,"0")+IFERROR(X332/H332,"0")+IFERROR(X333/H333,"0")+IFERROR(X334/H334,"0")+IFERROR(X335/H335,"0")+IFERROR(X336/H336,"0")+IFERROR(X337/H337,"0")</f>
        <v>277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6.0247499999999992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4145</v>
      </c>
      <c r="X339" s="382">
        <f>IFERROR(SUM(X329:X337),"0")</f>
        <v>4155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1238</v>
      </c>
      <c r="X341" s="381">
        <f>IFERROR(IF(W341="",0,CEILING((W341/$H341),1)*$H341),"")</f>
        <v>1245</v>
      </c>
      <c r="Y341" s="36">
        <f>IFERROR(IF(X341=0,"",ROUNDUP(X341/H341,0)*0.02175),"")</f>
        <v>1.8052499999999998</v>
      </c>
      <c r="Z341" s="56"/>
      <c r="AA341" s="57"/>
      <c r="AE341" s="64"/>
      <c r="BB341" s="260" t="s">
        <v>1</v>
      </c>
      <c r="BL341" s="64">
        <f>IFERROR(W341*I341/H341,"0")</f>
        <v>1277.6160000000002</v>
      </c>
      <c r="BM341" s="64">
        <f>IFERROR(X341*I341/H341,"0")</f>
        <v>1284.8400000000001</v>
      </c>
      <c r="BN341" s="64">
        <f>IFERROR(1/J341*(W341/H341),"0")</f>
        <v>1.7194444444444443</v>
      </c>
      <c r="BO341" s="64">
        <f>IFERROR(1/J341*(X341/H341),"0")</f>
        <v>1.7291666666666665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82.533333333333331</v>
      </c>
      <c r="X345" s="382">
        <f>IFERROR(X341/H341,"0")+IFERROR(X342/H342,"0")+IFERROR(X343/H343,"0")+IFERROR(X344/H344,"0")</f>
        <v>83</v>
      </c>
      <c r="Y345" s="382">
        <f>IFERROR(IF(Y341="",0,Y341),"0")+IFERROR(IF(Y342="",0,Y342),"0")+IFERROR(IF(Y343="",0,Y343),"0")+IFERROR(IF(Y344="",0,Y344),"0")</f>
        <v>1.8052499999999998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1238</v>
      </c>
      <c r="X346" s="382">
        <f>IFERROR(SUM(X341:X344),"0")</f>
        <v>1245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45</v>
      </c>
      <c r="X354" s="381">
        <f>IFERROR(IF(W354="",0,CEILING((W354/$H354),1)*$H354),"")</f>
        <v>46.8</v>
      </c>
      <c r="Y354" s="36">
        <f>IFERROR(IF(X354=0,"",ROUNDUP(X354/H354,0)*0.02175),"")</f>
        <v>0.1305</v>
      </c>
      <c r="Z354" s="56"/>
      <c r="AA354" s="57"/>
      <c r="AE354" s="64"/>
      <c r="BB354" s="267" t="s">
        <v>1</v>
      </c>
      <c r="BL354" s="64">
        <f>IFERROR(W354*I354/H354,"0")</f>
        <v>48.253846153846162</v>
      </c>
      <c r="BM354" s="64">
        <f>IFERROR(X354*I354/H354,"0")</f>
        <v>50.184000000000005</v>
      </c>
      <c r="BN354" s="64">
        <f>IFERROR(1/J354*(W354/H354),"0")</f>
        <v>0.10302197802197802</v>
      </c>
      <c r="BO354" s="64">
        <f>IFERROR(1/J354*(X354/H354),"0")</f>
        <v>0.10714285714285714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5.7692307692307692</v>
      </c>
      <c r="X355" s="382">
        <f>IFERROR(X354/H354,"0")</f>
        <v>6</v>
      </c>
      <c r="Y355" s="382">
        <f>IFERROR(IF(Y354="",0,Y354),"0")</f>
        <v>0.1305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45</v>
      </c>
      <c r="X356" s="382">
        <f>IFERROR(SUM(X354:X354),"0")</f>
        <v>46.8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84</v>
      </c>
      <c r="X372" s="381">
        <f>IFERROR(IF(W372="",0,CEILING((W372/$H372),1)*$H372),"")</f>
        <v>85.8</v>
      </c>
      <c r="Y372" s="36">
        <f>IFERROR(IF(X372=0,"",ROUNDUP(X372/H372,0)*0.02175),"")</f>
        <v>0.23924999999999999</v>
      </c>
      <c r="Z372" s="56"/>
      <c r="AA372" s="57"/>
      <c r="AE372" s="64"/>
      <c r="BB372" s="275" t="s">
        <v>1</v>
      </c>
      <c r="BL372" s="64">
        <f>IFERROR(W372*I372/H372,"0")</f>
        <v>90.073846153846162</v>
      </c>
      <c r="BM372" s="64">
        <f>IFERROR(X372*I372/H372,"0")</f>
        <v>92.004000000000005</v>
      </c>
      <c r="BN372" s="64">
        <f>IFERROR(1/J372*(W372/H372),"0")</f>
        <v>0.19230769230769232</v>
      </c>
      <c r="BO372" s="64">
        <f>IFERROR(1/J372*(X372/H372),"0")</f>
        <v>0.19642857142857142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10.76923076923077</v>
      </c>
      <c r="X376" s="382">
        <f>IFERROR(X372/H372,"0")+IFERROR(X373/H373,"0")+IFERROR(X374/H374,"0")+IFERROR(X375/H375,"0")</f>
        <v>11</v>
      </c>
      <c r="Y376" s="382">
        <f>IFERROR(IF(Y372="",0,Y372),"0")+IFERROR(IF(Y373="",0,Y373),"0")+IFERROR(IF(Y374="",0,Y374),"0")+IFERROR(IF(Y375="",0,Y375),"0")</f>
        <v>0.23924999999999999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84</v>
      </c>
      <c r="X377" s="382">
        <f>IFERROR(SUM(X372:X375),"0")</f>
        <v>85.8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57</v>
      </c>
      <c r="X390" s="381">
        <f t="shared" ref="X390:X402" si="76">IFERROR(IF(W390="",0,CEILING((W390/$H390),1)*$H390),"")</f>
        <v>58.800000000000004</v>
      </c>
      <c r="Y390" s="36">
        <f>IFERROR(IF(X390=0,"",ROUNDUP(X390/H390,0)*0.00753),"")</f>
        <v>0.10542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60.121428571428567</v>
      </c>
      <c r="BM390" s="64">
        <f t="shared" ref="BM390:BM402" si="78">IFERROR(X390*I390/H390,"0")</f>
        <v>62.019999999999996</v>
      </c>
      <c r="BN390" s="64">
        <f t="shared" ref="BN390:BN402" si="79">IFERROR(1/J390*(W390/H390),"0")</f>
        <v>8.6996336996336993E-2</v>
      </c>
      <c r="BO390" s="64">
        <f t="shared" ref="BO390:BO402" si="80">IFERROR(1/J390*(X390/H390),"0")</f>
        <v>8.9743589743589744E-2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236</v>
      </c>
      <c r="X392" s="381">
        <f t="shared" si="76"/>
        <v>239.4</v>
      </c>
      <c r="Y392" s="36">
        <f>IFERROR(IF(X392=0,"",ROUNDUP(X392/H392,0)*0.00753),"")</f>
        <v>0.42921000000000004</v>
      </c>
      <c r="Z392" s="56"/>
      <c r="AA392" s="57"/>
      <c r="AE392" s="64"/>
      <c r="BB392" s="284" t="s">
        <v>1</v>
      </c>
      <c r="BL392" s="64">
        <f t="shared" si="77"/>
        <v>248.92380952380952</v>
      </c>
      <c r="BM392" s="64">
        <f t="shared" si="78"/>
        <v>252.50999999999996</v>
      </c>
      <c r="BN392" s="64">
        <f t="shared" si="79"/>
        <v>0.36019536019536019</v>
      </c>
      <c r="BO392" s="64">
        <f t="shared" si="80"/>
        <v>0.36538461538461536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69.761904761904759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71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0.53463000000000005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293</v>
      </c>
      <c r="X404" s="382">
        <f>IFERROR(SUM(X390:X402),"0")</f>
        <v>298.2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201</v>
      </c>
      <c r="X428" s="381">
        <f t="shared" ref="X428:X434" si="82">IFERROR(IF(W428="",0,CEILING((W428/$H428),1)*$H428),"")</f>
        <v>201.60000000000002</v>
      </c>
      <c r="Y428" s="36">
        <f>IFERROR(IF(X428=0,"",ROUNDUP(X428/H428,0)*0.00753),"")</f>
        <v>0.36143999999999998</v>
      </c>
      <c r="Z428" s="56"/>
      <c r="AA428" s="57"/>
      <c r="AE428" s="64"/>
      <c r="BB428" s="304" t="s">
        <v>1</v>
      </c>
      <c r="BL428" s="64">
        <f t="shared" ref="BL428:BL434" si="83">IFERROR(W428*I428/H428,"0")</f>
        <v>212.00714285714284</v>
      </c>
      <c r="BM428" s="64">
        <f t="shared" ref="BM428:BM434" si="84">IFERROR(X428*I428/H428,"0")</f>
        <v>212.64000000000001</v>
      </c>
      <c r="BN428" s="64">
        <f t="shared" ref="BN428:BN434" si="85">IFERROR(1/J428*(W428/H428),"0")</f>
        <v>0.30677655677655674</v>
      </c>
      <c r="BO428" s="64">
        <f t="shared" ref="BO428:BO434" si="86">IFERROR(1/J428*(X428/H428),"0")</f>
        <v>0.30769230769230771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47.857142857142854</v>
      </c>
      <c r="X435" s="382">
        <f>IFERROR(X428/H428,"0")+IFERROR(X429/H429,"0")+IFERROR(X430/H430,"0")+IFERROR(X431/H431,"0")+IFERROR(X432/H432,"0")+IFERROR(X433/H433,"0")+IFERROR(X434/H434,"0")</f>
        <v>48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0.36143999999999998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201</v>
      </c>
      <c r="X436" s="382">
        <f>IFERROR(SUM(X428:X434),"0")</f>
        <v>201.60000000000002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5</v>
      </c>
      <c r="X439" s="381">
        <f>IFERROR(IF(W439="",0,CEILING((W439/$H439),1)*$H439),"")</f>
        <v>6</v>
      </c>
      <c r="Y439" s="36">
        <f>IFERROR(IF(X439=0,"",ROUNDUP(X439/H439,0)*0.00627),"")</f>
        <v>1.881E-2</v>
      </c>
      <c r="Z439" s="56"/>
      <c r="AA439" s="57"/>
      <c r="AE439" s="64"/>
      <c r="BB439" s="312" t="s">
        <v>1</v>
      </c>
      <c r="BL439" s="64">
        <f>IFERROR(W439*I439/H439,"0")</f>
        <v>6.5</v>
      </c>
      <c r="BM439" s="64">
        <f>IFERROR(X439*I439/H439,"0")</f>
        <v>7.8000000000000007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5</v>
      </c>
      <c r="X441" s="382">
        <f>IFERROR(SUM(X438:X439),"0")</f>
        <v>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93</v>
      </c>
      <c r="X466" s="381">
        <f t="shared" si="87"/>
        <v>95.04</v>
      </c>
      <c r="Y466" s="36">
        <f t="shared" si="88"/>
        <v>0.21528</v>
      </c>
      <c r="Z466" s="56"/>
      <c r="AA466" s="57"/>
      <c r="AE466" s="64"/>
      <c r="BB466" s="323" t="s">
        <v>1</v>
      </c>
      <c r="BL466" s="64">
        <f t="shared" si="89"/>
        <v>99.340909090909079</v>
      </c>
      <c r="BM466" s="64">
        <f t="shared" si="90"/>
        <v>101.52000000000001</v>
      </c>
      <c r="BN466" s="64">
        <f t="shared" si="91"/>
        <v>0.16936188811188813</v>
      </c>
      <c r="BO466" s="64">
        <f t="shared" si="92"/>
        <v>0.17307692307692307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17.613636363636363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18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0.21528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93</v>
      </c>
      <c r="X474" s="382">
        <f>IFERROR(SUM(X461:X472),"0")</f>
        <v>95.04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98</v>
      </c>
      <c r="X476" s="381">
        <f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30" t="s">
        <v>1</v>
      </c>
      <c r="BL476" s="64">
        <f>IFERROR(W476*I476/H476,"0")</f>
        <v>104.68181818181816</v>
      </c>
      <c r="BM476" s="64">
        <f>IFERROR(X476*I476/H476,"0")</f>
        <v>107.16</v>
      </c>
      <c r="BN476" s="64">
        <f>IFERROR(1/J476*(W476/H476),"0")</f>
        <v>0.17846736596736595</v>
      </c>
      <c r="BO476" s="64">
        <f>IFERROR(1/J476*(X476/H476),"0")</f>
        <v>0.18269230769230771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18.560606060606059</v>
      </c>
      <c r="X478" s="382">
        <f>IFERROR(X476/H476,"0")+IFERROR(X477/H477,"0")</f>
        <v>19</v>
      </c>
      <c r="Y478" s="382">
        <f>IFERROR(IF(Y476="",0,Y476),"0")+IFERROR(IF(Y477="",0,Y477),"0")</f>
        <v>0.22724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98</v>
      </c>
      <c r="X479" s="382">
        <f>IFERROR(SUM(X476:X477),"0")</f>
        <v>100.32000000000001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48</v>
      </c>
      <c r="X482" s="381">
        <f t="shared" si="93"/>
        <v>52.800000000000004</v>
      </c>
      <c r="Y482" s="36">
        <f>IFERROR(IF(X482=0,"",ROUNDUP(X482/H482,0)*0.01196),"")</f>
        <v>0.1196</v>
      </c>
      <c r="Z482" s="56"/>
      <c r="AA482" s="57"/>
      <c r="AE482" s="64"/>
      <c r="BB482" s="333" t="s">
        <v>1</v>
      </c>
      <c r="BL482" s="64">
        <f t="shared" si="94"/>
        <v>51.272727272727266</v>
      </c>
      <c r="BM482" s="64">
        <f t="shared" si="95"/>
        <v>56.400000000000006</v>
      </c>
      <c r="BN482" s="64">
        <f t="shared" si="96"/>
        <v>8.7412587412587409E-2</v>
      </c>
      <c r="BO482" s="64">
        <f t="shared" si="97"/>
        <v>9.6153846153846159E-2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174</v>
      </c>
      <c r="X483" s="381">
        <f t="shared" si="93"/>
        <v>174.24</v>
      </c>
      <c r="Y483" s="36">
        <f>IFERROR(IF(X483=0,"",ROUNDUP(X483/H483,0)*0.01196),"")</f>
        <v>0.39468000000000003</v>
      </c>
      <c r="Z483" s="56"/>
      <c r="AA483" s="57"/>
      <c r="AE483" s="64"/>
      <c r="BB483" s="334" t="s">
        <v>1</v>
      </c>
      <c r="BL483" s="64">
        <f t="shared" si="94"/>
        <v>185.86363636363635</v>
      </c>
      <c r="BM483" s="64">
        <f t="shared" si="95"/>
        <v>186.12</v>
      </c>
      <c r="BN483" s="64">
        <f t="shared" si="96"/>
        <v>0.31687062937062938</v>
      </c>
      <c r="BO483" s="64">
        <f t="shared" si="97"/>
        <v>0.31730769230769235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42.045454545454547</v>
      </c>
      <c r="X487" s="382">
        <f>IFERROR(X481/H481,"0")+IFERROR(X482/H482,"0")+IFERROR(X483/H483,"0")+IFERROR(X484/H484,"0")+IFERROR(X485/H485,"0")+IFERROR(X486/H486,"0")</f>
        <v>43</v>
      </c>
      <c r="Y487" s="382">
        <f>IFERROR(IF(Y481="",0,Y481),"0")+IFERROR(IF(Y482="",0,Y482),"0")+IFERROR(IF(Y483="",0,Y483),"0")+IFERROR(IF(Y484="",0,Y484),"0")+IFERROR(IF(Y485="",0,Y485),"0")+IFERROR(IF(Y486="",0,Y486),"0")</f>
        <v>0.51428000000000007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222</v>
      </c>
      <c r="X488" s="382">
        <f>IFERROR(SUM(X481:X486),"0")</f>
        <v>227.04000000000002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122</v>
      </c>
      <c r="X522" s="381">
        <f t="shared" ref="X522:X527" si="104">IFERROR(IF(W522="",0,CEILING((W522/$H522),1)*$H522),"")</f>
        <v>126</v>
      </c>
      <c r="Y522" s="36">
        <f>IFERROR(IF(X522=0,"",ROUNDUP(X522/H522,0)*0.00753),"")</f>
        <v>0.22590000000000002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129.55238095238096</v>
      </c>
      <c r="BM522" s="64">
        <f t="shared" ref="BM522:BM527" si="106">IFERROR(X522*I522/H522,"0")</f>
        <v>133.80000000000001</v>
      </c>
      <c r="BN522" s="64">
        <f t="shared" ref="BN522:BN527" si="107">IFERROR(1/J522*(W522/H522),"0")</f>
        <v>0.18620268620268621</v>
      </c>
      <c r="BO522" s="64">
        <f t="shared" ref="BO522:BO527" si="108">IFERROR(1/J522*(X522/H522),"0")</f>
        <v>0.19230769230769229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25</v>
      </c>
      <c r="X524" s="381">
        <f t="shared" si="104"/>
        <v>25.200000000000003</v>
      </c>
      <c r="Y524" s="36">
        <f>IFERROR(IF(X524=0,"",ROUNDUP(X524/H524,0)*0.00753),"")</f>
        <v>4.5179999999999998E-2</v>
      </c>
      <c r="Z524" s="56"/>
      <c r="AA524" s="57"/>
      <c r="AE524" s="64"/>
      <c r="BB524" s="358" t="s">
        <v>1</v>
      </c>
      <c r="BL524" s="64">
        <f t="shared" si="105"/>
        <v>26.547619047619047</v>
      </c>
      <c r="BM524" s="64">
        <f t="shared" si="106"/>
        <v>26.76</v>
      </c>
      <c r="BN524" s="64">
        <f t="shared" si="107"/>
        <v>3.815628815628816E-2</v>
      </c>
      <c r="BO524" s="64">
        <f t="shared" si="108"/>
        <v>3.8461538461538464E-2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35</v>
      </c>
      <c r="X528" s="382">
        <f>IFERROR(X522/H522,"0")+IFERROR(X523/H523,"0")+IFERROR(X524/H524,"0")+IFERROR(X525/H525,"0")+IFERROR(X526/H526,"0")+IFERROR(X527/H527,"0")</f>
        <v>36</v>
      </c>
      <c r="Y528" s="382">
        <f>IFERROR(IF(Y522="",0,Y522),"0")+IFERROR(IF(Y523="",0,Y523),"0")+IFERROR(IF(Y524="",0,Y524),"0")+IFERROR(IF(Y525="",0,Y525),"0")+IFERROR(IF(Y526="",0,Y526),"0")+IFERROR(IF(Y527="",0,Y527),"0")</f>
        <v>0.27107999999999999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147</v>
      </c>
      <c r="X529" s="382">
        <f>IFERROR(SUM(X522:X527),"0")</f>
        <v>151.19999999999999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560</v>
      </c>
      <c r="X531" s="381">
        <f>IFERROR(IF(W531="",0,CEILING((W531/$H531),1)*$H531),"")</f>
        <v>561.6</v>
      </c>
      <c r="Y531" s="36">
        <f>IFERROR(IF(X531=0,"",ROUNDUP(X531/H531,0)*0.02175),"")</f>
        <v>1.5659999999999998</v>
      </c>
      <c r="Z531" s="56"/>
      <c r="AA531" s="57"/>
      <c r="AE531" s="64"/>
      <c r="BB531" s="362" t="s">
        <v>1</v>
      </c>
      <c r="BL531" s="64">
        <f>IFERROR(W531*I531/H531,"0")</f>
        <v>600.49230769230769</v>
      </c>
      <c r="BM531" s="64">
        <f>IFERROR(X531*I531/H531,"0")</f>
        <v>602.20800000000008</v>
      </c>
      <c r="BN531" s="64">
        <f>IFERROR(1/J531*(W531/H531),"0")</f>
        <v>1.2820512820512819</v>
      </c>
      <c r="BO531" s="64">
        <f>IFERROR(1/J531*(X531/H531),"0")</f>
        <v>1.2857142857142856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71.794871794871796</v>
      </c>
      <c r="X536" s="382">
        <f>IFERROR(X531/H531,"0")+IFERROR(X532/H532,"0")+IFERROR(X533/H533,"0")+IFERROR(X534/H534,"0")+IFERROR(X535/H535,"0")</f>
        <v>72</v>
      </c>
      <c r="Y536" s="382">
        <f>IFERROR(IF(Y531="",0,Y531),"0")+IFERROR(IF(Y532="",0,Y532),"0")+IFERROR(IF(Y533="",0,Y533),"0")+IFERROR(IF(Y534="",0,Y534),"0")+IFERROR(IF(Y535="",0,Y535),"0")</f>
        <v>1.5659999999999998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560</v>
      </c>
      <c r="X537" s="382">
        <f>IFERROR(SUM(X531:X535),"0")</f>
        <v>561.6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8307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8403.7999999999993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8658.939151790737</v>
      </c>
      <c r="X546" s="382">
        <f>IFERROR(SUM(BM22:BM542),"0")</f>
        <v>8760.9760000000024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13</v>
      </c>
      <c r="X547" s="38">
        <f>ROUNDUP(SUM(BO22:BO542),0)</f>
        <v>14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8983.939151790737</v>
      </c>
      <c r="X548" s="382">
        <f>GrossWeightTotalR+PalletQtyTotalR*25</f>
        <v>9110.9760000000024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860.0849794841173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874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14.512259999999998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346.00000000000006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126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277.8</v>
      </c>
      <c r="J555" s="46">
        <f>IFERROR(X214*1,"0")+IFERROR(X215*1,"0")+IFERROR(X216*1,"0")+IFERROR(X217*1,"0")+IFERROR(X218*1,"0")+IFERROR(X219*1,"0")+IFERROR(X223*1,"0")+IFERROR(X224*1,"0")</f>
        <v>81.2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290.39999999999998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290.39999999999998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5446.8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85.8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298.2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207.60000000000002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422.40000000000003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712.8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2024-05-30T08:20:55Z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