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E522752A-0983-4C06-A33A-24FDB25BED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7" i="1" l="1"/>
  <c r="AH51" i="1"/>
  <c r="AH49" i="1"/>
  <c r="AG79" i="1"/>
  <c r="AH79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G71" i="1"/>
  <c r="AH71" i="1" s="1"/>
  <c r="AG70" i="1"/>
  <c r="AH70" i="1" s="1"/>
  <c r="AG69" i="1"/>
  <c r="AH69" i="1" s="1"/>
  <c r="AG68" i="1"/>
  <c r="AH68" i="1" s="1"/>
  <c r="AG67" i="1"/>
  <c r="AG66" i="1"/>
  <c r="AH66" i="1" s="1"/>
  <c r="AG65" i="1"/>
  <c r="AH65" i="1" s="1"/>
  <c r="AG56" i="1"/>
  <c r="AH56" i="1" s="1"/>
  <c r="AG55" i="1"/>
  <c r="AH55" i="1" s="1"/>
  <c r="AG54" i="1"/>
  <c r="AH54" i="1" s="1"/>
  <c r="AG53" i="1"/>
  <c r="AH53" i="1" s="1"/>
  <c r="AG52" i="1"/>
  <c r="AH52" i="1" s="1"/>
  <c r="AG51" i="1"/>
  <c r="AG50" i="1"/>
  <c r="AH50" i="1" s="1"/>
  <c r="AG49" i="1"/>
  <c r="AG48" i="1"/>
  <c r="AH48" i="1" s="1"/>
  <c r="AG47" i="1"/>
  <c r="AH47" i="1" s="1"/>
  <c r="AG46" i="1"/>
  <c r="AH46" i="1" s="1"/>
  <c r="AG45" i="1"/>
  <c r="AH45" i="1" s="1"/>
  <c r="AG44" i="1"/>
  <c r="AH44" i="1" s="1"/>
  <c r="AG41" i="1"/>
  <c r="AH41" i="1" s="1"/>
  <c r="AG37" i="1"/>
  <c r="AH37" i="1" s="1"/>
  <c r="AG33" i="1"/>
  <c r="AH33" i="1" s="1"/>
  <c r="AG32" i="1"/>
  <c r="AH32" i="1" s="1"/>
  <c r="AG31" i="1"/>
  <c r="AH31" i="1" s="1"/>
  <c r="AG30" i="1"/>
  <c r="AH30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0" i="1"/>
  <c r="AH20" i="1" s="1"/>
  <c r="AG18" i="1"/>
  <c r="AH18" i="1" s="1"/>
  <c r="AG17" i="1"/>
  <c r="AH17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E54" i="1"/>
  <c r="AF54" i="1" s="1"/>
  <c r="AE22" i="1"/>
  <c r="AF22" i="1" s="1"/>
  <c r="AE17" i="1"/>
  <c r="AF17" i="1" s="1"/>
  <c r="AE12" i="1"/>
  <c r="AF12" i="1" s="1"/>
  <c r="Q79" i="1"/>
  <c r="AE79" i="1" s="1"/>
  <c r="AF79" i="1" s="1"/>
  <c r="Q76" i="1"/>
  <c r="AE76" i="1" s="1"/>
  <c r="AF76" i="1" s="1"/>
  <c r="Q73" i="1"/>
  <c r="AE73" i="1" s="1"/>
  <c r="AF73" i="1" s="1"/>
  <c r="Q54" i="1"/>
  <c r="Q23" i="1"/>
  <c r="AE23" i="1" s="1"/>
  <c r="AF23" i="1" s="1"/>
  <c r="Q22" i="1"/>
  <c r="Q17" i="1"/>
  <c r="Q12" i="1"/>
  <c r="Q11" i="1"/>
  <c r="AE11" i="1" s="1"/>
  <c r="AF11" i="1" s="1"/>
  <c r="R5" i="1"/>
  <c r="AH5" i="1" l="1"/>
  <c r="AG5" i="1"/>
  <c r="F77" i="1"/>
  <c r="E77" i="1"/>
  <c r="O77" i="1" s="1"/>
  <c r="F30" i="1"/>
  <c r="F5" i="1" s="1"/>
  <c r="E30" i="1"/>
  <c r="E5" i="1" s="1"/>
  <c r="AC11" i="1"/>
  <c r="AC14" i="1"/>
  <c r="AC15" i="1"/>
  <c r="AC16" i="1"/>
  <c r="AC19" i="1"/>
  <c r="AC21" i="1"/>
  <c r="AC29" i="1"/>
  <c r="AC34" i="1"/>
  <c r="AC35" i="1"/>
  <c r="AC36" i="1"/>
  <c r="AC38" i="1"/>
  <c r="AC39" i="1"/>
  <c r="AC40" i="1"/>
  <c r="AC42" i="1"/>
  <c r="AC43" i="1"/>
  <c r="AC57" i="1"/>
  <c r="AC58" i="1"/>
  <c r="AC59" i="1"/>
  <c r="AC60" i="1"/>
  <c r="AC61" i="1"/>
  <c r="AC62" i="1"/>
  <c r="AC63" i="1"/>
  <c r="AC64" i="1"/>
  <c r="AC78" i="1"/>
  <c r="O7" i="1"/>
  <c r="P7" i="1" s="1"/>
  <c r="O8" i="1"/>
  <c r="O9" i="1"/>
  <c r="O10" i="1"/>
  <c r="P10" i="1" s="1"/>
  <c r="Q10" i="1" s="1"/>
  <c r="AE10" i="1" s="1"/>
  <c r="AF10" i="1" s="1"/>
  <c r="O11" i="1"/>
  <c r="O12" i="1"/>
  <c r="AC12" i="1" s="1"/>
  <c r="O13" i="1"/>
  <c r="P13" i="1" s="1"/>
  <c r="Q13" i="1" s="1"/>
  <c r="AE13" i="1" s="1"/>
  <c r="AF13" i="1" s="1"/>
  <c r="O14" i="1"/>
  <c r="O15" i="1"/>
  <c r="U15" i="1" s="1"/>
  <c r="O16" i="1"/>
  <c r="O17" i="1"/>
  <c r="O18" i="1"/>
  <c r="P18" i="1" s="1"/>
  <c r="Q18" i="1" s="1"/>
  <c r="AE18" i="1" s="1"/>
  <c r="AF18" i="1" s="1"/>
  <c r="O19" i="1"/>
  <c r="U19" i="1" s="1"/>
  <c r="O20" i="1"/>
  <c r="P20" i="1" s="1"/>
  <c r="Q20" i="1" s="1"/>
  <c r="AE20" i="1" s="1"/>
  <c r="AF20" i="1" s="1"/>
  <c r="O21" i="1"/>
  <c r="U21" i="1" s="1"/>
  <c r="O22" i="1"/>
  <c r="AC22" i="1" s="1"/>
  <c r="O23" i="1"/>
  <c r="O24" i="1"/>
  <c r="O25" i="1"/>
  <c r="P25" i="1" s="1"/>
  <c r="Q25" i="1" s="1"/>
  <c r="AE25" i="1" s="1"/>
  <c r="AF25" i="1" s="1"/>
  <c r="O26" i="1"/>
  <c r="O27" i="1"/>
  <c r="P27" i="1" s="1"/>
  <c r="Q27" i="1" s="1"/>
  <c r="AE27" i="1" s="1"/>
  <c r="AF27" i="1" s="1"/>
  <c r="O28" i="1"/>
  <c r="P28" i="1" s="1"/>
  <c r="O29" i="1"/>
  <c r="U29" i="1" s="1"/>
  <c r="O30" i="1"/>
  <c r="O31" i="1"/>
  <c r="P31" i="1" s="1"/>
  <c r="O32" i="1"/>
  <c r="P32" i="1" s="1"/>
  <c r="Q32" i="1" s="1"/>
  <c r="AE32" i="1" s="1"/>
  <c r="AF32" i="1" s="1"/>
  <c r="O33" i="1"/>
  <c r="P33" i="1" s="1"/>
  <c r="Q33" i="1" s="1"/>
  <c r="AE33" i="1" s="1"/>
  <c r="AF33" i="1" s="1"/>
  <c r="O34" i="1"/>
  <c r="U34" i="1" s="1"/>
  <c r="O35" i="1"/>
  <c r="U35" i="1" s="1"/>
  <c r="O36" i="1"/>
  <c r="U36" i="1" s="1"/>
  <c r="O37" i="1"/>
  <c r="P37" i="1" s="1"/>
  <c r="Q37" i="1" s="1"/>
  <c r="AE37" i="1" s="1"/>
  <c r="AF37" i="1" s="1"/>
  <c r="O38" i="1"/>
  <c r="U38" i="1" s="1"/>
  <c r="O39" i="1"/>
  <c r="U39" i="1" s="1"/>
  <c r="O40" i="1"/>
  <c r="U40" i="1" s="1"/>
  <c r="O41" i="1"/>
  <c r="P41" i="1" s="1"/>
  <c r="Q41" i="1" s="1"/>
  <c r="AE41" i="1" s="1"/>
  <c r="AF41" i="1" s="1"/>
  <c r="O42" i="1"/>
  <c r="U42" i="1" s="1"/>
  <c r="O43" i="1"/>
  <c r="U43" i="1" s="1"/>
  <c r="O44" i="1"/>
  <c r="P44" i="1" s="1"/>
  <c r="Q44" i="1" s="1"/>
  <c r="AE44" i="1" s="1"/>
  <c r="AF44" i="1" s="1"/>
  <c r="O45" i="1"/>
  <c r="P45" i="1" s="1"/>
  <c r="Q45" i="1" s="1"/>
  <c r="AE45" i="1" s="1"/>
  <c r="AF45" i="1" s="1"/>
  <c r="O46" i="1"/>
  <c r="P46" i="1" s="1"/>
  <c r="Q46" i="1" s="1"/>
  <c r="AE46" i="1" s="1"/>
  <c r="AF46" i="1" s="1"/>
  <c r="O47" i="1"/>
  <c r="O48" i="1"/>
  <c r="P48" i="1" s="1"/>
  <c r="Q48" i="1" s="1"/>
  <c r="AE48" i="1" s="1"/>
  <c r="AF48" i="1" s="1"/>
  <c r="O49" i="1"/>
  <c r="O50" i="1"/>
  <c r="P50" i="1" s="1"/>
  <c r="Q50" i="1" s="1"/>
  <c r="AE50" i="1" s="1"/>
  <c r="AF50" i="1" s="1"/>
  <c r="O51" i="1"/>
  <c r="P51" i="1" s="1"/>
  <c r="Q51" i="1" s="1"/>
  <c r="AE51" i="1" s="1"/>
  <c r="AF51" i="1" s="1"/>
  <c r="O52" i="1"/>
  <c r="P52" i="1" s="1"/>
  <c r="Q52" i="1" s="1"/>
  <c r="AE52" i="1" s="1"/>
  <c r="AF52" i="1" s="1"/>
  <c r="O53" i="1"/>
  <c r="P53" i="1" s="1"/>
  <c r="Q53" i="1" s="1"/>
  <c r="AE53" i="1" s="1"/>
  <c r="AF53" i="1" s="1"/>
  <c r="O54" i="1"/>
  <c r="O55" i="1"/>
  <c r="O56" i="1"/>
  <c r="P56" i="1" s="1"/>
  <c r="Q56" i="1" s="1"/>
  <c r="AE56" i="1" s="1"/>
  <c r="AF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P65" i="1" s="1"/>
  <c r="O66" i="1"/>
  <c r="P66" i="1" s="1"/>
  <c r="Q66" i="1" s="1"/>
  <c r="AE66" i="1" s="1"/>
  <c r="AF66" i="1" s="1"/>
  <c r="O67" i="1"/>
  <c r="O68" i="1"/>
  <c r="P68" i="1" s="1"/>
  <c r="Q68" i="1" s="1"/>
  <c r="AE68" i="1" s="1"/>
  <c r="AF68" i="1" s="1"/>
  <c r="O69" i="1"/>
  <c r="O70" i="1"/>
  <c r="P70" i="1" s="1"/>
  <c r="Q70" i="1" s="1"/>
  <c r="AE70" i="1" s="1"/>
  <c r="AF70" i="1" s="1"/>
  <c r="O71" i="1"/>
  <c r="P71" i="1" s="1"/>
  <c r="O72" i="1"/>
  <c r="P72" i="1" s="1"/>
  <c r="Q72" i="1" s="1"/>
  <c r="AE72" i="1" s="1"/>
  <c r="AF72" i="1" s="1"/>
  <c r="O73" i="1"/>
  <c r="AC73" i="1" s="1"/>
  <c r="O74" i="1"/>
  <c r="O75" i="1"/>
  <c r="O76" i="1"/>
  <c r="O78" i="1"/>
  <c r="U78" i="1" s="1"/>
  <c r="O79" i="1"/>
  <c r="O6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AC71" i="1" l="1"/>
  <c r="Q71" i="1"/>
  <c r="AE71" i="1" s="1"/>
  <c r="AF71" i="1" s="1"/>
  <c r="AC65" i="1"/>
  <c r="Q65" i="1"/>
  <c r="AE65" i="1" s="1"/>
  <c r="AF65" i="1" s="1"/>
  <c r="AC31" i="1"/>
  <c r="Q31" i="1"/>
  <c r="AE31" i="1" s="1"/>
  <c r="AF31" i="1" s="1"/>
  <c r="AC7" i="1"/>
  <c r="Q7" i="1"/>
  <c r="AE7" i="1" s="1"/>
  <c r="AF7" i="1" s="1"/>
  <c r="AC28" i="1"/>
  <c r="Q28" i="1"/>
  <c r="AE28" i="1" s="1"/>
  <c r="AF28" i="1" s="1"/>
  <c r="P47" i="1"/>
  <c r="Q47" i="1" s="1"/>
  <c r="AE47" i="1" s="1"/>
  <c r="AF47" i="1" s="1"/>
  <c r="P55" i="1"/>
  <c r="P77" i="1"/>
  <c r="P49" i="1"/>
  <c r="P24" i="1"/>
  <c r="P69" i="1"/>
  <c r="AC20" i="1"/>
  <c r="P30" i="1"/>
  <c r="P8" i="1"/>
  <c r="P6" i="1"/>
  <c r="P9" i="1"/>
  <c r="P26" i="1"/>
  <c r="AC13" i="1"/>
  <c r="P67" i="1"/>
  <c r="AC10" i="1"/>
  <c r="AC18" i="1"/>
  <c r="P75" i="1"/>
  <c r="AC53" i="1"/>
  <c r="AC41" i="1"/>
  <c r="AC45" i="1"/>
  <c r="AC51" i="1"/>
  <c r="AC33" i="1"/>
  <c r="U75" i="1"/>
  <c r="U73" i="1"/>
  <c r="U71" i="1"/>
  <c r="U65" i="1"/>
  <c r="U53" i="1"/>
  <c r="U51" i="1"/>
  <c r="U47" i="1"/>
  <c r="U41" i="1"/>
  <c r="U33" i="1"/>
  <c r="U31" i="1"/>
  <c r="U17" i="1"/>
  <c r="U13" i="1"/>
  <c r="U11" i="1"/>
  <c r="U7" i="1"/>
  <c r="AC17" i="1"/>
  <c r="AC23" i="1"/>
  <c r="AC25" i="1"/>
  <c r="AC27" i="1"/>
  <c r="AC32" i="1"/>
  <c r="AC37" i="1"/>
  <c r="AC44" i="1"/>
  <c r="AC46" i="1"/>
  <c r="AC48" i="1"/>
  <c r="AC50" i="1"/>
  <c r="AC52" i="1"/>
  <c r="AC54" i="1"/>
  <c r="AC56" i="1"/>
  <c r="AC66" i="1"/>
  <c r="AC68" i="1"/>
  <c r="AC70" i="1"/>
  <c r="AC72" i="1"/>
  <c r="P74" i="1"/>
  <c r="AC76" i="1"/>
  <c r="AC79" i="1"/>
  <c r="K77" i="1"/>
  <c r="K5" i="1" s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O5" i="1"/>
  <c r="V6" i="1"/>
  <c r="U28" i="1"/>
  <c r="V28" i="1"/>
  <c r="V26" i="1"/>
  <c r="V24" i="1"/>
  <c r="U22" i="1"/>
  <c r="V22" i="1"/>
  <c r="U20" i="1"/>
  <c r="V20" i="1"/>
  <c r="V18" i="1"/>
  <c r="U16" i="1"/>
  <c r="V16" i="1"/>
  <c r="U14" i="1"/>
  <c r="V14" i="1"/>
  <c r="U12" i="1"/>
  <c r="V12" i="1"/>
  <c r="U10" i="1"/>
  <c r="V10" i="1"/>
  <c r="V8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AC75" i="1" l="1"/>
  <c r="Q75" i="1"/>
  <c r="AE75" i="1" s="1"/>
  <c r="AF75" i="1" s="1"/>
  <c r="AC9" i="1"/>
  <c r="Q9" i="1"/>
  <c r="AE9" i="1" s="1"/>
  <c r="AF9" i="1" s="1"/>
  <c r="AC8" i="1"/>
  <c r="Q8" i="1"/>
  <c r="AE8" i="1" s="1"/>
  <c r="AF8" i="1" s="1"/>
  <c r="AC24" i="1"/>
  <c r="Q24" i="1"/>
  <c r="AE24" i="1" s="1"/>
  <c r="AF24" i="1" s="1"/>
  <c r="AC77" i="1"/>
  <c r="Q77" i="1"/>
  <c r="AE77" i="1" s="1"/>
  <c r="AF77" i="1" s="1"/>
  <c r="AC74" i="1"/>
  <c r="Q74" i="1"/>
  <c r="AE74" i="1" s="1"/>
  <c r="AF74" i="1" s="1"/>
  <c r="AC67" i="1"/>
  <c r="Q67" i="1"/>
  <c r="AE67" i="1" s="1"/>
  <c r="AF67" i="1" s="1"/>
  <c r="AC26" i="1"/>
  <c r="Q26" i="1"/>
  <c r="AE26" i="1" s="1"/>
  <c r="AF26" i="1" s="1"/>
  <c r="AC6" i="1"/>
  <c r="AC5" i="1" s="1"/>
  <c r="Q6" i="1"/>
  <c r="AC30" i="1"/>
  <c r="Q30" i="1"/>
  <c r="AE30" i="1" s="1"/>
  <c r="AF30" i="1" s="1"/>
  <c r="AC69" i="1"/>
  <c r="Q69" i="1"/>
  <c r="AE69" i="1" s="1"/>
  <c r="AF69" i="1" s="1"/>
  <c r="AC49" i="1"/>
  <c r="Q49" i="1"/>
  <c r="AE49" i="1" s="1"/>
  <c r="AF49" i="1" s="1"/>
  <c r="AC55" i="1"/>
  <c r="Q55" i="1"/>
  <c r="AE55" i="1" s="1"/>
  <c r="AF55" i="1" s="1"/>
  <c r="AC47" i="1"/>
  <c r="U55" i="1"/>
  <c r="U69" i="1"/>
  <c r="U6" i="1"/>
  <c r="U8" i="1"/>
  <c r="U9" i="1"/>
  <c r="U49" i="1"/>
  <c r="U24" i="1"/>
  <c r="U67" i="1"/>
  <c r="U26" i="1"/>
  <c r="U18" i="1"/>
  <c r="U45" i="1"/>
  <c r="U30" i="1"/>
  <c r="U77" i="1"/>
  <c r="P5" i="1"/>
  <c r="U25" i="1"/>
  <c r="U32" i="1"/>
  <c r="U37" i="1"/>
  <c r="U46" i="1"/>
  <c r="U50" i="1"/>
  <c r="U54" i="1"/>
  <c r="U66" i="1"/>
  <c r="U70" i="1"/>
  <c r="U74" i="1"/>
  <c r="U79" i="1"/>
  <c r="U23" i="1"/>
  <c r="U27" i="1"/>
  <c r="U44" i="1"/>
  <c r="U48" i="1"/>
  <c r="U52" i="1"/>
  <c r="U56" i="1"/>
  <c r="U68" i="1"/>
  <c r="U72" i="1"/>
  <c r="U76" i="1"/>
  <c r="AE6" i="1" l="1"/>
  <c r="Q5" i="1"/>
  <c r="AF6" i="1" l="1"/>
  <c r="AF5" i="1" s="1"/>
  <c r="AE5" i="1"/>
</calcChain>
</file>

<file path=xl/sharedStrings.xml><?xml version="1.0" encoding="utf-8"?>
<sst xmlns="http://schemas.openxmlformats.org/spreadsheetml/2006/main" count="300" uniqueCount="120">
  <si>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</si>
  <si>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</si>
  <si>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</si>
  <si>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</si>
  <si>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</si>
  <si>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</si>
  <si>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</si>
  <si>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</si>
  <si>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</si>
  <si>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</si>
  <si>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</si>
  <si>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</si>
  <si>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</si>
  <si>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</si>
  <si>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</si>
  <si>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</si>
  <si>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</si>
  <si>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</si>
  <si>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</si>
  <si>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</si>
  <si>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</si>
  <si>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</si>
  <si>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</si>
  <si>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</si>
  <si>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</si>
  <si>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</si>
  <si>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20,01,(1)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</si>
  <si>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</si>
  <si>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</si>
  <si>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</si>
  <si>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</si>
  <si>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</si>
  <si>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</si>
  <si>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</si>
  <si>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</si>
  <si>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</si>
  <si>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</si>
  <si>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</si>
  <si>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</si>
  <si>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</si>
  <si>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</si>
  <si>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</si>
  <si>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</si>
  <si>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</si>
  <si>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</si>
  <si>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</si>
  <si>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</si>
  <si>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</si>
  <si>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</si>
  <si>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</si>
  <si>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</si>
  <si>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нужно увеличить продажи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</si>
  <si>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</si>
  <si>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</si>
  <si>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</si>
  <si>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</si>
  <si>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</si>
  <si>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</si>
  <si>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</si>
  <si>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</si>
  <si>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</si>
  <si>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</si>
  <si>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</si>
  <si>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</si>
  <si>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</si>
  <si>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</si>
  <si>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</si>
  <si>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</si>
  <si>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</si>
  <si>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</si>
  <si>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</si>
  <si>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</si>
  <si>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</si>
  <si>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</si>
  <si>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</si>
  <si>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</si>
  <si>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</si>
  <si>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</si>
  <si>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</si>
  <si>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</si>
  <si>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</si>
  <si>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</si>
  <si>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</si>
  <si>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</si>
  <si>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</si>
  <si>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</si>
  <si>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</si>
  <si>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новинка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</si>
  <si>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</si>
  <si>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</si>
  <si>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</si>
  <si>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</si>
  <si>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</si>
  <si>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</si>
  <si>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</si>
  <si>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</si>
  <si>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</si>
  <si>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</si>
  <si>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</si>
  <si>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</si>
  <si>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</si>
  <si>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</si>
  <si>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</si>
  <si>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</si>
  <si>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</si>
  <si>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</si>
  <si>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</si>
  <si>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</si>
  <si>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</si>
  <si>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</si>
  <si>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</si>
  <si>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</si>
  <si>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</si>
  <si>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</si>
  <si>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</si>
  <si>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</si>
  <si>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перемещение из Луганска</t>
  </si>
  <si>
    <t>заказ</t>
  </si>
  <si>
    <t>27,05,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</si>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</sst>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7" activePane="bottomRight" state="frozen"/>
      <selection pane="topRight" activeCell="C1" sqref="C1"/>
      <selection pane="bottomLeft" activeCell="A6" sqref="A6"/>
      <selection pane="bottomRight" activeCell="AB7" sqref="AB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9" width="6.42578125" customWidth="1"/>
    <col min="20" max="20" width="21.7109375" customWidth="1"/>
    <col min="21" max="22" width="5" customWidth="1"/>
    <col min="23" max="27" width="6.28515625" customWidth="1"/>
    <col min="28" max="28" width="27.28515625" customWidth="1"/>
    <col min="29" max="29" width="8" customWidth="1"/>
    <col min="30" max="30" width="8" style="8" customWidth="1"/>
    <col min="31" max="31" width="8" style="13" customWidth="1"/>
    <col min="32" max="32" width="8" customWidth="1"/>
    <col min="33" max="33" width="8" style="13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3" t="s">
        <v>117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118</v>
      </c>
      <c r="R4" s="1" t="s">
        <v>119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118</v>
      </c>
      <c r="AF4" s="1"/>
      <c r="AG4" s="10" t="s">
        <v>119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14828.8</v>
      </c>
      <c r="F5" s="4">
        <f>SUM(F6:F500)</f>
        <v>6208.8</v>
      </c>
      <c r="G5" s="6"/>
      <c r="H5" s="1"/>
      <c r="I5" s="1"/>
      <c r="J5" s="4">
        <f t="shared" ref="J5:S5" si="0">SUM(J6:J500)</f>
        <v>14829.199999999999</v>
      </c>
      <c r="K5" s="4">
        <f t="shared" si="0"/>
        <v>-0.40000000000001279</v>
      </c>
      <c r="L5" s="4">
        <f t="shared" si="0"/>
        <v>0</v>
      </c>
      <c r="M5" s="4">
        <f t="shared" si="0"/>
        <v>0</v>
      </c>
      <c r="N5" s="4">
        <f t="shared" si="0"/>
        <v>6015.8</v>
      </c>
      <c r="O5" s="4">
        <f t="shared" si="0"/>
        <v>2965.76</v>
      </c>
      <c r="P5" s="4">
        <f t="shared" si="0"/>
        <v>25006.12</v>
      </c>
      <c r="Q5" s="4">
        <f t="shared" si="0"/>
        <v>10456.119999999999</v>
      </c>
      <c r="R5" s="4">
        <f t="shared" si="0"/>
        <v>14550</v>
      </c>
      <c r="S5" s="4">
        <f t="shared" si="0"/>
        <v>0</v>
      </c>
      <c r="T5" s="1"/>
      <c r="U5" s="1"/>
      <c r="V5" s="1"/>
      <c r="W5" s="4">
        <f t="shared" ref="W5:AA5" si="1">SUM(W6:W500)</f>
        <v>1914.14</v>
      </c>
      <c r="X5" s="4">
        <f t="shared" si="1"/>
        <v>1614.0599999999995</v>
      </c>
      <c r="Y5" s="4">
        <f t="shared" si="1"/>
        <v>1961.5399999999995</v>
      </c>
      <c r="Z5" s="4">
        <f t="shared" si="1"/>
        <v>2461.5999999999995</v>
      </c>
      <c r="AA5" s="4">
        <f t="shared" si="1"/>
        <v>1847.4999999999993</v>
      </c>
      <c r="AB5" s="1"/>
      <c r="AC5" s="4">
        <f>SUM(AC6:AC500)</f>
        <v>15033.619999999997</v>
      </c>
      <c r="AD5" s="6"/>
      <c r="AE5" s="12">
        <f>SUM(AE6:AE500)</f>
        <v>1359</v>
      </c>
      <c r="AF5" s="4">
        <f>SUM(AF6:AF500)</f>
        <v>6039.6</v>
      </c>
      <c r="AG5" s="12">
        <f>SUM(AG6:AG500)</f>
        <v>1911</v>
      </c>
      <c r="AH5" s="4">
        <f>SUM(AH6:AH500)</f>
        <v>9001.4800000000014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63</v>
      </c>
      <c r="D6" s="1"/>
      <c r="E6" s="1">
        <v>44</v>
      </c>
      <c r="F6" s="1">
        <v>5</v>
      </c>
      <c r="G6" s="6">
        <v>0.3</v>
      </c>
      <c r="H6" s="1">
        <v>180</v>
      </c>
      <c r="I6" s="1" t="s">
        <v>35</v>
      </c>
      <c r="J6" s="1">
        <v>44</v>
      </c>
      <c r="K6" s="1">
        <f t="shared" ref="K6:K37" si="2">E6-J6</f>
        <v>0</v>
      </c>
      <c r="L6" s="1"/>
      <c r="M6" s="1"/>
      <c r="N6" s="1">
        <v>24</v>
      </c>
      <c r="O6" s="1">
        <f>E6/5</f>
        <v>8.8000000000000007</v>
      </c>
      <c r="P6" s="5">
        <f>13*O6-N6-F6</f>
        <v>85.4</v>
      </c>
      <c r="Q6" s="5">
        <f>P6-R6</f>
        <v>85.4</v>
      </c>
      <c r="R6" s="5"/>
      <c r="S6" s="5"/>
      <c r="T6" s="1"/>
      <c r="U6" s="1">
        <f>(F6+N6+P6)/O6</f>
        <v>13</v>
      </c>
      <c r="V6" s="1">
        <f>(F6+N6)/O6</f>
        <v>3.295454545454545</v>
      </c>
      <c r="W6" s="1">
        <v>6.4</v>
      </c>
      <c r="X6" s="1">
        <v>3.2</v>
      </c>
      <c r="Y6" s="1">
        <v>6.2</v>
      </c>
      <c r="Z6" s="1">
        <v>4.8</v>
      </c>
      <c r="AA6" s="1">
        <v>8.1999999999999993</v>
      </c>
      <c r="AB6" s="1"/>
      <c r="AC6" s="1">
        <f>P6*G6</f>
        <v>25.62</v>
      </c>
      <c r="AD6" s="6">
        <v>12</v>
      </c>
      <c r="AE6" s="10">
        <f>MROUND(Q6,AD6)/AD6</f>
        <v>7</v>
      </c>
      <c r="AF6" s="1">
        <f>AE6*AD6*G6</f>
        <v>25.2</v>
      </c>
      <c r="AG6" s="10">
        <f>MROUND(R6,AD6)/AD6</f>
        <v>0</v>
      </c>
      <c r="AH6" s="1">
        <f>AG6*AD6*G6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371</v>
      </c>
      <c r="D7" s="1">
        <v>25</v>
      </c>
      <c r="E7" s="1">
        <v>316</v>
      </c>
      <c r="F7" s="1"/>
      <c r="G7" s="6">
        <v>0.3</v>
      </c>
      <c r="H7" s="1">
        <v>180</v>
      </c>
      <c r="I7" s="1" t="s">
        <v>35</v>
      </c>
      <c r="J7" s="1">
        <v>359</v>
      </c>
      <c r="K7" s="1">
        <f t="shared" si="2"/>
        <v>-43</v>
      </c>
      <c r="L7" s="1"/>
      <c r="M7" s="1"/>
      <c r="N7" s="1">
        <v>300</v>
      </c>
      <c r="O7" s="1">
        <f t="shared" ref="O7:O70" si="3">E7/5</f>
        <v>63.2</v>
      </c>
      <c r="P7" s="5">
        <f t="shared" ref="P7" si="4">14*O7-N7-F7</f>
        <v>584.80000000000007</v>
      </c>
      <c r="Q7" s="5">
        <f t="shared" ref="Q7:Q13" si="5">P7-R7</f>
        <v>234.80000000000007</v>
      </c>
      <c r="R7" s="5">
        <v>350</v>
      </c>
      <c r="S7" s="5"/>
      <c r="T7" s="1"/>
      <c r="U7" s="1">
        <f t="shared" ref="U7:U70" si="6">(F7+N7+P7)/O7</f>
        <v>14</v>
      </c>
      <c r="V7" s="1">
        <f t="shared" ref="V7:V70" si="7">(F7+N7)/O7</f>
        <v>4.7468354430379742</v>
      </c>
      <c r="W7" s="1">
        <v>45.8</v>
      </c>
      <c r="X7" s="1">
        <v>35.4</v>
      </c>
      <c r="Y7" s="1">
        <v>43.2</v>
      </c>
      <c r="Z7" s="1">
        <v>36.200000000000003</v>
      </c>
      <c r="AA7" s="1">
        <v>34.4</v>
      </c>
      <c r="AB7" s="1"/>
      <c r="AC7" s="1">
        <f t="shared" ref="AC7:AC70" si="8">P7*G7</f>
        <v>175.44000000000003</v>
      </c>
      <c r="AD7" s="6">
        <v>12</v>
      </c>
      <c r="AE7" s="10">
        <f t="shared" ref="AE7:AE13" si="9">MROUND(Q7,AD7)/AD7</f>
        <v>20</v>
      </c>
      <c r="AF7" s="1">
        <f t="shared" ref="AF7:AF13" si="10">AE7*AD7*G7</f>
        <v>72</v>
      </c>
      <c r="AG7" s="10">
        <f t="shared" ref="AG7:AG13" si="11">MROUND(R7,AD7)/AD7</f>
        <v>29</v>
      </c>
      <c r="AH7" s="1">
        <f t="shared" ref="AH7:AH13" si="12">AG7*AD7*G7</f>
        <v>104.39999999999999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447</v>
      </c>
      <c r="D8" s="1">
        <v>240</v>
      </c>
      <c r="E8" s="1">
        <v>541</v>
      </c>
      <c r="F8" s="1">
        <v>-1</v>
      </c>
      <c r="G8" s="6">
        <v>0.3</v>
      </c>
      <c r="H8" s="1">
        <v>180</v>
      </c>
      <c r="I8" s="1" t="s">
        <v>35</v>
      </c>
      <c r="J8" s="1">
        <v>543</v>
      </c>
      <c r="K8" s="1">
        <f t="shared" si="2"/>
        <v>-2</v>
      </c>
      <c r="L8" s="1"/>
      <c r="M8" s="1"/>
      <c r="N8" s="1">
        <v>336</v>
      </c>
      <c r="O8" s="1">
        <f t="shared" si="3"/>
        <v>108.2</v>
      </c>
      <c r="P8" s="5">
        <f t="shared" ref="P8:P9" si="13">13*O8-N8-F8</f>
        <v>1071.6000000000001</v>
      </c>
      <c r="Q8" s="5">
        <f t="shared" si="5"/>
        <v>371.60000000000014</v>
      </c>
      <c r="R8" s="5">
        <v>700</v>
      </c>
      <c r="S8" s="5"/>
      <c r="T8" s="1"/>
      <c r="U8" s="1">
        <f t="shared" si="6"/>
        <v>13.000000000000002</v>
      </c>
      <c r="V8" s="1">
        <f t="shared" si="7"/>
        <v>3.0961182994454712</v>
      </c>
      <c r="W8" s="1">
        <v>68.8</v>
      </c>
      <c r="X8" s="1">
        <v>60</v>
      </c>
      <c r="Y8" s="1">
        <v>59.4</v>
      </c>
      <c r="Z8" s="1">
        <v>72</v>
      </c>
      <c r="AA8" s="1">
        <v>56.2</v>
      </c>
      <c r="AB8" s="1"/>
      <c r="AC8" s="1">
        <f t="shared" si="8"/>
        <v>321.48</v>
      </c>
      <c r="AD8" s="6">
        <v>12</v>
      </c>
      <c r="AE8" s="10">
        <f t="shared" si="9"/>
        <v>31</v>
      </c>
      <c r="AF8" s="1">
        <f t="shared" si="10"/>
        <v>111.6</v>
      </c>
      <c r="AG8" s="10">
        <f t="shared" si="11"/>
        <v>58</v>
      </c>
      <c r="AH8" s="1">
        <f t="shared" si="12"/>
        <v>208.79999999999998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182</v>
      </c>
      <c r="D9" s="1"/>
      <c r="E9" s="1">
        <v>144</v>
      </c>
      <c r="F9" s="1"/>
      <c r="G9" s="6">
        <v>0.3</v>
      </c>
      <c r="H9" s="1">
        <v>180</v>
      </c>
      <c r="I9" s="1" t="s">
        <v>35</v>
      </c>
      <c r="J9" s="1">
        <v>184</v>
      </c>
      <c r="K9" s="1">
        <f t="shared" si="2"/>
        <v>-40</v>
      </c>
      <c r="L9" s="1"/>
      <c r="M9" s="1"/>
      <c r="N9" s="1">
        <v>84</v>
      </c>
      <c r="O9" s="1">
        <f t="shared" si="3"/>
        <v>28.8</v>
      </c>
      <c r="P9" s="5">
        <f t="shared" si="13"/>
        <v>290.40000000000003</v>
      </c>
      <c r="Q9" s="5">
        <f t="shared" si="5"/>
        <v>140.40000000000003</v>
      </c>
      <c r="R9" s="5">
        <v>150</v>
      </c>
      <c r="S9" s="5"/>
      <c r="T9" s="1"/>
      <c r="U9" s="1">
        <f t="shared" si="6"/>
        <v>13</v>
      </c>
      <c r="V9" s="1">
        <f t="shared" si="7"/>
        <v>2.9166666666666665</v>
      </c>
      <c r="W9" s="1">
        <v>19.600000000000001</v>
      </c>
      <c r="X9" s="1">
        <v>10.4</v>
      </c>
      <c r="Y9" s="1">
        <v>18.2</v>
      </c>
      <c r="Z9" s="1">
        <v>12</v>
      </c>
      <c r="AA9" s="1">
        <v>14.4</v>
      </c>
      <c r="AB9" s="1"/>
      <c r="AC9" s="1">
        <f t="shared" si="8"/>
        <v>87.12</v>
      </c>
      <c r="AD9" s="6">
        <v>12</v>
      </c>
      <c r="AE9" s="10">
        <f t="shared" si="9"/>
        <v>12</v>
      </c>
      <c r="AF9" s="1">
        <f t="shared" si="10"/>
        <v>43.199999999999996</v>
      </c>
      <c r="AG9" s="10">
        <f t="shared" si="11"/>
        <v>13</v>
      </c>
      <c r="AH9" s="1">
        <f t="shared" si="12"/>
        <v>46.8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621</v>
      </c>
      <c r="D10" s="1">
        <v>60</v>
      </c>
      <c r="E10" s="1">
        <v>535</v>
      </c>
      <c r="F10" s="1">
        <v>56</v>
      </c>
      <c r="G10" s="6">
        <v>0.3</v>
      </c>
      <c r="H10" s="1">
        <v>180</v>
      </c>
      <c r="I10" s="1" t="s">
        <v>35</v>
      </c>
      <c r="J10" s="1">
        <v>535</v>
      </c>
      <c r="K10" s="1">
        <f t="shared" si="2"/>
        <v>0</v>
      </c>
      <c r="L10" s="1"/>
      <c r="M10" s="1"/>
      <c r="N10" s="1">
        <v>168</v>
      </c>
      <c r="O10" s="1">
        <f t="shared" si="3"/>
        <v>107</v>
      </c>
      <c r="P10" s="5">
        <f>12*O10-N10-F10</f>
        <v>1060</v>
      </c>
      <c r="Q10" s="5">
        <f t="shared" si="5"/>
        <v>360</v>
      </c>
      <c r="R10" s="5">
        <v>700</v>
      </c>
      <c r="S10" s="5"/>
      <c r="T10" s="1"/>
      <c r="U10" s="1">
        <f t="shared" si="6"/>
        <v>12</v>
      </c>
      <c r="V10" s="1">
        <f t="shared" si="7"/>
        <v>2.0934579439252334</v>
      </c>
      <c r="W10" s="1">
        <v>58.4</v>
      </c>
      <c r="X10" s="1">
        <v>59.2</v>
      </c>
      <c r="Y10" s="1">
        <v>69.8</v>
      </c>
      <c r="Z10" s="1">
        <v>65.8</v>
      </c>
      <c r="AA10" s="1">
        <v>53.6</v>
      </c>
      <c r="AB10" s="1"/>
      <c r="AC10" s="1">
        <f t="shared" si="8"/>
        <v>318</v>
      </c>
      <c r="AD10" s="6">
        <v>12</v>
      </c>
      <c r="AE10" s="10">
        <f t="shared" si="9"/>
        <v>30</v>
      </c>
      <c r="AF10" s="1">
        <f t="shared" si="10"/>
        <v>108</v>
      </c>
      <c r="AG10" s="10">
        <f t="shared" si="11"/>
        <v>58</v>
      </c>
      <c r="AH10" s="1">
        <f t="shared" si="12"/>
        <v>208.79999999999998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117</v>
      </c>
      <c r="D11" s="1">
        <v>2</v>
      </c>
      <c r="E11" s="1">
        <v>18</v>
      </c>
      <c r="F11" s="1">
        <v>101</v>
      </c>
      <c r="G11" s="6">
        <v>0.09</v>
      </c>
      <c r="H11" s="1">
        <v>180</v>
      </c>
      <c r="I11" s="1" t="s">
        <v>35</v>
      </c>
      <c r="J11" s="1">
        <v>24</v>
      </c>
      <c r="K11" s="1">
        <f t="shared" si="2"/>
        <v>-6</v>
      </c>
      <c r="L11" s="1"/>
      <c r="M11" s="1"/>
      <c r="N11" s="1">
        <v>0</v>
      </c>
      <c r="O11" s="1">
        <f t="shared" si="3"/>
        <v>3.6</v>
      </c>
      <c r="P11" s="5"/>
      <c r="Q11" s="5">
        <f t="shared" si="5"/>
        <v>0</v>
      </c>
      <c r="R11" s="5"/>
      <c r="S11" s="5"/>
      <c r="T11" s="1"/>
      <c r="U11" s="1">
        <f t="shared" si="6"/>
        <v>28.055555555555554</v>
      </c>
      <c r="V11" s="1">
        <f t="shared" si="7"/>
        <v>28.055555555555554</v>
      </c>
      <c r="W11" s="1">
        <v>0</v>
      </c>
      <c r="X11" s="1">
        <v>0</v>
      </c>
      <c r="Y11" s="1">
        <v>3.4</v>
      </c>
      <c r="Z11" s="1">
        <v>1</v>
      </c>
      <c r="AA11" s="1">
        <v>0</v>
      </c>
      <c r="AB11" s="19" t="s">
        <v>41</v>
      </c>
      <c r="AC11" s="1">
        <f t="shared" si="8"/>
        <v>0</v>
      </c>
      <c r="AD11" s="6">
        <v>24</v>
      </c>
      <c r="AE11" s="10">
        <f t="shared" si="9"/>
        <v>0</v>
      </c>
      <c r="AF11" s="1">
        <f t="shared" si="10"/>
        <v>0</v>
      </c>
      <c r="AG11" s="10">
        <f t="shared" si="11"/>
        <v>0</v>
      </c>
      <c r="AH11" s="1">
        <f t="shared" si="12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311</v>
      </c>
      <c r="D12" s="1"/>
      <c r="E12" s="1">
        <v>48</v>
      </c>
      <c r="F12" s="1">
        <v>247</v>
      </c>
      <c r="G12" s="6">
        <v>0.36</v>
      </c>
      <c r="H12" s="1">
        <v>180</v>
      </c>
      <c r="I12" s="1" t="s">
        <v>35</v>
      </c>
      <c r="J12" s="1">
        <v>48</v>
      </c>
      <c r="K12" s="1">
        <f t="shared" si="2"/>
        <v>0</v>
      </c>
      <c r="L12" s="1"/>
      <c r="M12" s="1"/>
      <c r="N12" s="1">
        <v>0</v>
      </c>
      <c r="O12" s="1">
        <f t="shared" si="3"/>
        <v>9.6</v>
      </c>
      <c r="P12" s="5"/>
      <c r="Q12" s="5">
        <f t="shared" si="5"/>
        <v>0</v>
      </c>
      <c r="R12" s="5"/>
      <c r="S12" s="5"/>
      <c r="T12" s="1"/>
      <c r="U12" s="1">
        <f t="shared" si="6"/>
        <v>25.729166666666668</v>
      </c>
      <c r="V12" s="1">
        <f t="shared" si="7"/>
        <v>25.729166666666668</v>
      </c>
      <c r="W12" s="1">
        <v>7</v>
      </c>
      <c r="X12" s="1">
        <v>3.8</v>
      </c>
      <c r="Y12" s="1">
        <v>9.8000000000000007</v>
      </c>
      <c r="Z12" s="1">
        <v>6.2</v>
      </c>
      <c r="AA12" s="1">
        <v>3.6</v>
      </c>
      <c r="AB12" s="19" t="s">
        <v>41</v>
      </c>
      <c r="AC12" s="1">
        <f t="shared" si="8"/>
        <v>0</v>
      </c>
      <c r="AD12" s="6">
        <v>10</v>
      </c>
      <c r="AE12" s="10">
        <f t="shared" si="9"/>
        <v>0</v>
      </c>
      <c r="AF12" s="1">
        <f t="shared" si="10"/>
        <v>0</v>
      </c>
      <c r="AG12" s="10">
        <f t="shared" si="11"/>
        <v>0</v>
      </c>
      <c r="AH12" s="1">
        <f t="shared" si="12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237.4</v>
      </c>
      <c r="D13" s="1"/>
      <c r="E13" s="1">
        <v>159</v>
      </c>
      <c r="F13" s="1">
        <v>55</v>
      </c>
      <c r="G13" s="6">
        <v>1</v>
      </c>
      <c r="H13" s="1">
        <v>180</v>
      </c>
      <c r="I13" s="1" t="s">
        <v>35</v>
      </c>
      <c r="J13" s="1">
        <v>159</v>
      </c>
      <c r="K13" s="1">
        <f t="shared" si="2"/>
        <v>0</v>
      </c>
      <c r="L13" s="1"/>
      <c r="M13" s="1"/>
      <c r="N13" s="1">
        <v>55</v>
      </c>
      <c r="O13" s="1">
        <f t="shared" si="3"/>
        <v>31.8</v>
      </c>
      <c r="P13" s="5">
        <f>13*O13-N13-F13</f>
        <v>303.40000000000003</v>
      </c>
      <c r="Q13" s="5">
        <f t="shared" si="5"/>
        <v>153.40000000000003</v>
      </c>
      <c r="R13" s="5">
        <v>150</v>
      </c>
      <c r="S13" s="5"/>
      <c r="T13" s="1"/>
      <c r="U13" s="1">
        <f t="shared" si="6"/>
        <v>13</v>
      </c>
      <c r="V13" s="1">
        <f t="shared" si="7"/>
        <v>3.459119496855346</v>
      </c>
      <c r="W13" s="1">
        <v>23.12</v>
      </c>
      <c r="X13" s="1">
        <v>13.2</v>
      </c>
      <c r="Y13" s="1">
        <v>25.1</v>
      </c>
      <c r="Z13" s="1">
        <v>26.4</v>
      </c>
      <c r="AA13" s="1">
        <v>17.600000000000001</v>
      </c>
      <c r="AB13" s="1"/>
      <c r="AC13" s="1">
        <f t="shared" si="8"/>
        <v>303.40000000000003</v>
      </c>
      <c r="AD13" s="6">
        <v>5.5</v>
      </c>
      <c r="AE13" s="10">
        <f t="shared" si="9"/>
        <v>28</v>
      </c>
      <c r="AF13" s="1">
        <f t="shared" si="10"/>
        <v>154</v>
      </c>
      <c r="AG13" s="10">
        <f t="shared" si="11"/>
        <v>27</v>
      </c>
      <c r="AH13" s="1">
        <f t="shared" si="12"/>
        <v>148.5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45</v>
      </c>
      <c r="B14" s="21" t="s">
        <v>44</v>
      </c>
      <c r="C14" s="21"/>
      <c r="D14" s="21"/>
      <c r="E14" s="21"/>
      <c r="F14" s="21"/>
      <c r="G14" s="22">
        <v>0</v>
      </c>
      <c r="H14" s="21" t="e">
        <v>#N/A</v>
      </c>
      <c r="I14" s="21" t="s">
        <v>35</v>
      </c>
      <c r="J14" s="21"/>
      <c r="K14" s="21">
        <f t="shared" si="2"/>
        <v>0</v>
      </c>
      <c r="L14" s="21"/>
      <c r="M14" s="21"/>
      <c r="N14" s="21"/>
      <c r="O14" s="21">
        <f t="shared" si="3"/>
        <v>0</v>
      </c>
      <c r="P14" s="23"/>
      <c r="Q14" s="23"/>
      <c r="R14" s="23"/>
      <c r="S14" s="23"/>
      <c r="T14" s="21"/>
      <c r="U14" s="21" t="e">
        <f t="shared" si="6"/>
        <v>#DIV/0!</v>
      </c>
      <c r="V14" s="21" t="e">
        <f t="shared" si="7"/>
        <v>#DIV/0!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 t="s">
        <v>46</v>
      </c>
      <c r="AC14" s="21">
        <f t="shared" si="8"/>
        <v>0</v>
      </c>
      <c r="AD14" s="22">
        <v>0</v>
      </c>
      <c r="AE14" s="24"/>
      <c r="AF14" s="21"/>
      <c r="AG14" s="24"/>
      <c r="AH14" s="2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47</v>
      </c>
      <c r="B15" s="21" t="s">
        <v>44</v>
      </c>
      <c r="C15" s="21"/>
      <c r="D15" s="21"/>
      <c r="E15" s="21"/>
      <c r="F15" s="21"/>
      <c r="G15" s="22">
        <v>0</v>
      </c>
      <c r="H15" s="21" t="e">
        <v>#N/A</v>
      </c>
      <c r="I15" s="21" t="s">
        <v>35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3"/>
      <c r="T15" s="21"/>
      <c r="U15" s="21" t="e">
        <f t="shared" si="6"/>
        <v>#DIV/0!</v>
      </c>
      <c r="V15" s="21" t="e">
        <f t="shared" si="7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 t="s">
        <v>46</v>
      </c>
      <c r="AC15" s="21">
        <f t="shared" si="8"/>
        <v>0</v>
      </c>
      <c r="AD15" s="22">
        <v>0</v>
      </c>
      <c r="AE15" s="24"/>
      <c r="AF15" s="21"/>
      <c r="AG15" s="24"/>
      <c r="AH15" s="2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48</v>
      </c>
      <c r="B16" s="21" t="s">
        <v>44</v>
      </c>
      <c r="C16" s="21"/>
      <c r="D16" s="21"/>
      <c r="E16" s="21"/>
      <c r="F16" s="21"/>
      <c r="G16" s="22">
        <v>0</v>
      </c>
      <c r="H16" s="21" t="e">
        <v>#N/A</v>
      </c>
      <c r="I16" s="21" t="s">
        <v>35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3"/>
      <c r="T16" s="21"/>
      <c r="U16" s="21" t="e">
        <f t="shared" si="6"/>
        <v>#DIV/0!</v>
      </c>
      <c r="V16" s="21" t="e">
        <f t="shared" si="7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 t="s">
        <v>46</v>
      </c>
      <c r="AC16" s="21">
        <f t="shared" si="8"/>
        <v>0</v>
      </c>
      <c r="AD16" s="22">
        <v>0</v>
      </c>
      <c r="AE16" s="24"/>
      <c r="AF16" s="21"/>
      <c r="AG16" s="24"/>
      <c r="AH16" s="2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44</v>
      </c>
      <c r="C17" s="1">
        <v>38.5</v>
      </c>
      <c r="D17" s="1"/>
      <c r="E17" s="1">
        <v>3.5</v>
      </c>
      <c r="F17" s="1">
        <v>35</v>
      </c>
      <c r="G17" s="6">
        <v>1</v>
      </c>
      <c r="H17" s="1">
        <v>180</v>
      </c>
      <c r="I17" s="1" t="s">
        <v>35</v>
      </c>
      <c r="J17" s="1">
        <v>5.5</v>
      </c>
      <c r="K17" s="1">
        <f t="shared" si="2"/>
        <v>-2</v>
      </c>
      <c r="L17" s="1"/>
      <c r="M17" s="1"/>
      <c r="N17" s="1">
        <v>0</v>
      </c>
      <c r="O17" s="1">
        <f t="shared" si="3"/>
        <v>0.7</v>
      </c>
      <c r="P17" s="5"/>
      <c r="Q17" s="5">
        <f t="shared" ref="Q17:Q18" si="14">P17-R17</f>
        <v>0</v>
      </c>
      <c r="R17" s="5"/>
      <c r="S17" s="5"/>
      <c r="T17" s="1"/>
      <c r="U17" s="1">
        <f t="shared" si="6"/>
        <v>50</v>
      </c>
      <c r="V17" s="1">
        <f t="shared" si="7"/>
        <v>50</v>
      </c>
      <c r="W17" s="1">
        <v>0</v>
      </c>
      <c r="X17" s="1">
        <v>0</v>
      </c>
      <c r="Y17" s="1">
        <v>0</v>
      </c>
      <c r="Z17" s="1">
        <v>1.8</v>
      </c>
      <c r="AA17" s="1">
        <v>0</v>
      </c>
      <c r="AB17" s="19" t="s">
        <v>41</v>
      </c>
      <c r="AC17" s="1">
        <f t="shared" si="8"/>
        <v>0</v>
      </c>
      <c r="AD17" s="6">
        <v>4</v>
      </c>
      <c r="AE17" s="10">
        <f t="shared" ref="AE17:AE18" si="15">MROUND(Q17,AD17)/AD17</f>
        <v>0</v>
      </c>
      <c r="AF17" s="1">
        <f t="shared" ref="AF17:AF18" si="16">AE17*AD17*G17</f>
        <v>0</v>
      </c>
      <c r="AG17" s="10">
        <f t="shared" ref="AG17:AG18" si="17">MROUND(R17,AD17)/AD17</f>
        <v>0</v>
      </c>
      <c r="AH17" s="1">
        <f t="shared" ref="AH17:AH18" si="18">AG17*AD17*G17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34</v>
      </c>
      <c r="C18" s="1">
        <v>227</v>
      </c>
      <c r="D18" s="1">
        <v>24</v>
      </c>
      <c r="E18" s="1">
        <v>213</v>
      </c>
      <c r="F18" s="1">
        <v>32</v>
      </c>
      <c r="G18" s="6">
        <v>0.25</v>
      </c>
      <c r="H18" s="1">
        <v>180</v>
      </c>
      <c r="I18" s="1" t="s">
        <v>35</v>
      </c>
      <c r="J18" s="1">
        <v>216</v>
      </c>
      <c r="K18" s="1">
        <f t="shared" si="2"/>
        <v>-3</v>
      </c>
      <c r="L18" s="1"/>
      <c r="M18" s="1"/>
      <c r="N18" s="1">
        <v>0</v>
      </c>
      <c r="O18" s="1">
        <f t="shared" si="3"/>
        <v>42.6</v>
      </c>
      <c r="P18" s="5">
        <f>10*O18-N18-F18</f>
        <v>394</v>
      </c>
      <c r="Q18" s="5">
        <f t="shared" si="14"/>
        <v>194</v>
      </c>
      <c r="R18" s="5">
        <v>200</v>
      </c>
      <c r="S18" s="5"/>
      <c r="T18" s="1"/>
      <c r="U18" s="1">
        <f t="shared" si="6"/>
        <v>10</v>
      </c>
      <c r="V18" s="1">
        <f t="shared" si="7"/>
        <v>0.75117370892018775</v>
      </c>
      <c r="W18" s="1">
        <v>11.2</v>
      </c>
      <c r="X18" s="1">
        <v>8.8000000000000007</v>
      </c>
      <c r="Y18" s="1">
        <v>20</v>
      </c>
      <c r="Z18" s="1">
        <v>38.200000000000003</v>
      </c>
      <c r="AA18" s="1">
        <v>14.6</v>
      </c>
      <c r="AB18" s="1"/>
      <c r="AC18" s="1">
        <f t="shared" si="8"/>
        <v>98.5</v>
      </c>
      <c r="AD18" s="6">
        <v>12</v>
      </c>
      <c r="AE18" s="10">
        <f t="shared" si="15"/>
        <v>16</v>
      </c>
      <c r="AF18" s="1">
        <f t="shared" si="16"/>
        <v>48</v>
      </c>
      <c r="AG18" s="10">
        <f t="shared" si="17"/>
        <v>17</v>
      </c>
      <c r="AH18" s="1">
        <f t="shared" si="18"/>
        <v>51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52</v>
      </c>
      <c r="B19" s="14" t="s">
        <v>44</v>
      </c>
      <c r="C19" s="14">
        <v>18</v>
      </c>
      <c r="D19" s="14"/>
      <c r="E19" s="14"/>
      <c r="F19" s="14">
        <v>18</v>
      </c>
      <c r="G19" s="15">
        <v>0</v>
      </c>
      <c r="H19" s="14">
        <v>180</v>
      </c>
      <c r="I19" s="14" t="s">
        <v>53</v>
      </c>
      <c r="J19" s="14"/>
      <c r="K19" s="14">
        <f t="shared" si="2"/>
        <v>0</v>
      </c>
      <c r="L19" s="14"/>
      <c r="M19" s="14"/>
      <c r="N19" s="14"/>
      <c r="O19" s="14">
        <f t="shared" si="3"/>
        <v>0</v>
      </c>
      <c r="P19" s="16"/>
      <c r="Q19" s="16"/>
      <c r="R19" s="16"/>
      <c r="S19" s="16"/>
      <c r="T19" s="14"/>
      <c r="U19" s="14" t="e">
        <f t="shared" si="6"/>
        <v>#DIV/0!</v>
      </c>
      <c r="V19" s="14" t="e">
        <f t="shared" si="7"/>
        <v>#DIV/0!</v>
      </c>
      <c r="W19" s="14">
        <v>0</v>
      </c>
      <c r="X19" s="14">
        <v>0.6</v>
      </c>
      <c r="Y19" s="14">
        <v>0</v>
      </c>
      <c r="Z19" s="14">
        <v>0.6</v>
      </c>
      <c r="AA19" s="14">
        <v>0</v>
      </c>
      <c r="AB19" s="19" t="s">
        <v>41</v>
      </c>
      <c r="AC19" s="14">
        <f t="shared" si="8"/>
        <v>0</v>
      </c>
      <c r="AD19" s="15">
        <v>3</v>
      </c>
      <c r="AE19" s="17"/>
      <c r="AF19" s="14"/>
      <c r="AG19" s="17"/>
      <c r="AH19" s="14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34</v>
      </c>
      <c r="C20" s="1">
        <v>174</v>
      </c>
      <c r="D20" s="1">
        <v>96</v>
      </c>
      <c r="E20" s="1">
        <v>116</v>
      </c>
      <c r="F20" s="1">
        <v>144</v>
      </c>
      <c r="G20" s="6">
        <v>0.25</v>
      </c>
      <c r="H20" s="1">
        <v>180</v>
      </c>
      <c r="I20" s="1" t="s">
        <v>35</v>
      </c>
      <c r="J20" s="1">
        <v>116</v>
      </c>
      <c r="K20" s="1">
        <f t="shared" si="2"/>
        <v>0</v>
      </c>
      <c r="L20" s="1"/>
      <c r="M20" s="1"/>
      <c r="N20" s="1">
        <v>0</v>
      </c>
      <c r="O20" s="1">
        <f t="shared" si="3"/>
        <v>23.2</v>
      </c>
      <c r="P20" s="5">
        <f>13*O20-N20-F20</f>
        <v>157.59999999999997</v>
      </c>
      <c r="Q20" s="5">
        <f>P20-R20</f>
        <v>157.59999999999997</v>
      </c>
      <c r="R20" s="5"/>
      <c r="S20" s="5"/>
      <c r="T20" s="1"/>
      <c r="U20" s="1">
        <f t="shared" si="6"/>
        <v>12.999999999999998</v>
      </c>
      <c r="V20" s="1">
        <f t="shared" si="7"/>
        <v>6.2068965517241379</v>
      </c>
      <c r="W20" s="1">
        <v>11.6</v>
      </c>
      <c r="X20" s="1">
        <v>21.6</v>
      </c>
      <c r="Y20" s="1">
        <v>8.1999999999999993</v>
      </c>
      <c r="Z20" s="1">
        <v>31.2</v>
      </c>
      <c r="AA20" s="1">
        <v>6.4</v>
      </c>
      <c r="AB20" s="1"/>
      <c r="AC20" s="1">
        <f t="shared" si="8"/>
        <v>39.399999999999991</v>
      </c>
      <c r="AD20" s="6">
        <v>12</v>
      </c>
      <c r="AE20" s="10">
        <f>MROUND(Q20,AD20)/AD20</f>
        <v>13</v>
      </c>
      <c r="AF20" s="1">
        <f>AE20*AD20*G20</f>
        <v>39</v>
      </c>
      <c r="AG20" s="10">
        <f>MROUND(R20,AD20)/AD20</f>
        <v>0</v>
      </c>
      <c r="AH20" s="1">
        <f>AG20*AD20*G20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55</v>
      </c>
      <c r="B21" s="14" t="s">
        <v>44</v>
      </c>
      <c r="C21" s="14">
        <v>21</v>
      </c>
      <c r="D21" s="14"/>
      <c r="E21" s="14">
        <v>6</v>
      </c>
      <c r="F21" s="14">
        <v>15</v>
      </c>
      <c r="G21" s="15">
        <v>0</v>
      </c>
      <c r="H21" s="14">
        <v>180</v>
      </c>
      <c r="I21" s="14" t="s">
        <v>53</v>
      </c>
      <c r="J21" s="14">
        <v>6</v>
      </c>
      <c r="K21" s="14">
        <f t="shared" si="2"/>
        <v>0</v>
      </c>
      <c r="L21" s="14"/>
      <c r="M21" s="14"/>
      <c r="N21" s="14"/>
      <c r="O21" s="14">
        <f t="shared" si="3"/>
        <v>1.2</v>
      </c>
      <c r="P21" s="16"/>
      <c r="Q21" s="16"/>
      <c r="R21" s="16"/>
      <c r="S21" s="16"/>
      <c r="T21" s="14"/>
      <c r="U21" s="14">
        <f t="shared" si="6"/>
        <v>12.5</v>
      </c>
      <c r="V21" s="14">
        <f t="shared" si="7"/>
        <v>12.5</v>
      </c>
      <c r="W21" s="14">
        <v>0</v>
      </c>
      <c r="X21" s="14">
        <v>0</v>
      </c>
      <c r="Y21" s="14">
        <v>0</v>
      </c>
      <c r="Z21" s="14">
        <v>0.6</v>
      </c>
      <c r="AA21" s="14">
        <v>0</v>
      </c>
      <c r="AB21" s="19" t="s">
        <v>41</v>
      </c>
      <c r="AC21" s="14">
        <f t="shared" si="8"/>
        <v>0</v>
      </c>
      <c r="AD21" s="15">
        <v>3</v>
      </c>
      <c r="AE21" s="17"/>
      <c r="AF21" s="14"/>
      <c r="AG21" s="17"/>
      <c r="AH21" s="14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44</v>
      </c>
      <c r="C22" s="1">
        <v>152</v>
      </c>
      <c r="D22" s="1"/>
      <c r="E22" s="1">
        <v>62.9</v>
      </c>
      <c r="F22" s="1">
        <v>77.7</v>
      </c>
      <c r="G22" s="6">
        <v>1</v>
      </c>
      <c r="H22" s="1">
        <v>180</v>
      </c>
      <c r="I22" s="1" t="s">
        <v>35</v>
      </c>
      <c r="J22" s="1">
        <v>62.9</v>
      </c>
      <c r="K22" s="1">
        <f t="shared" si="2"/>
        <v>0</v>
      </c>
      <c r="L22" s="1"/>
      <c r="M22" s="1"/>
      <c r="N22" s="1">
        <v>125.8</v>
      </c>
      <c r="O22" s="1">
        <f t="shared" si="3"/>
        <v>12.58</v>
      </c>
      <c r="P22" s="5"/>
      <c r="Q22" s="5">
        <f t="shared" ref="Q22:Q28" si="19">P22-R22</f>
        <v>0</v>
      </c>
      <c r="R22" s="5"/>
      <c r="S22" s="5"/>
      <c r="T22" s="1"/>
      <c r="U22" s="1">
        <f t="shared" si="6"/>
        <v>16.176470588235293</v>
      </c>
      <c r="V22" s="1">
        <f t="shared" si="7"/>
        <v>16.176470588235293</v>
      </c>
      <c r="W22" s="1">
        <v>20.66</v>
      </c>
      <c r="X22" s="1">
        <v>17.02</v>
      </c>
      <c r="Y22" s="1">
        <v>20.72</v>
      </c>
      <c r="Z22" s="1">
        <v>34.78</v>
      </c>
      <c r="AA22" s="1">
        <v>18.5</v>
      </c>
      <c r="AB22" s="1"/>
      <c r="AC22" s="1">
        <f t="shared" si="8"/>
        <v>0</v>
      </c>
      <c r="AD22" s="6">
        <v>3.7</v>
      </c>
      <c r="AE22" s="10">
        <f t="shared" ref="AE22:AE28" si="20">MROUND(Q22,AD22)/AD22</f>
        <v>0</v>
      </c>
      <c r="AF22" s="1">
        <f t="shared" ref="AF22:AF28" si="21">AE22*AD22*G22</f>
        <v>0</v>
      </c>
      <c r="AG22" s="10">
        <f t="shared" ref="AG22:AG28" si="22">MROUND(R22,AD22)/AD22</f>
        <v>0</v>
      </c>
      <c r="AH22" s="1">
        <f t="shared" ref="AH22:AH28" si="23">AG22*AD22*G22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44</v>
      </c>
      <c r="C23" s="1">
        <v>235.9</v>
      </c>
      <c r="D23" s="1">
        <v>14.3</v>
      </c>
      <c r="E23" s="1">
        <v>43.2</v>
      </c>
      <c r="F23" s="1">
        <v>203.4</v>
      </c>
      <c r="G23" s="6">
        <v>1</v>
      </c>
      <c r="H23" s="1">
        <v>180</v>
      </c>
      <c r="I23" s="1" t="s">
        <v>35</v>
      </c>
      <c r="J23" s="1">
        <v>43</v>
      </c>
      <c r="K23" s="1">
        <f t="shared" si="2"/>
        <v>0.20000000000000284</v>
      </c>
      <c r="L23" s="1"/>
      <c r="M23" s="1"/>
      <c r="N23" s="1">
        <v>0</v>
      </c>
      <c r="O23" s="1">
        <f t="shared" si="3"/>
        <v>8.64</v>
      </c>
      <c r="P23" s="5"/>
      <c r="Q23" s="5">
        <f t="shared" si="19"/>
        <v>0</v>
      </c>
      <c r="R23" s="5"/>
      <c r="S23" s="5"/>
      <c r="T23" s="1"/>
      <c r="U23" s="1">
        <f t="shared" si="6"/>
        <v>23.541666666666664</v>
      </c>
      <c r="V23" s="1">
        <f t="shared" si="7"/>
        <v>23.541666666666664</v>
      </c>
      <c r="W23" s="1">
        <v>3.24</v>
      </c>
      <c r="X23" s="1">
        <v>0.36</v>
      </c>
      <c r="Y23" s="1">
        <v>2.1800000000000002</v>
      </c>
      <c r="Z23" s="1">
        <v>0.36</v>
      </c>
      <c r="AA23" s="1">
        <v>0</v>
      </c>
      <c r="AB23" s="19" t="s">
        <v>41</v>
      </c>
      <c r="AC23" s="1">
        <f t="shared" si="8"/>
        <v>0</v>
      </c>
      <c r="AD23" s="6">
        <v>1.8</v>
      </c>
      <c r="AE23" s="10">
        <f t="shared" si="20"/>
        <v>0</v>
      </c>
      <c r="AF23" s="1">
        <f t="shared" si="21"/>
        <v>0</v>
      </c>
      <c r="AG23" s="10">
        <f t="shared" si="22"/>
        <v>0</v>
      </c>
      <c r="AH23" s="1">
        <f t="shared" si="2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34</v>
      </c>
      <c r="C24" s="1">
        <v>964</v>
      </c>
      <c r="D24" s="1"/>
      <c r="E24" s="1">
        <v>502</v>
      </c>
      <c r="F24" s="1">
        <v>392</v>
      </c>
      <c r="G24" s="6">
        <v>0.25</v>
      </c>
      <c r="H24" s="1">
        <v>180</v>
      </c>
      <c r="I24" s="1" t="s">
        <v>35</v>
      </c>
      <c r="J24" s="1">
        <v>507</v>
      </c>
      <c r="K24" s="1">
        <f t="shared" si="2"/>
        <v>-5</v>
      </c>
      <c r="L24" s="1"/>
      <c r="M24" s="1"/>
      <c r="N24" s="1">
        <v>0</v>
      </c>
      <c r="O24" s="1">
        <f t="shared" si="3"/>
        <v>100.4</v>
      </c>
      <c r="P24" s="5">
        <f>13*O24-N24-F24</f>
        <v>913.2</v>
      </c>
      <c r="Q24" s="5">
        <f t="shared" si="19"/>
        <v>313.20000000000005</v>
      </c>
      <c r="R24" s="5">
        <v>600</v>
      </c>
      <c r="S24" s="5"/>
      <c r="T24" s="1"/>
      <c r="U24" s="1">
        <f t="shared" si="6"/>
        <v>13</v>
      </c>
      <c r="V24" s="1">
        <f t="shared" si="7"/>
        <v>3.9043824701195216</v>
      </c>
      <c r="W24" s="1">
        <v>56.2</v>
      </c>
      <c r="X24" s="1">
        <v>66.2</v>
      </c>
      <c r="Y24" s="1">
        <v>94.4</v>
      </c>
      <c r="Z24" s="1">
        <v>124</v>
      </c>
      <c r="AA24" s="1">
        <v>81.400000000000006</v>
      </c>
      <c r="AB24" s="1"/>
      <c r="AC24" s="1">
        <f t="shared" si="8"/>
        <v>228.3</v>
      </c>
      <c r="AD24" s="6">
        <v>6</v>
      </c>
      <c r="AE24" s="10">
        <f t="shared" si="20"/>
        <v>52</v>
      </c>
      <c r="AF24" s="1">
        <f t="shared" si="21"/>
        <v>78</v>
      </c>
      <c r="AG24" s="10">
        <f t="shared" si="22"/>
        <v>100</v>
      </c>
      <c r="AH24" s="1">
        <f t="shared" si="23"/>
        <v>150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226</v>
      </c>
      <c r="D25" s="1">
        <v>114</v>
      </c>
      <c r="E25" s="1">
        <v>236</v>
      </c>
      <c r="F25" s="1">
        <v>63</v>
      </c>
      <c r="G25" s="6">
        <v>0.25</v>
      </c>
      <c r="H25" s="1">
        <v>180</v>
      </c>
      <c r="I25" s="1" t="s">
        <v>35</v>
      </c>
      <c r="J25" s="1">
        <v>236</v>
      </c>
      <c r="K25" s="1">
        <f t="shared" si="2"/>
        <v>0</v>
      </c>
      <c r="L25" s="1"/>
      <c r="M25" s="1"/>
      <c r="N25" s="1">
        <v>6</v>
      </c>
      <c r="O25" s="1">
        <f t="shared" si="3"/>
        <v>47.2</v>
      </c>
      <c r="P25" s="5">
        <f>11*O25-N25-F25</f>
        <v>450.20000000000005</v>
      </c>
      <c r="Q25" s="5">
        <f t="shared" si="19"/>
        <v>150.20000000000005</v>
      </c>
      <c r="R25" s="5">
        <v>300</v>
      </c>
      <c r="S25" s="5"/>
      <c r="T25" s="1"/>
      <c r="U25" s="1">
        <f t="shared" si="6"/>
        <v>11</v>
      </c>
      <c r="V25" s="1">
        <f t="shared" si="7"/>
        <v>1.4618644067796609</v>
      </c>
      <c r="W25" s="1">
        <v>24.2</v>
      </c>
      <c r="X25" s="1">
        <v>28.6</v>
      </c>
      <c r="Y25" s="1">
        <v>28.8</v>
      </c>
      <c r="Z25" s="1">
        <v>28</v>
      </c>
      <c r="AA25" s="1">
        <v>25.4</v>
      </c>
      <c r="AB25" s="1"/>
      <c r="AC25" s="1">
        <f t="shared" si="8"/>
        <v>112.55000000000001</v>
      </c>
      <c r="AD25" s="6">
        <v>6</v>
      </c>
      <c r="AE25" s="10">
        <f t="shared" si="20"/>
        <v>25</v>
      </c>
      <c r="AF25" s="1">
        <f t="shared" si="21"/>
        <v>37.5</v>
      </c>
      <c r="AG25" s="10">
        <f t="shared" si="22"/>
        <v>50</v>
      </c>
      <c r="AH25" s="1">
        <f t="shared" si="23"/>
        <v>75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223</v>
      </c>
      <c r="D26" s="1"/>
      <c r="E26" s="1">
        <v>129</v>
      </c>
      <c r="F26" s="1">
        <v>61</v>
      </c>
      <c r="G26" s="6">
        <v>0.25</v>
      </c>
      <c r="H26" s="1">
        <v>180</v>
      </c>
      <c r="I26" s="1" t="s">
        <v>35</v>
      </c>
      <c r="J26" s="1">
        <v>129</v>
      </c>
      <c r="K26" s="1">
        <f t="shared" si="2"/>
        <v>0</v>
      </c>
      <c r="L26" s="1"/>
      <c r="M26" s="1"/>
      <c r="N26" s="1">
        <v>12</v>
      </c>
      <c r="O26" s="1">
        <f t="shared" si="3"/>
        <v>25.8</v>
      </c>
      <c r="P26" s="5">
        <f>13*O26-N26-F26</f>
        <v>262.40000000000003</v>
      </c>
      <c r="Q26" s="5">
        <f t="shared" si="19"/>
        <v>112.40000000000003</v>
      </c>
      <c r="R26" s="5">
        <v>150</v>
      </c>
      <c r="S26" s="5"/>
      <c r="T26" s="1"/>
      <c r="U26" s="1">
        <f t="shared" si="6"/>
        <v>13.000000000000002</v>
      </c>
      <c r="V26" s="1">
        <f t="shared" si="7"/>
        <v>2.8294573643410854</v>
      </c>
      <c r="W26" s="1">
        <v>15.4</v>
      </c>
      <c r="X26" s="1">
        <v>13.6</v>
      </c>
      <c r="Y26" s="1">
        <v>21</v>
      </c>
      <c r="Z26" s="1">
        <v>20.2</v>
      </c>
      <c r="AA26" s="1">
        <v>21</v>
      </c>
      <c r="AB26" s="1"/>
      <c r="AC26" s="1">
        <f t="shared" si="8"/>
        <v>65.600000000000009</v>
      </c>
      <c r="AD26" s="6">
        <v>6</v>
      </c>
      <c r="AE26" s="10">
        <f t="shared" si="20"/>
        <v>19</v>
      </c>
      <c r="AF26" s="1">
        <f t="shared" si="21"/>
        <v>28.5</v>
      </c>
      <c r="AG26" s="10">
        <f t="shared" si="22"/>
        <v>25</v>
      </c>
      <c r="AH26" s="1">
        <f t="shared" si="23"/>
        <v>37.5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44</v>
      </c>
      <c r="C27" s="1">
        <v>279</v>
      </c>
      <c r="D27" s="1">
        <v>42</v>
      </c>
      <c r="E27" s="1">
        <v>212</v>
      </c>
      <c r="F27" s="1">
        <v>46</v>
      </c>
      <c r="G27" s="6">
        <v>1</v>
      </c>
      <c r="H27" s="1">
        <v>180</v>
      </c>
      <c r="I27" s="1" t="s">
        <v>35</v>
      </c>
      <c r="J27" s="1">
        <v>205</v>
      </c>
      <c r="K27" s="1">
        <f t="shared" si="2"/>
        <v>7</v>
      </c>
      <c r="L27" s="1"/>
      <c r="M27" s="1"/>
      <c r="N27" s="1">
        <v>246</v>
      </c>
      <c r="O27" s="1">
        <f t="shared" si="3"/>
        <v>42.4</v>
      </c>
      <c r="P27" s="5">
        <f>13*O27-N27-F27</f>
        <v>259.19999999999993</v>
      </c>
      <c r="Q27" s="5">
        <f t="shared" si="19"/>
        <v>109.19999999999993</v>
      </c>
      <c r="R27" s="5">
        <v>150</v>
      </c>
      <c r="S27" s="5"/>
      <c r="T27" s="1"/>
      <c r="U27" s="1">
        <f t="shared" si="6"/>
        <v>12.999999999999998</v>
      </c>
      <c r="V27" s="1">
        <f t="shared" si="7"/>
        <v>6.8867924528301891</v>
      </c>
      <c r="W27" s="1">
        <v>40.799999999999997</v>
      </c>
      <c r="X27" s="1">
        <v>32.4</v>
      </c>
      <c r="Y27" s="1">
        <v>38.200000000000003</v>
      </c>
      <c r="Z27" s="1">
        <v>39.6</v>
      </c>
      <c r="AA27" s="1">
        <v>35.799999999999997</v>
      </c>
      <c r="AB27" s="1"/>
      <c r="AC27" s="1">
        <f t="shared" si="8"/>
        <v>259.19999999999993</v>
      </c>
      <c r="AD27" s="6">
        <v>6</v>
      </c>
      <c r="AE27" s="10">
        <f t="shared" si="20"/>
        <v>18</v>
      </c>
      <c r="AF27" s="1">
        <f t="shared" si="21"/>
        <v>108</v>
      </c>
      <c r="AG27" s="10">
        <f t="shared" si="22"/>
        <v>25</v>
      </c>
      <c r="AH27" s="1">
        <f t="shared" si="23"/>
        <v>150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224</v>
      </c>
      <c r="D28" s="1">
        <v>36</v>
      </c>
      <c r="E28" s="1">
        <v>156</v>
      </c>
      <c r="F28" s="1">
        <v>64</v>
      </c>
      <c r="G28" s="6">
        <v>0.25</v>
      </c>
      <c r="H28" s="1">
        <v>180</v>
      </c>
      <c r="I28" s="1" t="s">
        <v>35</v>
      </c>
      <c r="J28" s="1">
        <v>162</v>
      </c>
      <c r="K28" s="1">
        <f t="shared" si="2"/>
        <v>-6</v>
      </c>
      <c r="L28" s="1"/>
      <c r="M28" s="1"/>
      <c r="N28" s="1">
        <v>72</v>
      </c>
      <c r="O28" s="1">
        <f t="shared" si="3"/>
        <v>31.2</v>
      </c>
      <c r="P28" s="5">
        <f t="shared" ref="P28" si="24">14*O28-N28-F28</f>
        <v>300.8</v>
      </c>
      <c r="Q28" s="5">
        <f t="shared" si="19"/>
        <v>150.80000000000001</v>
      </c>
      <c r="R28" s="5">
        <v>150</v>
      </c>
      <c r="S28" s="5"/>
      <c r="T28" s="1"/>
      <c r="U28" s="1">
        <f t="shared" si="6"/>
        <v>14</v>
      </c>
      <c r="V28" s="1">
        <f t="shared" si="7"/>
        <v>4.3589743589743595</v>
      </c>
      <c r="W28" s="1">
        <v>23.6</v>
      </c>
      <c r="X28" s="1">
        <v>23.4</v>
      </c>
      <c r="Y28" s="1">
        <v>27.4</v>
      </c>
      <c r="Z28" s="1">
        <v>28.4</v>
      </c>
      <c r="AA28" s="1">
        <v>34.200000000000003</v>
      </c>
      <c r="AB28" s="1"/>
      <c r="AC28" s="1">
        <f t="shared" si="8"/>
        <v>75.2</v>
      </c>
      <c r="AD28" s="6">
        <v>12</v>
      </c>
      <c r="AE28" s="10">
        <f t="shared" si="20"/>
        <v>13</v>
      </c>
      <c r="AF28" s="1">
        <f t="shared" si="21"/>
        <v>39</v>
      </c>
      <c r="AG28" s="10">
        <f t="shared" si="22"/>
        <v>13</v>
      </c>
      <c r="AH28" s="1">
        <f t="shared" si="23"/>
        <v>39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63</v>
      </c>
      <c r="B29" s="14" t="s">
        <v>34</v>
      </c>
      <c r="C29" s="14">
        <v>716</v>
      </c>
      <c r="D29" s="14"/>
      <c r="E29" s="25">
        <v>423</v>
      </c>
      <c r="F29" s="25">
        <v>203</v>
      </c>
      <c r="G29" s="15">
        <v>0</v>
      </c>
      <c r="H29" s="14" t="e">
        <v>#N/A</v>
      </c>
      <c r="I29" s="14" t="s">
        <v>53</v>
      </c>
      <c r="J29" s="14">
        <v>423</v>
      </c>
      <c r="K29" s="14">
        <f t="shared" si="2"/>
        <v>0</v>
      </c>
      <c r="L29" s="14"/>
      <c r="M29" s="14"/>
      <c r="N29" s="14"/>
      <c r="O29" s="14">
        <f t="shared" si="3"/>
        <v>84.6</v>
      </c>
      <c r="P29" s="16"/>
      <c r="Q29" s="16"/>
      <c r="R29" s="16"/>
      <c r="S29" s="16"/>
      <c r="T29" s="14"/>
      <c r="U29" s="14">
        <f t="shared" si="6"/>
        <v>2.3995271867612296</v>
      </c>
      <c r="V29" s="14">
        <f t="shared" si="7"/>
        <v>2.3995271867612296</v>
      </c>
      <c r="W29" s="14">
        <v>49.8</v>
      </c>
      <c r="X29" s="14">
        <v>21.6</v>
      </c>
      <c r="Y29" s="14">
        <v>0</v>
      </c>
      <c r="Z29" s="14">
        <v>0</v>
      </c>
      <c r="AA29" s="14">
        <v>0</v>
      </c>
      <c r="AB29" s="20" t="s">
        <v>64</v>
      </c>
      <c r="AC29" s="14">
        <f t="shared" si="8"/>
        <v>0</v>
      </c>
      <c r="AD29" s="15">
        <v>0</v>
      </c>
      <c r="AE29" s="17"/>
      <c r="AF29" s="14"/>
      <c r="AG29" s="17"/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34</v>
      </c>
      <c r="C30" s="1">
        <v>-41</v>
      </c>
      <c r="D30" s="1">
        <v>41</v>
      </c>
      <c r="E30" s="25">
        <f>3+E29</f>
        <v>426</v>
      </c>
      <c r="F30" s="25">
        <f>-6+F29</f>
        <v>197</v>
      </c>
      <c r="G30" s="6">
        <v>0.25</v>
      </c>
      <c r="H30" s="1">
        <v>180</v>
      </c>
      <c r="I30" s="1" t="s">
        <v>35</v>
      </c>
      <c r="J30" s="1">
        <v>6</v>
      </c>
      <c r="K30" s="1">
        <f t="shared" si="2"/>
        <v>420</v>
      </c>
      <c r="L30" s="1"/>
      <c r="M30" s="1"/>
      <c r="N30" s="1">
        <v>24</v>
      </c>
      <c r="O30" s="1">
        <f t="shared" si="3"/>
        <v>85.2</v>
      </c>
      <c r="P30" s="5">
        <f>13*O30-N30-F30</f>
        <v>886.60000000000014</v>
      </c>
      <c r="Q30" s="5">
        <f t="shared" ref="Q30:Q33" si="25">P30-R30</f>
        <v>386.60000000000014</v>
      </c>
      <c r="R30" s="5">
        <v>500</v>
      </c>
      <c r="S30" s="5"/>
      <c r="T30" s="1"/>
      <c r="U30" s="1">
        <f t="shared" si="6"/>
        <v>13.000000000000002</v>
      </c>
      <c r="V30" s="1">
        <f t="shared" si="7"/>
        <v>2.5938967136150235</v>
      </c>
      <c r="W30" s="1">
        <v>50.4</v>
      </c>
      <c r="X30" s="1">
        <v>47.6</v>
      </c>
      <c r="Y30" s="1">
        <v>69.8</v>
      </c>
      <c r="Z30" s="1">
        <v>98.6</v>
      </c>
      <c r="AA30" s="1">
        <v>58.2</v>
      </c>
      <c r="AB30" s="1"/>
      <c r="AC30" s="1">
        <f t="shared" si="8"/>
        <v>221.65000000000003</v>
      </c>
      <c r="AD30" s="6">
        <v>12</v>
      </c>
      <c r="AE30" s="10">
        <f t="shared" ref="AE30:AE33" si="26">MROUND(Q30,AD30)/AD30</f>
        <v>32</v>
      </c>
      <c r="AF30" s="1">
        <f t="shared" ref="AF30:AF33" si="27">AE30*AD30*G30</f>
        <v>96</v>
      </c>
      <c r="AG30" s="10">
        <f t="shared" ref="AG30:AG33" si="28">MROUND(R30,AD30)/AD30</f>
        <v>42</v>
      </c>
      <c r="AH30" s="1">
        <f t="shared" ref="AH30:AH33" si="29">AG30*AD30*G30</f>
        <v>126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236</v>
      </c>
      <c r="D31" s="1"/>
      <c r="E31" s="1">
        <v>188</v>
      </c>
      <c r="F31" s="1">
        <v>19</v>
      </c>
      <c r="G31" s="6">
        <v>0.25</v>
      </c>
      <c r="H31" s="1">
        <v>180</v>
      </c>
      <c r="I31" s="1" t="s">
        <v>35</v>
      </c>
      <c r="J31" s="1">
        <v>188</v>
      </c>
      <c r="K31" s="1">
        <f t="shared" si="2"/>
        <v>0</v>
      </c>
      <c r="L31" s="1"/>
      <c r="M31" s="1"/>
      <c r="N31" s="1">
        <v>156</v>
      </c>
      <c r="O31" s="1">
        <f t="shared" si="3"/>
        <v>37.6</v>
      </c>
      <c r="P31" s="5">
        <f t="shared" ref="P31" si="30">14*O31-N31-F31</f>
        <v>351.4</v>
      </c>
      <c r="Q31" s="5">
        <f t="shared" si="25"/>
        <v>151.39999999999998</v>
      </c>
      <c r="R31" s="5">
        <v>200</v>
      </c>
      <c r="S31" s="5"/>
      <c r="T31" s="1"/>
      <c r="U31" s="1">
        <f t="shared" si="6"/>
        <v>13.999999999999998</v>
      </c>
      <c r="V31" s="1">
        <f t="shared" si="7"/>
        <v>4.6542553191489358</v>
      </c>
      <c r="W31" s="1">
        <v>27.6</v>
      </c>
      <c r="X31" s="1">
        <v>19.399999999999999</v>
      </c>
      <c r="Y31" s="1">
        <v>14.6</v>
      </c>
      <c r="Z31" s="1">
        <v>41.2</v>
      </c>
      <c r="AA31" s="1">
        <v>18</v>
      </c>
      <c r="AB31" s="1"/>
      <c r="AC31" s="1">
        <f t="shared" si="8"/>
        <v>87.85</v>
      </c>
      <c r="AD31" s="6">
        <v>12</v>
      </c>
      <c r="AE31" s="10">
        <f t="shared" si="26"/>
        <v>13</v>
      </c>
      <c r="AF31" s="1">
        <f t="shared" si="27"/>
        <v>39</v>
      </c>
      <c r="AG31" s="10">
        <f t="shared" si="28"/>
        <v>17</v>
      </c>
      <c r="AH31" s="1">
        <f t="shared" si="29"/>
        <v>51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172</v>
      </c>
      <c r="D32" s="1"/>
      <c r="E32" s="1">
        <v>72</v>
      </c>
      <c r="F32" s="1">
        <v>41</v>
      </c>
      <c r="G32" s="6">
        <v>0.25</v>
      </c>
      <c r="H32" s="1">
        <v>180</v>
      </c>
      <c r="I32" s="1" t="s">
        <v>35</v>
      </c>
      <c r="J32" s="1">
        <v>72</v>
      </c>
      <c r="K32" s="1">
        <f t="shared" si="2"/>
        <v>0</v>
      </c>
      <c r="L32" s="1"/>
      <c r="M32" s="1"/>
      <c r="N32" s="1">
        <v>0</v>
      </c>
      <c r="O32" s="1">
        <f t="shared" si="3"/>
        <v>14.4</v>
      </c>
      <c r="P32" s="5">
        <f>12*O32-N32-F32</f>
        <v>131.80000000000001</v>
      </c>
      <c r="Q32" s="5">
        <f t="shared" si="25"/>
        <v>131.80000000000001</v>
      </c>
      <c r="R32" s="5"/>
      <c r="S32" s="5"/>
      <c r="T32" s="1"/>
      <c r="U32" s="1">
        <f t="shared" si="6"/>
        <v>12</v>
      </c>
      <c r="V32" s="1">
        <f t="shared" si="7"/>
        <v>2.8472222222222223</v>
      </c>
      <c r="W32" s="1">
        <v>10.199999999999999</v>
      </c>
      <c r="X32" s="1">
        <v>7.8</v>
      </c>
      <c r="Y32" s="1">
        <v>14.8</v>
      </c>
      <c r="Z32" s="1">
        <v>11.6</v>
      </c>
      <c r="AA32" s="1">
        <v>7.4</v>
      </c>
      <c r="AB32" s="1"/>
      <c r="AC32" s="1">
        <f t="shared" si="8"/>
        <v>32.950000000000003</v>
      </c>
      <c r="AD32" s="6">
        <v>6</v>
      </c>
      <c r="AE32" s="10">
        <f t="shared" si="26"/>
        <v>22</v>
      </c>
      <c r="AF32" s="1">
        <f t="shared" si="27"/>
        <v>33</v>
      </c>
      <c r="AG32" s="10">
        <f t="shared" si="28"/>
        <v>0</v>
      </c>
      <c r="AH32" s="1">
        <f t="shared" si="2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41</v>
      </c>
      <c r="D33" s="1">
        <v>9</v>
      </c>
      <c r="E33" s="1">
        <v>42</v>
      </c>
      <c r="F33" s="1"/>
      <c r="G33" s="6">
        <v>0.25</v>
      </c>
      <c r="H33" s="1">
        <v>180</v>
      </c>
      <c r="I33" s="1" t="s">
        <v>35</v>
      </c>
      <c r="J33" s="1">
        <v>76</v>
      </c>
      <c r="K33" s="1">
        <f t="shared" si="2"/>
        <v>-34</v>
      </c>
      <c r="L33" s="1"/>
      <c r="M33" s="1"/>
      <c r="N33" s="1">
        <v>0</v>
      </c>
      <c r="O33" s="1">
        <f t="shared" si="3"/>
        <v>8.4</v>
      </c>
      <c r="P33" s="5">
        <f>10*O33-N33-F33</f>
        <v>84</v>
      </c>
      <c r="Q33" s="5">
        <f t="shared" si="25"/>
        <v>84</v>
      </c>
      <c r="R33" s="5"/>
      <c r="S33" s="5"/>
      <c r="T33" s="1"/>
      <c r="U33" s="1">
        <f t="shared" si="6"/>
        <v>10</v>
      </c>
      <c r="V33" s="1">
        <f t="shared" si="7"/>
        <v>0</v>
      </c>
      <c r="W33" s="1">
        <v>2.6</v>
      </c>
      <c r="X33" s="1">
        <v>2.2000000000000002</v>
      </c>
      <c r="Y33" s="1">
        <v>2.4</v>
      </c>
      <c r="Z33" s="1">
        <v>4</v>
      </c>
      <c r="AA33" s="1">
        <v>1</v>
      </c>
      <c r="AB33" s="1"/>
      <c r="AC33" s="1">
        <f t="shared" si="8"/>
        <v>21</v>
      </c>
      <c r="AD33" s="6">
        <v>12</v>
      </c>
      <c r="AE33" s="10">
        <f t="shared" si="26"/>
        <v>7</v>
      </c>
      <c r="AF33" s="1">
        <f t="shared" si="27"/>
        <v>21</v>
      </c>
      <c r="AG33" s="10">
        <f t="shared" si="28"/>
        <v>0</v>
      </c>
      <c r="AH33" s="1">
        <f t="shared" si="2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69</v>
      </c>
      <c r="B34" s="21" t="s">
        <v>34</v>
      </c>
      <c r="C34" s="21"/>
      <c r="D34" s="21"/>
      <c r="E34" s="21"/>
      <c r="F34" s="21"/>
      <c r="G34" s="22">
        <v>0</v>
      </c>
      <c r="H34" s="21" t="e">
        <v>#N/A</v>
      </c>
      <c r="I34" s="21" t="s">
        <v>35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3"/>
      <c r="T34" s="21"/>
      <c r="U34" s="21" t="e">
        <f t="shared" si="6"/>
        <v>#DIV/0!</v>
      </c>
      <c r="V34" s="21" t="e">
        <f t="shared" si="7"/>
        <v>#DIV/0!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 t="s">
        <v>46</v>
      </c>
      <c r="AC34" s="21">
        <f t="shared" si="8"/>
        <v>0</v>
      </c>
      <c r="AD34" s="22">
        <v>0</v>
      </c>
      <c r="AE34" s="24"/>
      <c r="AF34" s="21"/>
      <c r="AG34" s="24"/>
      <c r="AH34" s="2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70</v>
      </c>
      <c r="B35" s="21" t="s">
        <v>34</v>
      </c>
      <c r="C35" s="21"/>
      <c r="D35" s="21"/>
      <c r="E35" s="21"/>
      <c r="F35" s="21"/>
      <c r="G35" s="22">
        <v>0</v>
      </c>
      <c r="H35" s="21" t="e">
        <v>#N/A</v>
      </c>
      <c r="I35" s="21" t="s">
        <v>35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3"/>
      <c r="T35" s="21"/>
      <c r="U35" s="21" t="e">
        <f t="shared" si="6"/>
        <v>#DIV/0!</v>
      </c>
      <c r="V35" s="21" t="e">
        <f t="shared" si="7"/>
        <v>#DIV/0!</v>
      </c>
      <c r="W35" s="21">
        <v>0</v>
      </c>
      <c r="X35" s="21">
        <v>0</v>
      </c>
      <c r="Y35" s="21">
        <v>0</v>
      </c>
      <c r="Z35" s="21">
        <v>0</v>
      </c>
      <c r="AA35" s="21">
        <v>3.2</v>
      </c>
      <c r="AB35" s="21" t="s">
        <v>46</v>
      </c>
      <c r="AC35" s="21">
        <f t="shared" si="8"/>
        <v>0</v>
      </c>
      <c r="AD35" s="22">
        <v>0</v>
      </c>
      <c r="AE35" s="24"/>
      <c r="AF35" s="21"/>
      <c r="AG35" s="24"/>
      <c r="AH35" s="2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71</v>
      </c>
      <c r="B36" s="21" t="s">
        <v>34</v>
      </c>
      <c r="C36" s="21"/>
      <c r="D36" s="21"/>
      <c r="E36" s="21"/>
      <c r="F36" s="21"/>
      <c r="G36" s="22">
        <v>0</v>
      </c>
      <c r="H36" s="21" t="e">
        <v>#N/A</v>
      </c>
      <c r="I36" s="21" t="s">
        <v>35</v>
      </c>
      <c r="J36" s="21"/>
      <c r="K36" s="21">
        <f t="shared" si="2"/>
        <v>0</v>
      </c>
      <c r="L36" s="21"/>
      <c r="M36" s="21"/>
      <c r="N36" s="21"/>
      <c r="O36" s="21">
        <f t="shared" si="3"/>
        <v>0</v>
      </c>
      <c r="P36" s="23"/>
      <c r="Q36" s="23"/>
      <c r="R36" s="23"/>
      <c r="S36" s="23"/>
      <c r="T36" s="21"/>
      <c r="U36" s="21" t="e">
        <f t="shared" si="6"/>
        <v>#DIV/0!</v>
      </c>
      <c r="V36" s="21" t="e">
        <f t="shared" si="7"/>
        <v>#DIV/0!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 t="s">
        <v>46</v>
      </c>
      <c r="AC36" s="21">
        <f t="shared" si="8"/>
        <v>0</v>
      </c>
      <c r="AD36" s="22">
        <v>0</v>
      </c>
      <c r="AE36" s="24"/>
      <c r="AF36" s="21"/>
      <c r="AG36" s="24"/>
      <c r="AH36" s="2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83</v>
      </c>
      <c r="D37" s="1">
        <v>88</v>
      </c>
      <c r="E37" s="1">
        <v>145</v>
      </c>
      <c r="F37" s="1"/>
      <c r="G37" s="6">
        <v>0.75</v>
      </c>
      <c r="H37" s="1">
        <v>180</v>
      </c>
      <c r="I37" s="1" t="s">
        <v>35</v>
      </c>
      <c r="J37" s="1">
        <v>227</v>
      </c>
      <c r="K37" s="1">
        <f t="shared" si="2"/>
        <v>-82</v>
      </c>
      <c r="L37" s="1"/>
      <c r="M37" s="1"/>
      <c r="N37" s="1">
        <v>48</v>
      </c>
      <c r="O37" s="1">
        <f t="shared" si="3"/>
        <v>29</v>
      </c>
      <c r="P37" s="5">
        <f>12*O37-N37-F37</f>
        <v>300</v>
      </c>
      <c r="Q37" s="5">
        <f>P37-R37</f>
        <v>150</v>
      </c>
      <c r="R37" s="5">
        <v>150</v>
      </c>
      <c r="S37" s="5"/>
      <c r="T37" s="1"/>
      <c r="U37" s="1">
        <f t="shared" si="6"/>
        <v>12</v>
      </c>
      <c r="V37" s="1">
        <f t="shared" si="7"/>
        <v>1.6551724137931034</v>
      </c>
      <c r="W37" s="1">
        <v>15.2</v>
      </c>
      <c r="X37" s="1">
        <v>15</v>
      </c>
      <c r="Y37" s="1">
        <v>9.8000000000000007</v>
      </c>
      <c r="Z37" s="1">
        <v>24.8</v>
      </c>
      <c r="AA37" s="1">
        <v>5.2</v>
      </c>
      <c r="AB37" s="1"/>
      <c r="AC37" s="1">
        <f t="shared" si="8"/>
        <v>225</v>
      </c>
      <c r="AD37" s="6">
        <v>8</v>
      </c>
      <c r="AE37" s="10">
        <f>MROUND(Q37,AD37)/AD37</f>
        <v>19</v>
      </c>
      <c r="AF37" s="1">
        <f>AE37*AD37*G37</f>
        <v>114</v>
      </c>
      <c r="AG37" s="10">
        <f>MROUND(R37,AD37)/AD37</f>
        <v>19</v>
      </c>
      <c r="AH37" s="1">
        <f>AG37*AD37*G37</f>
        <v>114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73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ref="K38:K69" si="31">E38-J38</f>
        <v>0</v>
      </c>
      <c r="L38" s="21"/>
      <c r="M38" s="21"/>
      <c r="N38" s="21"/>
      <c r="O38" s="21">
        <f t="shared" si="3"/>
        <v>0</v>
      </c>
      <c r="P38" s="23"/>
      <c r="Q38" s="23"/>
      <c r="R38" s="23"/>
      <c r="S38" s="23"/>
      <c r="T38" s="21"/>
      <c r="U38" s="21" t="e">
        <f t="shared" si="6"/>
        <v>#DIV/0!</v>
      </c>
      <c r="V38" s="21" t="e">
        <f t="shared" si="7"/>
        <v>#DIV/0!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 t="s">
        <v>46</v>
      </c>
      <c r="AC38" s="21">
        <f t="shared" si="8"/>
        <v>0</v>
      </c>
      <c r="AD38" s="22">
        <v>0</v>
      </c>
      <c r="AE38" s="24"/>
      <c r="AF38" s="21"/>
      <c r="AG38" s="24"/>
      <c r="AH38" s="2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74</v>
      </c>
      <c r="B39" s="21" t="s">
        <v>34</v>
      </c>
      <c r="C39" s="21"/>
      <c r="D39" s="21"/>
      <c r="E39" s="21"/>
      <c r="F39" s="21"/>
      <c r="G39" s="22">
        <v>0</v>
      </c>
      <c r="H39" s="21" t="e">
        <v>#N/A</v>
      </c>
      <c r="I39" s="21" t="s">
        <v>35</v>
      </c>
      <c r="J39" s="21"/>
      <c r="K39" s="21">
        <f t="shared" si="31"/>
        <v>0</v>
      </c>
      <c r="L39" s="21"/>
      <c r="M39" s="21"/>
      <c r="N39" s="21"/>
      <c r="O39" s="21">
        <f t="shared" si="3"/>
        <v>0</v>
      </c>
      <c r="P39" s="23"/>
      <c r="Q39" s="23"/>
      <c r="R39" s="23"/>
      <c r="S39" s="23"/>
      <c r="T39" s="21"/>
      <c r="U39" s="21" t="e">
        <f t="shared" si="6"/>
        <v>#DIV/0!</v>
      </c>
      <c r="V39" s="21" t="e">
        <f t="shared" si="7"/>
        <v>#DIV/0!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 t="s">
        <v>46</v>
      </c>
      <c r="AC39" s="21">
        <f t="shared" si="8"/>
        <v>0</v>
      </c>
      <c r="AD39" s="22">
        <v>0</v>
      </c>
      <c r="AE39" s="24"/>
      <c r="AF39" s="21"/>
      <c r="AG39" s="24"/>
      <c r="AH39" s="2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75</v>
      </c>
      <c r="B40" s="21" t="s">
        <v>34</v>
      </c>
      <c r="C40" s="21"/>
      <c r="D40" s="21"/>
      <c r="E40" s="21"/>
      <c r="F40" s="21"/>
      <c r="G40" s="22">
        <v>0</v>
      </c>
      <c r="H40" s="21" t="e">
        <v>#N/A</v>
      </c>
      <c r="I40" s="21" t="s">
        <v>35</v>
      </c>
      <c r="J40" s="21"/>
      <c r="K40" s="21">
        <f t="shared" si="31"/>
        <v>0</v>
      </c>
      <c r="L40" s="21"/>
      <c r="M40" s="21"/>
      <c r="N40" s="21"/>
      <c r="O40" s="21">
        <f t="shared" si="3"/>
        <v>0</v>
      </c>
      <c r="P40" s="23"/>
      <c r="Q40" s="23"/>
      <c r="R40" s="23"/>
      <c r="S40" s="23"/>
      <c r="T40" s="21"/>
      <c r="U40" s="21" t="e">
        <f t="shared" si="6"/>
        <v>#DIV/0!</v>
      </c>
      <c r="V40" s="21" t="e">
        <f t="shared" si="7"/>
        <v>#DIV/0!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 t="s">
        <v>46</v>
      </c>
      <c r="AC40" s="21">
        <f t="shared" si="8"/>
        <v>0</v>
      </c>
      <c r="AD40" s="22">
        <v>0</v>
      </c>
      <c r="AE40" s="24"/>
      <c r="AF40" s="21"/>
      <c r="AG40" s="24"/>
      <c r="AH40" s="2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34</v>
      </c>
      <c r="C41" s="1">
        <v>449</v>
      </c>
      <c r="D41" s="1">
        <v>11</v>
      </c>
      <c r="E41" s="1">
        <v>391</v>
      </c>
      <c r="F41" s="1">
        <v>51</v>
      </c>
      <c r="G41" s="6">
        <v>0.9</v>
      </c>
      <c r="H41" s="1">
        <v>180</v>
      </c>
      <c r="I41" s="1" t="s">
        <v>35</v>
      </c>
      <c r="J41" s="1">
        <v>400</v>
      </c>
      <c r="K41" s="1">
        <f t="shared" si="31"/>
        <v>-9</v>
      </c>
      <c r="L41" s="1"/>
      <c r="M41" s="1"/>
      <c r="N41" s="1">
        <v>32</v>
      </c>
      <c r="O41" s="1">
        <f t="shared" si="3"/>
        <v>78.2</v>
      </c>
      <c r="P41" s="5">
        <f>11*O41-N41-F41</f>
        <v>777.2</v>
      </c>
      <c r="Q41" s="5">
        <f>P41-R41</f>
        <v>327.20000000000005</v>
      </c>
      <c r="R41" s="5">
        <v>450</v>
      </c>
      <c r="S41" s="5"/>
      <c r="T41" s="1"/>
      <c r="U41" s="1">
        <f t="shared" si="6"/>
        <v>11</v>
      </c>
      <c r="V41" s="1">
        <f t="shared" si="7"/>
        <v>1.0613810741687979</v>
      </c>
      <c r="W41" s="1">
        <v>35.799999999999997</v>
      </c>
      <c r="X41" s="1">
        <v>31.2</v>
      </c>
      <c r="Y41" s="1">
        <v>47.8</v>
      </c>
      <c r="Z41" s="1">
        <v>66.2</v>
      </c>
      <c r="AA41" s="1">
        <v>47.8</v>
      </c>
      <c r="AB41" s="1"/>
      <c r="AC41" s="1">
        <f t="shared" si="8"/>
        <v>699.48</v>
      </c>
      <c r="AD41" s="6">
        <v>8</v>
      </c>
      <c r="AE41" s="10">
        <f>MROUND(Q41,AD41)/AD41</f>
        <v>41</v>
      </c>
      <c r="AF41" s="1">
        <f>AE41*AD41*G41</f>
        <v>295.2</v>
      </c>
      <c r="AG41" s="10">
        <f>MROUND(R41,AD41)/AD41</f>
        <v>56</v>
      </c>
      <c r="AH41" s="1">
        <f>AG41*AD41*G41</f>
        <v>403.2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77</v>
      </c>
      <c r="B42" s="21" t="s">
        <v>34</v>
      </c>
      <c r="C42" s="21"/>
      <c r="D42" s="21"/>
      <c r="E42" s="21"/>
      <c r="F42" s="21"/>
      <c r="G42" s="22">
        <v>0</v>
      </c>
      <c r="H42" s="21" t="e">
        <v>#N/A</v>
      </c>
      <c r="I42" s="21" t="s">
        <v>35</v>
      </c>
      <c r="J42" s="21"/>
      <c r="K42" s="21">
        <f t="shared" si="31"/>
        <v>0</v>
      </c>
      <c r="L42" s="21"/>
      <c r="M42" s="21"/>
      <c r="N42" s="21"/>
      <c r="O42" s="21">
        <f t="shared" si="3"/>
        <v>0</v>
      </c>
      <c r="P42" s="23"/>
      <c r="Q42" s="23"/>
      <c r="R42" s="23"/>
      <c r="S42" s="23"/>
      <c r="T42" s="21"/>
      <c r="U42" s="21" t="e">
        <f t="shared" si="6"/>
        <v>#DIV/0!</v>
      </c>
      <c r="V42" s="21" t="e">
        <f t="shared" si="7"/>
        <v>#DIV/0!</v>
      </c>
      <c r="W42" s="21">
        <v>0</v>
      </c>
      <c r="X42" s="21">
        <v>0</v>
      </c>
      <c r="Y42" s="21">
        <v>0</v>
      </c>
      <c r="Z42" s="21">
        <v>0</v>
      </c>
      <c r="AA42" s="21">
        <v>3.2</v>
      </c>
      <c r="AB42" s="21" t="s">
        <v>46</v>
      </c>
      <c r="AC42" s="21">
        <f t="shared" si="8"/>
        <v>0</v>
      </c>
      <c r="AD42" s="22">
        <v>0</v>
      </c>
      <c r="AE42" s="24"/>
      <c r="AF42" s="21"/>
      <c r="AG42" s="24"/>
      <c r="AH42" s="2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78</v>
      </c>
      <c r="B43" s="21" t="s">
        <v>34</v>
      </c>
      <c r="C43" s="21"/>
      <c r="D43" s="21"/>
      <c r="E43" s="21"/>
      <c r="F43" s="21"/>
      <c r="G43" s="22">
        <v>0</v>
      </c>
      <c r="H43" s="21" t="e">
        <v>#N/A</v>
      </c>
      <c r="I43" s="21" t="s">
        <v>35</v>
      </c>
      <c r="J43" s="21"/>
      <c r="K43" s="21">
        <f t="shared" si="31"/>
        <v>0</v>
      </c>
      <c r="L43" s="21"/>
      <c r="M43" s="21"/>
      <c r="N43" s="21"/>
      <c r="O43" s="21">
        <f t="shared" si="3"/>
        <v>0</v>
      </c>
      <c r="P43" s="23"/>
      <c r="Q43" s="23"/>
      <c r="R43" s="23"/>
      <c r="S43" s="23"/>
      <c r="T43" s="21"/>
      <c r="U43" s="21" t="e">
        <f t="shared" si="6"/>
        <v>#DIV/0!</v>
      </c>
      <c r="V43" s="21" t="e">
        <f t="shared" si="7"/>
        <v>#DIV/0!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 t="s">
        <v>46</v>
      </c>
      <c r="AC43" s="21">
        <f t="shared" si="8"/>
        <v>0</v>
      </c>
      <c r="AD43" s="22">
        <v>0</v>
      </c>
      <c r="AE43" s="24"/>
      <c r="AF43" s="21"/>
      <c r="AG43" s="24"/>
      <c r="AH43" s="2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34</v>
      </c>
      <c r="C44" s="1">
        <v>993</v>
      </c>
      <c r="D44" s="1">
        <v>9</v>
      </c>
      <c r="E44" s="1">
        <v>642</v>
      </c>
      <c r="F44" s="1">
        <v>293</v>
      </c>
      <c r="G44" s="6">
        <v>0.9</v>
      </c>
      <c r="H44" s="1">
        <v>180</v>
      </c>
      <c r="I44" s="1" t="s">
        <v>35</v>
      </c>
      <c r="J44" s="1">
        <v>665</v>
      </c>
      <c r="K44" s="1">
        <f t="shared" si="31"/>
        <v>-23</v>
      </c>
      <c r="L44" s="1"/>
      <c r="M44" s="1"/>
      <c r="N44" s="1">
        <v>72</v>
      </c>
      <c r="O44" s="1">
        <f t="shared" si="3"/>
        <v>128.4</v>
      </c>
      <c r="P44" s="5">
        <f>12*O44-N44-F44</f>
        <v>1175.8000000000002</v>
      </c>
      <c r="Q44" s="5">
        <f t="shared" ref="Q44:Q56" si="32">P44-R44</f>
        <v>375.80000000000018</v>
      </c>
      <c r="R44" s="5">
        <v>800</v>
      </c>
      <c r="S44" s="5"/>
      <c r="T44" s="1"/>
      <c r="U44" s="1">
        <f t="shared" si="6"/>
        <v>12</v>
      </c>
      <c r="V44" s="1">
        <f t="shared" si="7"/>
        <v>2.8426791277258565</v>
      </c>
      <c r="W44" s="1">
        <v>82.8</v>
      </c>
      <c r="X44" s="1">
        <v>57.4</v>
      </c>
      <c r="Y44" s="1">
        <v>104.2</v>
      </c>
      <c r="Z44" s="1">
        <v>96.2</v>
      </c>
      <c r="AA44" s="1">
        <v>79.8</v>
      </c>
      <c r="AB44" s="1"/>
      <c r="AC44" s="1">
        <f t="shared" si="8"/>
        <v>1058.2200000000003</v>
      </c>
      <c r="AD44" s="6">
        <v>8</v>
      </c>
      <c r="AE44" s="10">
        <f t="shared" ref="AE44:AE56" si="33">MROUND(Q44,AD44)/AD44</f>
        <v>47</v>
      </c>
      <c r="AF44" s="1">
        <f t="shared" ref="AF44:AF56" si="34">AE44*AD44*G44</f>
        <v>338.40000000000003</v>
      </c>
      <c r="AG44" s="10">
        <f t="shared" ref="AG44:AG56" si="35">MROUND(R44,AD44)/AD44</f>
        <v>100</v>
      </c>
      <c r="AH44" s="1">
        <f t="shared" ref="AH44:AH56" si="36">AG44*AD44*G44</f>
        <v>720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270</v>
      </c>
      <c r="D45" s="1"/>
      <c r="E45" s="1">
        <v>234</v>
      </c>
      <c r="F45" s="1">
        <v>22</v>
      </c>
      <c r="G45" s="6">
        <v>0.43</v>
      </c>
      <c r="H45" s="1">
        <v>180</v>
      </c>
      <c r="I45" s="1" t="s">
        <v>35</v>
      </c>
      <c r="J45" s="1">
        <v>246</v>
      </c>
      <c r="K45" s="1">
        <f t="shared" si="31"/>
        <v>-12</v>
      </c>
      <c r="L45" s="1"/>
      <c r="M45" s="1"/>
      <c r="N45" s="1">
        <v>0</v>
      </c>
      <c r="O45" s="1">
        <f t="shared" si="3"/>
        <v>46.8</v>
      </c>
      <c r="P45" s="5">
        <f>9*O45-N45-F45</f>
        <v>399.2</v>
      </c>
      <c r="Q45" s="5">
        <f t="shared" si="32"/>
        <v>199.2</v>
      </c>
      <c r="R45" s="5">
        <v>200</v>
      </c>
      <c r="S45" s="5"/>
      <c r="T45" s="1"/>
      <c r="U45" s="1">
        <f t="shared" si="6"/>
        <v>9</v>
      </c>
      <c r="V45" s="1">
        <f t="shared" si="7"/>
        <v>0.47008547008547014</v>
      </c>
      <c r="W45" s="1">
        <v>18.399999999999999</v>
      </c>
      <c r="X45" s="1">
        <v>22.2</v>
      </c>
      <c r="Y45" s="1">
        <v>29.4</v>
      </c>
      <c r="Z45" s="1">
        <v>40.799999999999997</v>
      </c>
      <c r="AA45" s="1">
        <v>39.799999999999997</v>
      </c>
      <c r="AB45" s="1"/>
      <c r="AC45" s="1">
        <f t="shared" si="8"/>
        <v>171.65600000000001</v>
      </c>
      <c r="AD45" s="6">
        <v>16</v>
      </c>
      <c r="AE45" s="10">
        <f t="shared" si="33"/>
        <v>12</v>
      </c>
      <c r="AF45" s="1">
        <f t="shared" si="34"/>
        <v>82.56</v>
      </c>
      <c r="AG45" s="10">
        <f t="shared" si="35"/>
        <v>13</v>
      </c>
      <c r="AH45" s="1">
        <f t="shared" si="36"/>
        <v>89.44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44</v>
      </c>
      <c r="C46" s="1">
        <v>1959</v>
      </c>
      <c r="D46" s="1">
        <v>1065</v>
      </c>
      <c r="E46" s="1">
        <v>1925</v>
      </c>
      <c r="F46" s="1">
        <v>1019</v>
      </c>
      <c r="G46" s="6">
        <v>1</v>
      </c>
      <c r="H46" s="1">
        <v>180</v>
      </c>
      <c r="I46" s="1" t="s">
        <v>35</v>
      </c>
      <c r="J46" s="1">
        <v>1960</v>
      </c>
      <c r="K46" s="1">
        <f t="shared" si="31"/>
        <v>-35</v>
      </c>
      <c r="L46" s="1"/>
      <c r="M46" s="1"/>
      <c r="N46" s="1">
        <v>1155</v>
      </c>
      <c r="O46" s="1">
        <f t="shared" si="3"/>
        <v>385</v>
      </c>
      <c r="P46" s="5">
        <f>13*O46-N46-F46</f>
        <v>2831</v>
      </c>
      <c r="Q46" s="5">
        <f t="shared" si="32"/>
        <v>931</v>
      </c>
      <c r="R46" s="5">
        <v>1900</v>
      </c>
      <c r="S46" s="5"/>
      <c r="T46" s="1"/>
      <c r="U46" s="1">
        <f t="shared" si="6"/>
        <v>13</v>
      </c>
      <c r="V46" s="1">
        <f t="shared" si="7"/>
        <v>5.6467532467532466</v>
      </c>
      <c r="W46" s="1">
        <v>315</v>
      </c>
      <c r="X46" s="1">
        <v>247</v>
      </c>
      <c r="Y46" s="1">
        <v>292</v>
      </c>
      <c r="Z46" s="1">
        <v>403</v>
      </c>
      <c r="AA46" s="1">
        <v>312</v>
      </c>
      <c r="AB46" s="1"/>
      <c r="AC46" s="1">
        <f t="shared" si="8"/>
        <v>2831</v>
      </c>
      <c r="AD46" s="6">
        <v>5</v>
      </c>
      <c r="AE46" s="10">
        <f t="shared" si="33"/>
        <v>186</v>
      </c>
      <c r="AF46" s="1">
        <f t="shared" si="34"/>
        <v>930</v>
      </c>
      <c r="AG46" s="10">
        <f t="shared" si="35"/>
        <v>380</v>
      </c>
      <c r="AH46" s="1">
        <f t="shared" si="36"/>
        <v>1900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34</v>
      </c>
      <c r="C47" s="1">
        <v>1481</v>
      </c>
      <c r="D47" s="1">
        <v>304</v>
      </c>
      <c r="E47" s="1">
        <v>1307</v>
      </c>
      <c r="F47" s="1">
        <v>276</v>
      </c>
      <c r="G47" s="6">
        <v>0.9</v>
      </c>
      <c r="H47" s="1">
        <v>180</v>
      </c>
      <c r="I47" s="1" t="s">
        <v>35</v>
      </c>
      <c r="J47" s="1">
        <v>1311</v>
      </c>
      <c r="K47" s="1">
        <f t="shared" si="31"/>
        <v>-4</v>
      </c>
      <c r="L47" s="1"/>
      <c r="M47" s="1"/>
      <c r="N47" s="1">
        <v>1088</v>
      </c>
      <c r="O47" s="1">
        <f t="shared" si="3"/>
        <v>261.39999999999998</v>
      </c>
      <c r="P47" s="5">
        <f>13*O47-N47-F47</f>
        <v>2034.1999999999998</v>
      </c>
      <c r="Q47" s="5">
        <f t="shared" si="32"/>
        <v>734.19999999999982</v>
      </c>
      <c r="R47" s="5">
        <v>1300</v>
      </c>
      <c r="S47" s="5"/>
      <c r="T47" s="1"/>
      <c r="U47" s="1">
        <f t="shared" si="6"/>
        <v>13</v>
      </c>
      <c r="V47" s="1">
        <f t="shared" si="7"/>
        <v>5.2180566182096406</v>
      </c>
      <c r="W47" s="1">
        <v>205.4</v>
      </c>
      <c r="X47" s="1">
        <v>174.6</v>
      </c>
      <c r="Y47" s="1">
        <v>198.6</v>
      </c>
      <c r="Z47" s="1">
        <v>204.6</v>
      </c>
      <c r="AA47" s="1">
        <v>190</v>
      </c>
      <c r="AB47" s="1"/>
      <c r="AC47" s="1">
        <f t="shared" si="8"/>
        <v>1830.78</v>
      </c>
      <c r="AD47" s="6">
        <v>8</v>
      </c>
      <c r="AE47" s="10">
        <f t="shared" si="33"/>
        <v>92</v>
      </c>
      <c r="AF47" s="1">
        <f t="shared" si="34"/>
        <v>662.4</v>
      </c>
      <c r="AG47" s="10">
        <f t="shared" si="35"/>
        <v>163</v>
      </c>
      <c r="AH47" s="1">
        <f t="shared" si="36"/>
        <v>1173.6000000000001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34</v>
      </c>
      <c r="C48" s="1">
        <v>383</v>
      </c>
      <c r="D48" s="1"/>
      <c r="E48" s="1">
        <v>357</v>
      </c>
      <c r="F48" s="1">
        <v>9</v>
      </c>
      <c r="G48" s="6">
        <v>0.43</v>
      </c>
      <c r="H48" s="1">
        <v>180</v>
      </c>
      <c r="I48" s="1" t="s">
        <v>35</v>
      </c>
      <c r="J48" s="1">
        <v>347</v>
      </c>
      <c r="K48" s="1">
        <f t="shared" si="31"/>
        <v>10</v>
      </c>
      <c r="L48" s="1"/>
      <c r="M48" s="1"/>
      <c r="N48" s="1">
        <v>112</v>
      </c>
      <c r="O48" s="1">
        <f t="shared" si="3"/>
        <v>71.400000000000006</v>
      </c>
      <c r="P48" s="5">
        <f>12*O48-N48-F48</f>
        <v>735.80000000000007</v>
      </c>
      <c r="Q48" s="5">
        <f t="shared" si="32"/>
        <v>285.80000000000007</v>
      </c>
      <c r="R48" s="5">
        <v>450</v>
      </c>
      <c r="S48" s="5"/>
      <c r="T48" s="1"/>
      <c r="U48" s="1">
        <f t="shared" si="6"/>
        <v>12</v>
      </c>
      <c r="V48" s="1">
        <f t="shared" si="7"/>
        <v>1.6946778711484594</v>
      </c>
      <c r="W48" s="1">
        <v>40.799999999999997</v>
      </c>
      <c r="X48" s="1">
        <v>26.6</v>
      </c>
      <c r="Y48" s="1">
        <v>25.8</v>
      </c>
      <c r="Z48" s="1">
        <v>71</v>
      </c>
      <c r="AA48" s="1">
        <v>34.6</v>
      </c>
      <c r="AB48" s="1"/>
      <c r="AC48" s="1">
        <f t="shared" si="8"/>
        <v>316.39400000000001</v>
      </c>
      <c r="AD48" s="6">
        <v>16</v>
      </c>
      <c r="AE48" s="10">
        <f t="shared" si="33"/>
        <v>18</v>
      </c>
      <c r="AF48" s="1">
        <f t="shared" si="34"/>
        <v>123.84</v>
      </c>
      <c r="AG48" s="10">
        <f t="shared" si="35"/>
        <v>28</v>
      </c>
      <c r="AH48" s="1">
        <f t="shared" si="36"/>
        <v>192.64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34</v>
      </c>
      <c r="C49" s="1">
        <v>39</v>
      </c>
      <c r="D49" s="1"/>
      <c r="E49" s="1">
        <v>19</v>
      </c>
      <c r="F49" s="1">
        <v>20</v>
      </c>
      <c r="G49" s="6">
        <v>0.7</v>
      </c>
      <c r="H49" s="1">
        <v>180</v>
      </c>
      <c r="I49" s="1" t="s">
        <v>35</v>
      </c>
      <c r="J49" s="1">
        <v>19</v>
      </c>
      <c r="K49" s="1">
        <f t="shared" si="31"/>
        <v>0</v>
      </c>
      <c r="L49" s="1"/>
      <c r="M49" s="1"/>
      <c r="N49" s="1">
        <v>0</v>
      </c>
      <c r="O49" s="1">
        <f t="shared" si="3"/>
        <v>3.8</v>
      </c>
      <c r="P49" s="5">
        <f>13*O49-N49-F49</f>
        <v>29.4</v>
      </c>
      <c r="Q49" s="5">
        <f t="shared" si="32"/>
        <v>29.4</v>
      </c>
      <c r="R49" s="5"/>
      <c r="S49" s="5"/>
      <c r="T49" s="1"/>
      <c r="U49" s="1">
        <f t="shared" si="6"/>
        <v>13</v>
      </c>
      <c r="V49" s="1">
        <f t="shared" si="7"/>
        <v>5.2631578947368425</v>
      </c>
      <c r="W49" s="1">
        <v>0.4</v>
      </c>
      <c r="X49" s="1">
        <v>1</v>
      </c>
      <c r="Y49" s="1">
        <v>0.4</v>
      </c>
      <c r="Z49" s="1">
        <v>0</v>
      </c>
      <c r="AA49" s="1">
        <v>0</v>
      </c>
      <c r="AB49" s="9" t="s">
        <v>87</v>
      </c>
      <c r="AC49" s="1">
        <f t="shared" si="8"/>
        <v>20.58</v>
      </c>
      <c r="AD49" s="6">
        <v>8</v>
      </c>
      <c r="AE49" s="10">
        <f t="shared" si="33"/>
        <v>4</v>
      </c>
      <c r="AF49" s="1">
        <f t="shared" si="34"/>
        <v>22.4</v>
      </c>
      <c r="AG49" s="10">
        <f t="shared" si="35"/>
        <v>0</v>
      </c>
      <c r="AH49" s="1">
        <f t="shared" si="36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34</v>
      </c>
      <c r="C50" s="1">
        <v>43</v>
      </c>
      <c r="D50" s="1">
        <v>9</v>
      </c>
      <c r="E50" s="1">
        <v>42</v>
      </c>
      <c r="F50" s="1">
        <v>10</v>
      </c>
      <c r="G50" s="6">
        <v>0.7</v>
      </c>
      <c r="H50" s="1">
        <v>180</v>
      </c>
      <c r="I50" s="1" t="s">
        <v>35</v>
      </c>
      <c r="J50" s="1">
        <v>50</v>
      </c>
      <c r="K50" s="1">
        <f t="shared" si="31"/>
        <v>-8</v>
      </c>
      <c r="L50" s="1"/>
      <c r="M50" s="1"/>
      <c r="N50" s="1">
        <v>0</v>
      </c>
      <c r="O50" s="1">
        <f t="shared" si="3"/>
        <v>8.4</v>
      </c>
      <c r="P50" s="5">
        <f>10*O50-N50-F50</f>
        <v>74</v>
      </c>
      <c r="Q50" s="5">
        <f t="shared" si="32"/>
        <v>74</v>
      </c>
      <c r="R50" s="5"/>
      <c r="S50" s="5"/>
      <c r="T50" s="1"/>
      <c r="U50" s="1">
        <f t="shared" si="6"/>
        <v>10</v>
      </c>
      <c r="V50" s="1">
        <f t="shared" si="7"/>
        <v>1.1904761904761905</v>
      </c>
      <c r="W50" s="1">
        <v>0.4</v>
      </c>
      <c r="X50" s="1">
        <v>0.6</v>
      </c>
      <c r="Y50" s="1">
        <v>0</v>
      </c>
      <c r="Z50" s="1">
        <v>0</v>
      </c>
      <c r="AA50" s="1">
        <v>0</v>
      </c>
      <c r="AB50" s="9" t="s">
        <v>87</v>
      </c>
      <c r="AC50" s="1">
        <f t="shared" si="8"/>
        <v>51.8</v>
      </c>
      <c r="AD50" s="6">
        <v>8</v>
      </c>
      <c r="AE50" s="10">
        <f t="shared" si="33"/>
        <v>9</v>
      </c>
      <c r="AF50" s="1">
        <f t="shared" si="34"/>
        <v>50.4</v>
      </c>
      <c r="AG50" s="10">
        <f t="shared" si="35"/>
        <v>0</v>
      </c>
      <c r="AH50" s="1">
        <f t="shared" si="3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35</v>
      </c>
      <c r="D51" s="1"/>
      <c r="E51" s="1">
        <v>30</v>
      </c>
      <c r="F51" s="1">
        <v>-2</v>
      </c>
      <c r="G51" s="6">
        <v>0.7</v>
      </c>
      <c r="H51" s="1">
        <v>180</v>
      </c>
      <c r="I51" s="1" t="s">
        <v>35</v>
      </c>
      <c r="J51" s="1">
        <v>30</v>
      </c>
      <c r="K51" s="1">
        <f t="shared" si="31"/>
        <v>0</v>
      </c>
      <c r="L51" s="1"/>
      <c r="M51" s="1"/>
      <c r="N51" s="1">
        <v>0</v>
      </c>
      <c r="O51" s="1">
        <f t="shared" si="3"/>
        <v>6</v>
      </c>
      <c r="P51" s="5">
        <f>10*O51-N51-F51</f>
        <v>62</v>
      </c>
      <c r="Q51" s="5">
        <f t="shared" si="32"/>
        <v>62</v>
      </c>
      <c r="R51" s="5"/>
      <c r="S51" s="5"/>
      <c r="T51" s="1"/>
      <c r="U51" s="1">
        <f t="shared" si="6"/>
        <v>10</v>
      </c>
      <c r="V51" s="1">
        <f t="shared" si="7"/>
        <v>-0.33333333333333331</v>
      </c>
      <c r="W51" s="1">
        <v>2.8</v>
      </c>
      <c r="X51" s="1">
        <v>0</v>
      </c>
      <c r="Y51" s="1">
        <v>0</v>
      </c>
      <c r="Z51" s="1">
        <v>0</v>
      </c>
      <c r="AA51" s="1">
        <v>0</v>
      </c>
      <c r="AB51" s="1" t="s">
        <v>87</v>
      </c>
      <c r="AC51" s="1">
        <f t="shared" si="8"/>
        <v>43.4</v>
      </c>
      <c r="AD51" s="6">
        <v>8</v>
      </c>
      <c r="AE51" s="10">
        <f t="shared" si="33"/>
        <v>8</v>
      </c>
      <c r="AF51" s="1">
        <f t="shared" si="34"/>
        <v>44.8</v>
      </c>
      <c r="AG51" s="10">
        <f t="shared" si="35"/>
        <v>0</v>
      </c>
      <c r="AH51" s="1">
        <f t="shared" si="3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34</v>
      </c>
      <c r="C52" s="1">
        <v>642</v>
      </c>
      <c r="D52" s="1">
        <v>16</v>
      </c>
      <c r="E52" s="1">
        <v>401</v>
      </c>
      <c r="F52" s="1">
        <v>193</v>
      </c>
      <c r="G52" s="6">
        <v>0.7</v>
      </c>
      <c r="H52" s="1">
        <v>180</v>
      </c>
      <c r="I52" s="1" t="s">
        <v>35</v>
      </c>
      <c r="J52" s="1">
        <v>413</v>
      </c>
      <c r="K52" s="1">
        <f t="shared" si="31"/>
        <v>-12</v>
      </c>
      <c r="L52" s="1"/>
      <c r="M52" s="1"/>
      <c r="N52" s="1">
        <v>80</v>
      </c>
      <c r="O52" s="1">
        <f t="shared" si="3"/>
        <v>80.2</v>
      </c>
      <c r="P52" s="5">
        <f>12*O52-N52-F52</f>
        <v>689.40000000000009</v>
      </c>
      <c r="Q52" s="5">
        <f t="shared" si="32"/>
        <v>289.40000000000009</v>
      </c>
      <c r="R52" s="5">
        <v>400</v>
      </c>
      <c r="S52" s="5"/>
      <c r="T52" s="1"/>
      <c r="U52" s="1">
        <f t="shared" si="6"/>
        <v>12</v>
      </c>
      <c r="V52" s="1">
        <f t="shared" si="7"/>
        <v>3.4039900249376558</v>
      </c>
      <c r="W52" s="1">
        <v>54.6</v>
      </c>
      <c r="X52" s="1">
        <v>13.6</v>
      </c>
      <c r="Y52" s="1">
        <v>57.6</v>
      </c>
      <c r="Z52" s="1">
        <v>65.2</v>
      </c>
      <c r="AA52" s="1">
        <v>49.8</v>
      </c>
      <c r="AB52" s="1"/>
      <c r="AC52" s="1">
        <f t="shared" si="8"/>
        <v>482.58000000000004</v>
      </c>
      <c r="AD52" s="6">
        <v>8</v>
      </c>
      <c r="AE52" s="10">
        <f t="shared" si="33"/>
        <v>36</v>
      </c>
      <c r="AF52" s="1">
        <f t="shared" si="34"/>
        <v>201.6</v>
      </c>
      <c r="AG52" s="10">
        <f t="shared" si="35"/>
        <v>50</v>
      </c>
      <c r="AH52" s="1">
        <f t="shared" si="36"/>
        <v>280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34</v>
      </c>
      <c r="C53" s="1">
        <v>209</v>
      </c>
      <c r="D53" s="1"/>
      <c r="E53" s="1">
        <v>44</v>
      </c>
      <c r="F53" s="1">
        <v>6</v>
      </c>
      <c r="G53" s="6">
        <v>0.9</v>
      </c>
      <c r="H53" s="1">
        <v>180</v>
      </c>
      <c r="I53" s="1" t="s">
        <v>35</v>
      </c>
      <c r="J53" s="1">
        <v>46</v>
      </c>
      <c r="K53" s="1">
        <f t="shared" si="31"/>
        <v>-2</v>
      </c>
      <c r="L53" s="1"/>
      <c r="M53" s="1"/>
      <c r="N53" s="1">
        <v>0</v>
      </c>
      <c r="O53" s="1">
        <f t="shared" si="3"/>
        <v>8.8000000000000007</v>
      </c>
      <c r="P53" s="5">
        <f>10*O53-N53-F53</f>
        <v>82</v>
      </c>
      <c r="Q53" s="5">
        <f t="shared" si="32"/>
        <v>82</v>
      </c>
      <c r="R53" s="5"/>
      <c r="S53" s="5"/>
      <c r="T53" s="1"/>
      <c r="U53" s="1">
        <f t="shared" si="6"/>
        <v>10</v>
      </c>
      <c r="V53" s="1">
        <f t="shared" si="7"/>
        <v>0.68181818181818177</v>
      </c>
      <c r="W53" s="1">
        <v>3.2</v>
      </c>
      <c r="X53" s="1">
        <v>2.8</v>
      </c>
      <c r="Y53" s="1">
        <v>2.8</v>
      </c>
      <c r="Z53" s="1">
        <v>21.2</v>
      </c>
      <c r="AA53" s="1">
        <v>4.8</v>
      </c>
      <c r="AB53" s="1"/>
      <c r="AC53" s="1">
        <f t="shared" si="8"/>
        <v>73.8</v>
      </c>
      <c r="AD53" s="6">
        <v>8</v>
      </c>
      <c r="AE53" s="10">
        <f t="shared" si="33"/>
        <v>10</v>
      </c>
      <c r="AF53" s="1">
        <f t="shared" si="34"/>
        <v>72</v>
      </c>
      <c r="AG53" s="10">
        <f t="shared" si="35"/>
        <v>0</v>
      </c>
      <c r="AH53" s="1">
        <f t="shared" si="36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34</v>
      </c>
      <c r="C54" s="1">
        <v>88</v>
      </c>
      <c r="D54" s="1">
        <v>146</v>
      </c>
      <c r="E54" s="1">
        <v>59</v>
      </c>
      <c r="F54" s="1">
        <v>167</v>
      </c>
      <c r="G54" s="6">
        <v>0.9</v>
      </c>
      <c r="H54" s="1">
        <v>180</v>
      </c>
      <c r="I54" s="1" t="s">
        <v>35</v>
      </c>
      <c r="J54" s="1">
        <v>59</v>
      </c>
      <c r="K54" s="1">
        <f t="shared" si="31"/>
        <v>0</v>
      </c>
      <c r="L54" s="1"/>
      <c r="M54" s="1"/>
      <c r="N54" s="1">
        <v>0</v>
      </c>
      <c r="O54" s="1">
        <f t="shared" si="3"/>
        <v>11.8</v>
      </c>
      <c r="P54" s="5"/>
      <c r="Q54" s="5">
        <f t="shared" si="32"/>
        <v>0</v>
      </c>
      <c r="R54" s="5"/>
      <c r="S54" s="5"/>
      <c r="T54" s="1"/>
      <c r="U54" s="1">
        <f t="shared" si="6"/>
        <v>14.152542372881355</v>
      </c>
      <c r="V54" s="1">
        <f t="shared" si="7"/>
        <v>14.152542372881355</v>
      </c>
      <c r="W54" s="1">
        <v>5.8</v>
      </c>
      <c r="X54" s="1">
        <v>6.2</v>
      </c>
      <c r="Y54" s="1">
        <v>8.4</v>
      </c>
      <c r="Z54" s="1">
        <v>15.2</v>
      </c>
      <c r="AA54" s="1">
        <v>9.1999999999999993</v>
      </c>
      <c r="AB54" s="1"/>
      <c r="AC54" s="1">
        <f t="shared" si="8"/>
        <v>0</v>
      </c>
      <c r="AD54" s="6">
        <v>8</v>
      </c>
      <c r="AE54" s="10">
        <f t="shared" si="33"/>
        <v>0</v>
      </c>
      <c r="AF54" s="1">
        <f t="shared" si="34"/>
        <v>0</v>
      </c>
      <c r="AG54" s="10">
        <f t="shared" si="35"/>
        <v>0</v>
      </c>
      <c r="AH54" s="1">
        <f t="shared" si="3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44</v>
      </c>
      <c r="C55" s="1">
        <v>1617</v>
      </c>
      <c r="D55" s="1">
        <v>425</v>
      </c>
      <c r="E55" s="1">
        <v>1160</v>
      </c>
      <c r="F55" s="1">
        <v>712</v>
      </c>
      <c r="G55" s="6">
        <v>1</v>
      </c>
      <c r="H55" s="1">
        <v>180</v>
      </c>
      <c r="I55" s="1" t="s">
        <v>35</v>
      </c>
      <c r="J55" s="1">
        <v>1135</v>
      </c>
      <c r="K55" s="1">
        <f t="shared" si="31"/>
        <v>25</v>
      </c>
      <c r="L55" s="1"/>
      <c r="M55" s="1"/>
      <c r="N55" s="1">
        <v>510</v>
      </c>
      <c r="O55" s="1">
        <f t="shared" si="3"/>
        <v>232</v>
      </c>
      <c r="P55" s="5">
        <f t="shared" ref="P55:P56" si="37">13*O55-N55-F55</f>
        <v>1794</v>
      </c>
      <c r="Q55" s="5">
        <f t="shared" si="32"/>
        <v>694</v>
      </c>
      <c r="R55" s="5">
        <v>1100</v>
      </c>
      <c r="S55" s="5"/>
      <c r="T55" s="1"/>
      <c r="U55" s="1">
        <f t="shared" si="6"/>
        <v>13</v>
      </c>
      <c r="V55" s="1">
        <f t="shared" si="7"/>
        <v>5.2672413793103452</v>
      </c>
      <c r="W55" s="1">
        <v>183</v>
      </c>
      <c r="X55" s="1">
        <v>185</v>
      </c>
      <c r="Y55" s="1">
        <v>205</v>
      </c>
      <c r="Z55" s="1">
        <v>208</v>
      </c>
      <c r="AA55" s="1">
        <v>208</v>
      </c>
      <c r="AB55" s="1"/>
      <c r="AC55" s="1">
        <f t="shared" si="8"/>
        <v>1794</v>
      </c>
      <c r="AD55" s="6">
        <v>5</v>
      </c>
      <c r="AE55" s="10">
        <f t="shared" si="33"/>
        <v>139</v>
      </c>
      <c r="AF55" s="1">
        <f t="shared" si="34"/>
        <v>695</v>
      </c>
      <c r="AG55" s="10">
        <f t="shared" si="35"/>
        <v>220</v>
      </c>
      <c r="AH55" s="1">
        <f t="shared" si="36"/>
        <v>1100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34</v>
      </c>
      <c r="C56" s="1">
        <v>249</v>
      </c>
      <c r="D56" s="1">
        <v>8</v>
      </c>
      <c r="E56" s="1">
        <v>229</v>
      </c>
      <c r="F56" s="1"/>
      <c r="G56" s="6">
        <v>1</v>
      </c>
      <c r="H56" s="1">
        <v>180</v>
      </c>
      <c r="I56" s="1" t="s">
        <v>35</v>
      </c>
      <c r="J56" s="1">
        <v>252</v>
      </c>
      <c r="K56" s="1">
        <f t="shared" si="31"/>
        <v>-23</v>
      </c>
      <c r="L56" s="1"/>
      <c r="M56" s="1"/>
      <c r="N56" s="1">
        <v>90</v>
      </c>
      <c r="O56" s="1">
        <f t="shared" si="3"/>
        <v>45.8</v>
      </c>
      <c r="P56" s="5">
        <f t="shared" si="37"/>
        <v>505.4</v>
      </c>
      <c r="Q56" s="5">
        <f t="shared" si="32"/>
        <v>205.39999999999998</v>
      </c>
      <c r="R56" s="5">
        <v>300</v>
      </c>
      <c r="S56" s="5"/>
      <c r="T56" s="1"/>
      <c r="U56" s="1">
        <f t="shared" si="6"/>
        <v>13</v>
      </c>
      <c r="V56" s="1">
        <f t="shared" si="7"/>
        <v>1.9650655021834063</v>
      </c>
      <c r="W56" s="1">
        <v>24</v>
      </c>
      <c r="X56" s="1">
        <v>20.8</v>
      </c>
      <c r="Y56" s="1">
        <v>27.8</v>
      </c>
      <c r="Z56" s="1">
        <v>41.6</v>
      </c>
      <c r="AA56" s="1">
        <v>28.6</v>
      </c>
      <c r="AB56" s="1"/>
      <c r="AC56" s="1">
        <f t="shared" si="8"/>
        <v>505.4</v>
      </c>
      <c r="AD56" s="6">
        <v>5</v>
      </c>
      <c r="AE56" s="10">
        <f t="shared" si="33"/>
        <v>41</v>
      </c>
      <c r="AF56" s="1">
        <f t="shared" si="34"/>
        <v>205</v>
      </c>
      <c r="AG56" s="10">
        <f t="shared" si="35"/>
        <v>60</v>
      </c>
      <c r="AH56" s="1">
        <f t="shared" si="36"/>
        <v>300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93</v>
      </c>
      <c r="B57" s="14" t="s">
        <v>34</v>
      </c>
      <c r="C57" s="14"/>
      <c r="D57" s="14">
        <v>112</v>
      </c>
      <c r="E57" s="14"/>
      <c r="F57" s="14">
        <v>112</v>
      </c>
      <c r="G57" s="15">
        <v>0</v>
      </c>
      <c r="H57" s="14" t="e">
        <v>#N/A</v>
      </c>
      <c r="I57" s="14" t="s">
        <v>53</v>
      </c>
      <c r="J57" s="14"/>
      <c r="K57" s="14">
        <f t="shared" si="31"/>
        <v>0</v>
      </c>
      <c r="L57" s="14"/>
      <c r="M57" s="14"/>
      <c r="N57" s="14"/>
      <c r="O57" s="14">
        <f t="shared" si="3"/>
        <v>0</v>
      </c>
      <c r="P57" s="16"/>
      <c r="Q57" s="16"/>
      <c r="R57" s="16"/>
      <c r="S57" s="16"/>
      <c r="T57" s="14"/>
      <c r="U57" s="14" t="e">
        <f t="shared" si="6"/>
        <v>#DIV/0!</v>
      </c>
      <c r="V57" s="14" t="e">
        <f t="shared" si="7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8" t="s">
        <v>116</v>
      </c>
      <c r="AC57" s="14">
        <f t="shared" si="8"/>
        <v>0</v>
      </c>
      <c r="AD57" s="15">
        <v>0</v>
      </c>
      <c r="AE57" s="17"/>
      <c r="AF57" s="14"/>
      <c r="AG57" s="17"/>
      <c r="AH57" s="14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94</v>
      </c>
      <c r="B58" s="21" t="s">
        <v>34</v>
      </c>
      <c r="C58" s="21"/>
      <c r="D58" s="21"/>
      <c r="E58" s="21"/>
      <c r="F58" s="21"/>
      <c r="G58" s="22">
        <v>0</v>
      </c>
      <c r="H58" s="21" t="e">
        <v>#N/A</v>
      </c>
      <c r="I58" s="21" t="s">
        <v>35</v>
      </c>
      <c r="J58" s="21"/>
      <c r="K58" s="21">
        <f t="shared" si="31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6"/>
        <v>#DIV/0!</v>
      </c>
      <c r="V58" s="21" t="e">
        <f t="shared" si="7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 t="s">
        <v>46</v>
      </c>
      <c r="AC58" s="21">
        <f t="shared" si="8"/>
        <v>0</v>
      </c>
      <c r="AD58" s="22">
        <v>0</v>
      </c>
      <c r="AE58" s="24"/>
      <c r="AF58" s="21"/>
      <c r="AG58" s="24"/>
      <c r="AH58" s="2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95</v>
      </c>
      <c r="B59" s="21" t="s">
        <v>34</v>
      </c>
      <c r="C59" s="21"/>
      <c r="D59" s="21"/>
      <c r="E59" s="21"/>
      <c r="F59" s="21"/>
      <c r="G59" s="22">
        <v>0</v>
      </c>
      <c r="H59" s="21" t="e">
        <v>#N/A</v>
      </c>
      <c r="I59" s="21" t="s">
        <v>35</v>
      </c>
      <c r="J59" s="21"/>
      <c r="K59" s="21">
        <f t="shared" si="31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6"/>
        <v>#DIV/0!</v>
      </c>
      <c r="V59" s="21" t="e">
        <f t="shared" si="7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 t="s">
        <v>46</v>
      </c>
      <c r="AC59" s="21">
        <f t="shared" si="8"/>
        <v>0</v>
      </c>
      <c r="AD59" s="22">
        <v>0</v>
      </c>
      <c r="AE59" s="24"/>
      <c r="AF59" s="21"/>
      <c r="AG59" s="24"/>
      <c r="AH59" s="2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96</v>
      </c>
      <c r="B60" s="21" t="s">
        <v>34</v>
      </c>
      <c r="C60" s="21"/>
      <c r="D60" s="21"/>
      <c r="E60" s="21"/>
      <c r="F60" s="21"/>
      <c r="G60" s="22">
        <v>0</v>
      </c>
      <c r="H60" s="21" t="e">
        <v>#N/A</v>
      </c>
      <c r="I60" s="21" t="s">
        <v>35</v>
      </c>
      <c r="J60" s="21"/>
      <c r="K60" s="21">
        <f t="shared" si="31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3"/>
      <c r="T60" s="21"/>
      <c r="U60" s="21" t="e">
        <f t="shared" si="6"/>
        <v>#DIV/0!</v>
      </c>
      <c r="V60" s="21" t="e">
        <f t="shared" si="7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 t="s">
        <v>46</v>
      </c>
      <c r="AC60" s="21">
        <f t="shared" si="8"/>
        <v>0</v>
      </c>
      <c r="AD60" s="22">
        <v>0</v>
      </c>
      <c r="AE60" s="24"/>
      <c r="AF60" s="21"/>
      <c r="AG60" s="24"/>
      <c r="AH60" s="2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97</v>
      </c>
      <c r="B61" s="14" t="s">
        <v>34</v>
      </c>
      <c r="C61" s="14">
        <v>1</v>
      </c>
      <c r="D61" s="14"/>
      <c r="E61" s="14"/>
      <c r="F61" s="14">
        <v>1</v>
      </c>
      <c r="G61" s="15">
        <v>0</v>
      </c>
      <c r="H61" s="14" t="e">
        <v>#N/A</v>
      </c>
      <c r="I61" s="14" t="s">
        <v>53</v>
      </c>
      <c r="J61" s="14"/>
      <c r="K61" s="14">
        <f t="shared" si="31"/>
        <v>0</v>
      </c>
      <c r="L61" s="14"/>
      <c r="M61" s="14"/>
      <c r="N61" s="14"/>
      <c r="O61" s="14">
        <f t="shared" si="3"/>
        <v>0</v>
      </c>
      <c r="P61" s="16"/>
      <c r="Q61" s="16"/>
      <c r="R61" s="16"/>
      <c r="S61" s="16"/>
      <c r="T61" s="14"/>
      <c r="U61" s="14" t="e">
        <f t="shared" si="6"/>
        <v>#DIV/0!</v>
      </c>
      <c r="V61" s="14" t="e">
        <f t="shared" si="7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0.8</v>
      </c>
      <c r="AB61" s="19" t="s">
        <v>41</v>
      </c>
      <c r="AC61" s="14">
        <f t="shared" si="8"/>
        <v>0</v>
      </c>
      <c r="AD61" s="15">
        <v>0</v>
      </c>
      <c r="AE61" s="17"/>
      <c r="AF61" s="14"/>
      <c r="AG61" s="17"/>
      <c r="AH61" s="14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98</v>
      </c>
      <c r="B62" s="14" t="s">
        <v>34</v>
      </c>
      <c r="C62" s="14">
        <v>38</v>
      </c>
      <c r="D62" s="14"/>
      <c r="E62" s="14">
        <v>2</v>
      </c>
      <c r="F62" s="14">
        <v>36</v>
      </c>
      <c r="G62" s="15">
        <v>0</v>
      </c>
      <c r="H62" s="14" t="e">
        <v>#N/A</v>
      </c>
      <c r="I62" s="14" t="s">
        <v>53</v>
      </c>
      <c r="J62" s="14">
        <v>2</v>
      </c>
      <c r="K62" s="14">
        <f t="shared" si="31"/>
        <v>0</v>
      </c>
      <c r="L62" s="14"/>
      <c r="M62" s="14"/>
      <c r="N62" s="14"/>
      <c r="O62" s="14">
        <f t="shared" si="3"/>
        <v>0.4</v>
      </c>
      <c r="P62" s="16"/>
      <c r="Q62" s="16"/>
      <c r="R62" s="16"/>
      <c r="S62" s="16"/>
      <c r="T62" s="14"/>
      <c r="U62" s="14">
        <f t="shared" si="6"/>
        <v>90</v>
      </c>
      <c r="V62" s="14">
        <f t="shared" si="7"/>
        <v>90</v>
      </c>
      <c r="W62" s="14">
        <v>0</v>
      </c>
      <c r="X62" s="14">
        <v>0.4</v>
      </c>
      <c r="Y62" s="14">
        <v>0</v>
      </c>
      <c r="Z62" s="14">
        <v>0</v>
      </c>
      <c r="AA62" s="14">
        <v>0</v>
      </c>
      <c r="AB62" s="19" t="s">
        <v>41</v>
      </c>
      <c r="AC62" s="14">
        <f t="shared" si="8"/>
        <v>0</v>
      </c>
      <c r="AD62" s="15">
        <v>0</v>
      </c>
      <c r="AE62" s="17"/>
      <c r="AF62" s="14"/>
      <c r="AG62" s="17"/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99</v>
      </c>
      <c r="B63" s="14" t="s">
        <v>34</v>
      </c>
      <c r="C63" s="14">
        <v>12</v>
      </c>
      <c r="D63" s="14"/>
      <c r="E63" s="14"/>
      <c r="F63" s="14">
        <v>12</v>
      </c>
      <c r="G63" s="15">
        <v>0</v>
      </c>
      <c r="H63" s="14" t="e">
        <v>#N/A</v>
      </c>
      <c r="I63" s="14" t="s">
        <v>53</v>
      </c>
      <c r="J63" s="14"/>
      <c r="K63" s="14">
        <f t="shared" si="31"/>
        <v>0</v>
      </c>
      <c r="L63" s="14"/>
      <c r="M63" s="14"/>
      <c r="N63" s="14"/>
      <c r="O63" s="14">
        <f t="shared" si="3"/>
        <v>0</v>
      </c>
      <c r="P63" s="16"/>
      <c r="Q63" s="16"/>
      <c r="R63" s="16"/>
      <c r="S63" s="16"/>
      <c r="T63" s="14"/>
      <c r="U63" s="14" t="e">
        <f t="shared" si="6"/>
        <v>#DIV/0!</v>
      </c>
      <c r="V63" s="14" t="e">
        <f t="shared" si="7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9" t="s">
        <v>41</v>
      </c>
      <c r="AC63" s="14">
        <f t="shared" si="8"/>
        <v>0</v>
      </c>
      <c r="AD63" s="15">
        <v>0</v>
      </c>
      <c r="AE63" s="17"/>
      <c r="AF63" s="14"/>
      <c r="AG63" s="17"/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100</v>
      </c>
      <c r="B64" s="14" t="s">
        <v>34</v>
      </c>
      <c r="C64" s="14">
        <v>66</v>
      </c>
      <c r="D64" s="14"/>
      <c r="E64" s="14"/>
      <c r="F64" s="14">
        <v>66</v>
      </c>
      <c r="G64" s="15">
        <v>0</v>
      </c>
      <c r="H64" s="14">
        <v>365</v>
      </c>
      <c r="I64" s="14" t="s">
        <v>53</v>
      </c>
      <c r="J64" s="14"/>
      <c r="K64" s="14">
        <f t="shared" si="31"/>
        <v>0</v>
      </c>
      <c r="L64" s="14"/>
      <c r="M64" s="14"/>
      <c r="N64" s="14"/>
      <c r="O64" s="14">
        <f t="shared" si="3"/>
        <v>0</v>
      </c>
      <c r="P64" s="16"/>
      <c r="Q64" s="16"/>
      <c r="R64" s="16"/>
      <c r="S64" s="16"/>
      <c r="T64" s="14"/>
      <c r="U64" s="14" t="e">
        <f t="shared" si="6"/>
        <v>#DIV/0!</v>
      </c>
      <c r="V64" s="14" t="e">
        <f t="shared" si="7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9" t="s">
        <v>41</v>
      </c>
      <c r="AC64" s="14">
        <f t="shared" si="8"/>
        <v>0</v>
      </c>
      <c r="AD64" s="15">
        <v>0</v>
      </c>
      <c r="AE64" s="17"/>
      <c r="AF64" s="14"/>
      <c r="AG64" s="17"/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44</v>
      </c>
      <c r="C65" s="1">
        <v>12</v>
      </c>
      <c r="D65" s="1">
        <v>9</v>
      </c>
      <c r="E65" s="1">
        <v>21</v>
      </c>
      <c r="F65" s="1"/>
      <c r="G65" s="6">
        <v>1</v>
      </c>
      <c r="H65" s="1">
        <v>180</v>
      </c>
      <c r="I65" s="1" t="s">
        <v>35</v>
      </c>
      <c r="J65" s="1">
        <v>21</v>
      </c>
      <c r="K65" s="1">
        <f t="shared" si="31"/>
        <v>0</v>
      </c>
      <c r="L65" s="1"/>
      <c r="M65" s="1"/>
      <c r="N65" s="1">
        <v>33</v>
      </c>
      <c r="O65" s="1">
        <f t="shared" si="3"/>
        <v>4.2</v>
      </c>
      <c r="P65" s="5">
        <f t="shared" ref="P65:P74" si="38">14*O65-N65-F65</f>
        <v>25.800000000000004</v>
      </c>
      <c r="Q65" s="5">
        <f t="shared" ref="Q65:Q77" si="39">P65-R65</f>
        <v>25.800000000000004</v>
      </c>
      <c r="R65" s="5"/>
      <c r="S65" s="5"/>
      <c r="T65" s="1"/>
      <c r="U65" s="1">
        <f t="shared" si="6"/>
        <v>14</v>
      </c>
      <c r="V65" s="1">
        <f t="shared" si="7"/>
        <v>7.8571428571428568</v>
      </c>
      <c r="W65" s="1">
        <v>4.2</v>
      </c>
      <c r="X65" s="1">
        <v>2.4</v>
      </c>
      <c r="Y65" s="1">
        <v>0</v>
      </c>
      <c r="Z65" s="1">
        <v>4.8</v>
      </c>
      <c r="AA65" s="1">
        <v>0.6</v>
      </c>
      <c r="AB65" s="1"/>
      <c r="AC65" s="1">
        <f t="shared" si="8"/>
        <v>25.800000000000004</v>
      </c>
      <c r="AD65" s="6">
        <v>3</v>
      </c>
      <c r="AE65" s="10">
        <f t="shared" ref="AE65:AE77" si="40">MROUND(Q65,AD65)/AD65</f>
        <v>9</v>
      </c>
      <c r="AF65" s="1">
        <f t="shared" ref="AF65:AF77" si="41">AE65*AD65*G65</f>
        <v>27</v>
      </c>
      <c r="AG65" s="10">
        <f t="shared" ref="AG65:AG77" si="42">MROUND(R65,AD65)/AD65</f>
        <v>0</v>
      </c>
      <c r="AH65" s="1">
        <f t="shared" ref="AH65:AH77" si="43">AG65*AD65*G65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34</v>
      </c>
      <c r="C66" s="1">
        <v>455</v>
      </c>
      <c r="D66" s="1">
        <v>204</v>
      </c>
      <c r="E66" s="1">
        <v>592</v>
      </c>
      <c r="F66" s="1">
        <v>-2</v>
      </c>
      <c r="G66" s="6">
        <v>0.25</v>
      </c>
      <c r="H66" s="1">
        <v>180</v>
      </c>
      <c r="I66" s="1" t="s">
        <v>35</v>
      </c>
      <c r="J66" s="1">
        <v>605</v>
      </c>
      <c r="K66" s="1">
        <f t="shared" si="31"/>
        <v>-13</v>
      </c>
      <c r="L66" s="1"/>
      <c r="M66" s="1"/>
      <c r="N66" s="1">
        <v>276</v>
      </c>
      <c r="O66" s="1">
        <f t="shared" si="3"/>
        <v>118.4</v>
      </c>
      <c r="P66" s="5">
        <f t="shared" ref="P66:P67" si="44">12*O66-N66-F66</f>
        <v>1146.8000000000002</v>
      </c>
      <c r="Q66" s="5">
        <f t="shared" si="39"/>
        <v>496.80000000000018</v>
      </c>
      <c r="R66" s="5">
        <v>650</v>
      </c>
      <c r="S66" s="5"/>
      <c r="T66" s="1"/>
      <c r="U66" s="1">
        <f t="shared" si="6"/>
        <v>12.000000000000002</v>
      </c>
      <c r="V66" s="1">
        <f t="shared" si="7"/>
        <v>2.314189189189189</v>
      </c>
      <c r="W66" s="1">
        <v>67</v>
      </c>
      <c r="X66" s="1">
        <v>61.6</v>
      </c>
      <c r="Y66" s="1">
        <v>64.2</v>
      </c>
      <c r="Z66" s="1">
        <v>78.2</v>
      </c>
      <c r="AA66" s="1">
        <v>42</v>
      </c>
      <c r="AB66" s="1"/>
      <c r="AC66" s="1">
        <f t="shared" si="8"/>
        <v>286.70000000000005</v>
      </c>
      <c r="AD66" s="6">
        <v>12</v>
      </c>
      <c r="AE66" s="10">
        <f t="shared" si="40"/>
        <v>41</v>
      </c>
      <c r="AF66" s="1">
        <f t="shared" si="41"/>
        <v>123</v>
      </c>
      <c r="AG66" s="10">
        <f t="shared" si="42"/>
        <v>54</v>
      </c>
      <c r="AH66" s="1">
        <f t="shared" si="43"/>
        <v>162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34</v>
      </c>
      <c r="C67" s="1">
        <v>113</v>
      </c>
      <c r="D67" s="1"/>
      <c r="E67" s="1">
        <v>87</v>
      </c>
      <c r="F67" s="1">
        <v>6</v>
      </c>
      <c r="G67" s="6">
        <v>0.3</v>
      </c>
      <c r="H67" s="1">
        <v>180</v>
      </c>
      <c r="I67" s="1" t="s">
        <v>35</v>
      </c>
      <c r="J67" s="1">
        <v>107</v>
      </c>
      <c r="K67" s="1">
        <f t="shared" si="31"/>
        <v>-20</v>
      </c>
      <c r="L67" s="1"/>
      <c r="M67" s="1"/>
      <c r="N67" s="1">
        <v>24</v>
      </c>
      <c r="O67" s="1">
        <f t="shared" si="3"/>
        <v>17.399999999999999</v>
      </c>
      <c r="P67" s="5">
        <f t="shared" si="44"/>
        <v>178.79999999999998</v>
      </c>
      <c r="Q67" s="5">
        <f t="shared" si="39"/>
        <v>178.79999999999998</v>
      </c>
      <c r="R67" s="5"/>
      <c r="S67" s="5"/>
      <c r="T67" s="1"/>
      <c r="U67" s="1">
        <f t="shared" si="6"/>
        <v>12</v>
      </c>
      <c r="V67" s="1">
        <f t="shared" si="7"/>
        <v>1.7241379310344829</v>
      </c>
      <c r="W67" s="1">
        <v>10.4</v>
      </c>
      <c r="X67" s="1">
        <v>6.4</v>
      </c>
      <c r="Y67" s="1">
        <v>11.6</v>
      </c>
      <c r="Z67" s="1">
        <v>14.2</v>
      </c>
      <c r="AA67" s="1">
        <v>11.2</v>
      </c>
      <c r="AB67" s="1"/>
      <c r="AC67" s="1">
        <f t="shared" si="8"/>
        <v>53.639999999999993</v>
      </c>
      <c r="AD67" s="6">
        <v>12</v>
      </c>
      <c r="AE67" s="10">
        <f t="shared" si="40"/>
        <v>15</v>
      </c>
      <c r="AF67" s="1">
        <f t="shared" si="41"/>
        <v>54</v>
      </c>
      <c r="AG67" s="10">
        <f t="shared" si="42"/>
        <v>0</v>
      </c>
      <c r="AH67" s="1">
        <f t="shared" si="43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44</v>
      </c>
      <c r="C68" s="1">
        <v>74</v>
      </c>
      <c r="D68" s="1"/>
      <c r="E68" s="1">
        <v>50.4</v>
      </c>
      <c r="F68" s="1"/>
      <c r="G68" s="6">
        <v>1</v>
      </c>
      <c r="H68" s="1">
        <v>180</v>
      </c>
      <c r="I68" s="1" t="s">
        <v>35</v>
      </c>
      <c r="J68" s="1">
        <v>49.4</v>
      </c>
      <c r="K68" s="1">
        <f t="shared" si="31"/>
        <v>1</v>
      </c>
      <c r="L68" s="1"/>
      <c r="M68" s="1"/>
      <c r="N68" s="1">
        <v>0</v>
      </c>
      <c r="O68" s="1">
        <f t="shared" si="3"/>
        <v>10.08</v>
      </c>
      <c r="P68" s="5">
        <f>9*O68-N68-F68</f>
        <v>90.72</v>
      </c>
      <c r="Q68" s="5">
        <f t="shared" si="39"/>
        <v>90.72</v>
      </c>
      <c r="R68" s="5"/>
      <c r="S68" s="5"/>
      <c r="T68" s="1"/>
      <c r="U68" s="1">
        <f t="shared" si="6"/>
        <v>9</v>
      </c>
      <c r="V68" s="1">
        <f t="shared" si="7"/>
        <v>0</v>
      </c>
      <c r="W68" s="1">
        <v>3.6</v>
      </c>
      <c r="X68" s="1">
        <v>0</v>
      </c>
      <c r="Y68" s="1">
        <v>3.2</v>
      </c>
      <c r="Z68" s="1">
        <v>3.96</v>
      </c>
      <c r="AA68" s="1">
        <v>3.6</v>
      </c>
      <c r="AB68" s="1"/>
      <c r="AC68" s="1">
        <f t="shared" si="8"/>
        <v>90.72</v>
      </c>
      <c r="AD68" s="6">
        <v>1.8</v>
      </c>
      <c r="AE68" s="10">
        <f t="shared" si="40"/>
        <v>50</v>
      </c>
      <c r="AF68" s="1">
        <f t="shared" si="41"/>
        <v>90</v>
      </c>
      <c r="AG68" s="10">
        <f t="shared" si="42"/>
        <v>0</v>
      </c>
      <c r="AH68" s="1">
        <f t="shared" si="43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34</v>
      </c>
      <c r="C69" s="1">
        <v>166</v>
      </c>
      <c r="D69" s="1">
        <v>159</v>
      </c>
      <c r="E69" s="1">
        <v>150</v>
      </c>
      <c r="F69" s="1">
        <v>152</v>
      </c>
      <c r="G69" s="6">
        <v>0.3</v>
      </c>
      <c r="H69" s="1">
        <v>180</v>
      </c>
      <c r="I69" s="1" t="s">
        <v>35</v>
      </c>
      <c r="J69" s="1">
        <v>156</v>
      </c>
      <c r="K69" s="1">
        <f t="shared" si="31"/>
        <v>-6</v>
      </c>
      <c r="L69" s="1"/>
      <c r="M69" s="1"/>
      <c r="N69" s="1">
        <v>0</v>
      </c>
      <c r="O69" s="1">
        <f t="shared" si="3"/>
        <v>30</v>
      </c>
      <c r="P69" s="5">
        <f>13*O69-N69-F69</f>
        <v>238</v>
      </c>
      <c r="Q69" s="5">
        <f t="shared" si="39"/>
        <v>88</v>
      </c>
      <c r="R69" s="5">
        <v>150</v>
      </c>
      <c r="S69" s="5"/>
      <c r="T69" s="1"/>
      <c r="U69" s="1">
        <f t="shared" si="6"/>
        <v>13</v>
      </c>
      <c r="V69" s="1">
        <f t="shared" si="7"/>
        <v>5.0666666666666664</v>
      </c>
      <c r="W69" s="1">
        <v>9.1999999999999993</v>
      </c>
      <c r="X69" s="1">
        <v>22.6</v>
      </c>
      <c r="Y69" s="1">
        <v>19</v>
      </c>
      <c r="Z69" s="1">
        <v>11.6</v>
      </c>
      <c r="AA69" s="1">
        <v>16.8</v>
      </c>
      <c r="AB69" s="1"/>
      <c r="AC69" s="1">
        <f t="shared" si="8"/>
        <v>71.399999999999991</v>
      </c>
      <c r="AD69" s="6">
        <v>12</v>
      </c>
      <c r="AE69" s="10">
        <f t="shared" si="40"/>
        <v>7</v>
      </c>
      <c r="AF69" s="1">
        <f t="shared" si="41"/>
        <v>25.2</v>
      </c>
      <c r="AG69" s="10">
        <f t="shared" si="42"/>
        <v>13</v>
      </c>
      <c r="AH69" s="1">
        <f t="shared" si="43"/>
        <v>46.8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34</v>
      </c>
      <c r="C70" s="1">
        <v>44</v>
      </c>
      <c r="D70" s="1"/>
      <c r="E70" s="1">
        <v>42</v>
      </c>
      <c r="F70" s="1"/>
      <c r="G70" s="6">
        <v>0.2</v>
      </c>
      <c r="H70" s="1">
        <v>365</v>
      </c>
      <c r="I70" s="1" t="s">
        <v>35</v>
      </c>
      <c r="J70" s="1">
        <v>44</v>
      </c>
      <c r="K70" s="1">
        <f t="shared" ref="K70:K79" si="45">E70-J70</f>
        <v>-2</v>
      </c>
      <c r="L70" s="1"/>
      <c r="M70" s="1"/>
      <c r="N70" s="1">
        <v>0</v>
      </c>
      <c r="O70" s="1">
        <f t="shared" si="3"/>
        <v>8.4</v>
      </c>
      <c r="P70" s="5">
        <f>10*O70-N70-F70</f>
        <v>84</v>
      </c>
      <c r="Q70" s="5">
        <f t="shared" si="39"/>
        <v>84</v>
      </c>
      <c r="R70" s="5"/>
      <c r="S70" s="5"/>
      <c r="T70" s="1"/>
      <c r="U70" s="1">
        <f t="shared" si="6"/>
        <v>10</v>
      </c>
      <c r="V70" s="1">
        <f t="shared" si="7"/>
        <v>0</v>
      </c>
      <c r="W70" s="1">
        <v>3.6</v>
      </c>
      <c r="X70" s="1">
        <v>1.2</v>
      </c>
      <c r="Y70" s="1">
        <v>3.4</v>
      </c>
      <c r="Z70" s="1">
        <v>6.4</v>
      </c>
      <c r="AA70" s="1">
        <v>4.8</v>
      </c>
      <c r="AB70" s="1"/>
      <c r="AC70" s="1">
        <f t="shared" si="8"/>
        <v>16.8</v>
      </c>
      <c r="AD70" s="6">
        <v>6</v>
      </c>
      <c r="AE70" s="10">
        <f t="shared" si="40"/>
        <v>14</v>
      </c>
      <c r="AF70" s="1">
        <f t="shared" si="41"/>
        <v>16.8</v>
      </c>
      <c r="AG70" s="10">
        <f t="shared" si="42"/>
        <v>0</v>
      </c>
      <c r="AH70" s="1">
        <f t="shared" si="43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34</v>
      </c>
      <c r="C71" s="1">
        <v>35</v>
      </c>
      <c r="D71" s="1"/>
      <c r="E71" s="1">
        <v>27</v>
      </c>
      <c r="F71" s="1"/>
      <c r="G71" s="6">
        <v>0.2</v>
      </c>
      <c r="H71" s="1">
        <v>365</v>
      </c>
      <c r="I71" s="1" t="s">
        <v>35</v>
      </c>
      <c r="J71" s="1">
        <v>34</v>
      </c>
      <c r="K71" s="1">
        <f t="shared" si="45"/>
        <v>-7</v>
      </c>
      <c r="L71" s="1"/>
      <c r="M71" s="1"/>
      <c r="N71" s="1">
        <v>30</v>
      </c>
      <c r="O71" s="1">
        <f t="shared" ref="O71:O79" si="46">E71/5</f>
        <v>5.4</v>
      </c>
      <c r="P71" s="5">
        <f t="shared" si="38"/>
        <v>45.600000000000009</v>
      </c>
      <c r="Q71" s="5">
        <f t="shared" si="39"/>
        <v>45.600000000000009</v>
      </c>
      <c r="R71" s="5"/>
      <c r="S71" s="5"/>
      <c r="T71" s="1"/>
      <c r="U71" s="1">
        <f t="shared" ref="U71:U79" si="47">(F71+N71+P71)/O71</f>
        <v>14</v>
      </c>
      <c r="V71" s="1">
        <f t="shared" ref="V71:V79" si="48">(F71+N71)/O71</f>
        <v>5.5555555555555554</v>
      </c>
      <c r="W71" s="1">
        <v>5</v>
      </c>
      <c r="X71" s="1">
        <v>1.2</v>
      </c>
      <c r="Y71" s="1">
        <v>2.4</v>
      </c>
      <c r="Z71" s="1">
        <v>6.4</v>
      </c>
      <c r="AA71" s="1">
        <v>4.5999999999999996</v>
      </c>
      <c r="AB71" s="1"/>
      <c r="AC71" s="1">
        <f t="shared" ref="AC71:AC79" si="49">P71*G71</f>
        <v>9.1200000000000028</v>
      </c>
      <c r="AD71" s="6">
        <v>6</v>
      </c>
      <c r="AE71" s="10">
        <f t="shared" si="40"/>
        <v>8</v>
      </c>
      <c r="AF71" s="1">
        <f t="shared" si="41"/>
        <v>9.6000000000000014</v>
      </c>
      <c r="AG71" s="10">
        <f t="shared" si="42"/>
        <v>0</v>
      </c>
      <c r="AH71" s="1">
        <f t="shared" si="43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34</v>
      </c>
      <c r="C72" s="1"/>
      <c r="D72" s="1">
        <v>56</v>
      </c>
      <c r="E72" s="1">
        <v>56</v>
      </c>
      <c r="F72" s="1"/>
      <c r="G72" s="6">
        <v>0.3</v>
      </c>
      <c r="H72" s="1">
        <v>180</v>
      </c>
      <c r="I72" s="1" t="s">
        <v>35</v>
      </c>
      <c r="J72" s="1">
        <v>85</v>
      </c>
      <c r="K72" s="1">
        <f t="shared" si="45"/>
        <v>-29</v>
      </c>
      <c r="L72" s="1"/>
      <c r="M72" s="1"/>
      <c r="N72" s="1">
        <v>0</v>
      </c>
      <c r="O72" s="1">
        <f t="shared" si="46"/>
        <v>11.2</v>
      </c>
      <c r="P72" s="5">
        <f>9*O72-N72-F72</f>
        <v>100.8</v>
      </c>
      <c r="Q72" s="5">
        <f t="shared" si="39"/>
        <v>100.8</v>
      </c>
      <c r="R72" s="5"/>
      <c r="S72" s="5"/>
      <c r="T72" s="1"/>
      <c r="U72" s="1">
        <f t="shared" si="47"/>
        <v>9</v>
      </c>
      <c r="V72" s="1">
        <f t="shared" si="48"/>
        <v>0</v>
      </c>
      <c r="W72" s="1">
        <v>1.2</v>
      </c>
      <c r="X72" s="1">
        <v>8</v>
      </c>
      <c r="Y72" s="1">
        <v>0.6</v>
      </c>
      <c r="Z72" s="1">
        <v>1.4</v>
      </c>
      <c r="AA72" s="1">
        <v>0</v>
      </c>
      <c r="AB72" s="1"/>
      <c r="AC72" s="1">
        <f t="shared" si="49"/>
        <v>30.24</v>
      </c>
      <c r="AD72" s="6">
        <v>14</v>
      </c>
      <c r="AE72" s="10">
        <f t="shared" si="40"/>
        <v>7</v>
      </c>
      <c r="AF72" s="1">
        <f t="shared" si="41"/>
        <v>29.4</v>
      </c>
      <c r="AG72" s="10">
        <f t="shared" si="42"/>
        <v>0</v>
      </c>
      <c r="AH72" s="1">
        <f t="shared" si="4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34</v>
      </c>
      <c r="C73" s="1">
        <v>431</v>
      </c>
      <c r="D73" s="1"/>
      <c r="E73" s="1">
        <v>52</v>
      </c>
      <c r="F73" s="1">
        <v>379</v>
      </c>
      <c r="G73" s="6">
        <v>0.48</v>
      </c>
      <c r="H73" s="1">
        <v>180</v>
      </c>
      <c r="I73" s="1" t="s">
        <v>35</v>
      </c>
      <c r="J73" s="1">
        <v>50</v>
      </c>
      <c r="K73" s="1">
        <f t="shared" si="45"/>
        <v>2</v>
      </c>
      <c r="L73" s="1"/>
      <c r="M73" s="1"/>
      <c r="N73" s="1">
        <v>0</v>
      </c>
      <c r="O73" s="1">
        <f t="shared" si="46"/>
        <v>10.4</v>
      </c>
      <c r="P73" s="5"/>
      <c r="Q73" s="5">
        <f t="shared" si="39"/>
        <v>0</v>
      </c>
      <c r="R73" s="5"/>
      <c r="S73" s="5"/>
      <c r="T73" s="1"/>
      <c r="U73" s="1">
        <f t="shared" si="47"/>
        <v>36.442307692307693</v>
      </c>
      <c r="V73" s="1">
        <f t="shared" si="48"/>
        <v>36.442307692307693</v>
      </c>
      <c r="W73" s="1">
        <v>1.6</v>
      </c>
      <c r="X73" s="1">
        <v>1.6</v>
      </c>
      <c r="Y73" s="1">
        <v>0.6</v>
      </c>
      <c r="Z73" s="1">
        <v>2.4</v>
      </c>
      <c r="AA73" s="1">
        <v>1</v>
      </c>
      <c r="AB73" s="19" t="s">
        <v>41</v>
      </c>
      <c r="AC73" s="1">
        <f t="shared" si="49"/>
        <v>0</v>
      </c>
      <c r="AD73" s="6">
        <v>8</v>
      </c>
      <c r="AE73" s="10">
        <f t="shared" si="40"/>
        <v>0</v>
      </c>
      <c r="AF73" s="1">
        <f t="shared" si="41"/>
        <v>0</v>
      </c>
      <c r="AG73" s="10">
        <f t="shared" si="42"/>
        <v>0</v>
      </c>
      <c r="AH73" s="1">
        <f t="shared" si="4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34</v>
      </c>
      <c r="C74" s="1">
        <v>706</v>
      </c>
      <c r="D74" s="1"/>
      <c r="E74" s="1">
        <v>578</v>
      </c>
      <c r="F74" s="1"/>
      <c r="G74" s="6">
        <v>0.25</v>
      </c>
      <c r="H74" s="1">
        <v>180</v>
      </c>
      <c r="I74" s="1" t="s">
        <v>35</v>
      </c>
      <c r="J74" s="1">
        <v>666</v>
      </c>
      <c r="K74" s="1">
        <f t="shared" si="45"/>
        <v>-88</v>
      </c>
      <c r="L74" s="1"/>
      <c r="M74" s="1"/>
      <c r="N74" s="1">
        <v>420</v>
      </c>
      <c r="O74" s="1">
        <f t="shared" si="46"/>
        <v>115.6</v>
      </c>
      <c r="P74" s="5">
        <f t="shared" si="38"/>
        <v>1198.3999999999999</v>
      </c>
      <c r="Q74" s="5">
        <f t="shared" si="39"/>
        <v>498.39999999999986</v>
      </c>
      <c r="R74" s="5">
        <v>700</v>
      </c>
      <c r="S74" s="5"/>
      <c r="T74" s="1"/>
      <c r="U74" s="1">
        <f t="shared" si="47"/>
        <v>14</v>
      </c>
      <c r="V74" s="1">
        <f t="shared" si="48"/>
        <v>3.6332179930795849</v>
      </c>
      <c r="W74" s="1">
        <v>78.400000000000006</v>
      </c>
      <c r="X74" s="1">
        <v>54</v>
      </c>
      <c r="Y74" s="1">
        <v>78.8</v>
      </c>
      <c r="Z74" s="1">
        <v>105.4</v>
      </c>
      <c r="AA74" s="1">
        <v>66.599999999999994</v>
      </c>
      <c r="AB74" s="1"/>
      <c r="AC74" s="1">
        <f t="shared" si="49"/>
        <v>299.59999999999997</v>
      </c>
      <c r="AD74" s="6">
        <v>12</v>
      </c>
      <c r="AE74" s="10">
        <f t="shared" si="40"/>
        <v>42</v>
      </c>
      <c r="AF74" s="1">
        <f t="shared" si="41"/>
        <v>126</v>
      </c>
      <c r="AG74" s="10">
        <f t="shared" si="42"/>
        <v>58</v>
      </c>
      <c r="AH74" s="1">
        <f t="shared" si="43"/>
        <v>174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34</v>
      </c>
      <c r="C75" s="1">
        <v>916</v>
      </c>
      <c r="D75" s="1">
        <v>9</v>
      </c>
      <c r="E75" s="1">
        <v>820</v>
      </c>
      <c r="F75" s="1">
        <v>7</v>
      </c>
      <c r="G75" s="6">
        <v>0.25</v>
      </c>
      <c r="H75" s="1">
        <v>180</v>
      </c>
      <c r="I75" s="1" t="s">
        <v>35</v>
      </c>
      <c r="J75" s="1">
        <v>818</v>
      </c>
      <c r="K75" s="1">
        <f t="shared" si="45"/>
        <v>2</v>
      </c>
      <c r="L75" s="1"/>
      <c r="M75" s="1"/>
      <c r="N75" s="1">
        <v>132</v>
      </c>
      <c r="O75" s="1">
        <f t="shared" si="46"/>
        <v>164</v>
      </c>
      <c r="P75" s="5">
        <f>11*O75-N75-F75</f>
        <v>1665</v>
      </c>
      <c r="Q75" s="5">
        <f t="shared" si="39"/>
        <v>665</v>
      </c>
      <c r="R75" s="5">
        <v>1000</v>
      </c>
      <c r="S75" s="5"/>
      <c r="T75" s="1"/>
      <c r="U75" s="1">
        <f t="shared" si="47"/>
        <v>11</v>
      </c>
      <c r="V75" s="1">
        <f t="shared" si="48"/>
        <v>0.84756097560975607</v>
      </c>
      <c r="W75" s="1">
        <v>73.400000000000006</v>
      </c>
      <c r="X75" s="1">
        <v>67.599999999999994</v>
      </c>
      <c r="Y75" s="1">
        <v>95</v>
      </c>
      <c r="Z75" s="1">
        <v>102.2</v>
      </c>
      <c r="AA75" s="1">
        <v>74.400000000000006</v>
      </c>
      <c r="AB75" s="1"/>
      <c r="AC75" s="1">
        <f t="shared" si="49"/>
        <v>416.25</v>
      </c>
      <c r="AD75" s="6">
        <v>12</v>
      </c>
      <c r="AE75" s="10">
        <f t="shared" si="40"/>
        <v>55</v>
      </c>
      <c r="AF75" s="1">
        <f t="shared" si="41"/>
        <v>165</v>
      </c>
      <c r="AG75" s="10">
        <f t="shared" si="42"/>
        <v>83</v>
      </c>
      <c r="AH75" s="1">
        <f t="shared" si="43"/>
        <v>249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44</v>
      </c>
      <c r="C76" s="1">
        <v>315.89999999999998</v>
      </c>
      <c r="D76" s="1">
        <v>21.6</v>
      </c>
      <c r="E76" s="1">
        <v>10.8</v>
      </c>
      <c r="F76" s="1">
        <v>326.7</v>
      </c>
      <c r="G76" s="6">
        <v>1</v>
      </c>
      <c r="H76" s="1">
        <v>180</v>
      </c>
      <c r="I76" s="1" t="s">
        <v>35</v>
      </c>
      <c r="J76" s="1">
        <v>10.4</v>
      </c>
      <c r="K76" s="1">
        <f t="shared" si="45"/>
        <v>0.40000000000000036</v>
      </c>
      <c r="L76" s="1"/>
      <c r="M76" s="1"/>
      <c r="N76" s="1">
        <v>0</v>
      </c>
      <c r="O76" s="1">
        <f t="shared" si="46"/>
        <v>2.16</v>
      </c>
      <c r="P76" s="5"/>
      <c r="Q76" s="5">
        <f t="shared" si="39"/>
        <v>0</v>
      </c>
      <c r="R76" s="5"/>
      <c r="S76" s="5"/>
      <c r="T76" s="1"/>
      <c r="U76" s="1">
        <f t="shared" si="47"/>
        <v>151.24999999999997</v>
      </c>
      <c r="V76" s="1">
        <f t="shared" si="48"/>
        <v>151.24999999999997</v>
      </c>
      <c r="W76" s="1">
        <v>1.62</v>
      </c>
      <c r="X76" s="1">
        <v>1.08</v>
      </c>
      <c r="Y76" s="1">
        <v>0.54</v>
      </c>
      <c r="Z76" s="1">
        <v>2.7</v>
      </c>
      <c r="AA76" s="1">
        <v>0</v>
      </c>
      <c r="AB76" s="19" t="s">
        <v>41</v>
      </c>
      <c r="AC76" s="1">
        <f t="shared" si="49"/>
        <v>0</v>
      </c>
      <c r="AD76" s="6">
        <v>2.7</v>
      </c>
      <c r="AE76" s="10">
        <f t="shared" si="40"/>
        <v>0</v>
      </c>
      <c r="AF76" s="1">
        <f t="shared" si="41"/>
        <v>0</v>
      </c>
      <c r="AG76" s="10">
        <f t="shared" si="42"/>
        <v>0</v>
      </c>
      <c r="AH76" s="1">
        <f t="shared" si="4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44</v>
      </c>
      <c r="C77" s="1">
        <v>319</v>
      </c>
      <c r="D77" s="1">
        <v>411.5</v>
      </c>
      <c r="E77" s="25">
        <f>545+E78</f>
        <v>610</v>
      </c>
      <c r="F77" s="25">
        <f>130+F78</f>
        <v>125</v>
      </c>
      <c r="G77" s="6">
        <v>1</v>
      </c>
      <c r="H77" s="1">
        <v>180</v>
      </c>
      <c r="I77" s="1" t="s">
        <v>35</v>
      </c>
      <c r="J77" s="1">
        <v>547</v>
      </c>
      <c r="K77" s="1">
        <f t="shared" si="45"/>
        <v>63</v>
      </c>
      <c r="L77" s="1"/>
      <c r="M77" s="1"/>
      <c r="N77" s="1">
        <v>305</v>
      </c>
      <c r="O77" s="1">
        <f t="shared" si="46"/>
        <v>122</v>
      </c>
      <c r="P77" s="5">
        <f>13*O77-N77-F77</f>
        <v>1156</v>
      </c>
      <c r="Q77" s="5">
        <f t="shared" si="39"/>
        <v>456</v>
      </c>
      <c r="R77" s="5">
        <v>700</v>
      </c>
      <c r="S77" s="5"/>
      <c r="T77" s="1"/>
      <c r="U77" s="1">
        <f t="shared" si="47"/>
        <v>13</v>
      </c>
      <c r="V77" s="1">
        <f t="shared" si="48"/>
        <v>3.5245901639344264</v>
      </c>
      <c r="W77" s="1">
        <v>80.099999999999994</v>
      </c>
      <c r="X77" s="1">
        <v>76</v>
      </c>
      <c r="Y77" s="1">
        <v>75</v>
      </c>
      <c r="Z77" s="1">
        <v>107</v>
      </c>
      <c r="AA77" s="1">
        <v>93</v>
      </c>
      <c r="AB77" s="1"/>
      <c r="AC77" s="1">
        <f t="shared" si="49"/>
        <v>1156</v>
      </c>
      <c r="AD77" s="6">
        <v>5</v>
      </c>
      <c r="AE77" s="10">
        <f t="shared" si="40"/>
        <v>91</v>
      </c>
      <c r="AF77" s="1">
        <f t="shared" si="41"/>
        <v>455</v>
      </c>
      <c r="AG77" s="10">
        <f t="shared" si="42"/>
        <v>140</v>
      </c>
      <c r="AH77" s="1">
        <f t="shared" si="43"/>
        <v>700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114</v>
      </c>
      <c r="B78" s="14" t="s">
        <v>44</v>
      </c>
      <c r="C78" s="14">
        <v>170</v>
      </c>
      <c r="D78" s="14"/>
      <c r="E78" s="25">
        <v>65</v>
      </c>
      <c r="F78" s="25">
        <v>-5</v>
      </c>
      <c r="G78" s="15">
        <v>0</v>
      </c>
      <c r="H78" s="14">
        <v>180</v>
      </c>
      <c r="I78" s="14" t="s">
        <v>53</v>
      </c>
      <c r="J78" s="14">
        <v>80</v>
      </c>
      <c r="K78" s="14">
        <f t="shared" si="45"/>
        <v>-15</v>
      </c>
      <c r="L78" s="14"/>
      <c r="M78" s="14"/>
      <c r="N78" s="14"/>
      <c r="O78" s="14">
        <f t="shared" si="46"/>
        <v>13</v>
      </c>
      <c r="P78" s="16"/>
      <c r="Q78" s="16"/>
      <c r="R78" s="16"/>
      <c r="S78" s="16"/>
      <c r="T78" s="14"/>
      <c r="U78" s="14">
        <f t="shared" si="47"/>
        <v>-0.38461538461538464</v>
      </c>
      <c r="V78" s="14">
        <f t="shared" si="48"/>
        <v>-0.38461538461538464</v>
      </c>
      <c r="W78" s="14">
        <v>5</v>
      </c>
      <c r="X78" s="14">
        <v>0</v>
      </c>
      <c r="Y78" s="14">
        <v>0</v>
      </c>
      <c r="Z78" s="14">
        <v>0</v>
      </c>
      <c r="AA78" s="14">
        <v>0</v>
      </c>
      <c r="AB78" s="20" t="s">
        <v>64</v>
      </c>
      <c r="AC78" s="14">
        <f t="shared" si="49"/>
        <v>0</v>
      </c>
      <c r="AD78" s="15">
        <v>0</v>
      </c>
      <c r="AE78" s="17"/>
      <c r="AF78" s="14"/>
      <c r="AG78" s="17"/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34</v>
      </c>
      <c r="C79" s="1">
        <v>190</v>
      </c>
      <c r="D79" s="1"/>
      <c r="E79" s="1">
        <v>45</v>
      </c>
      <c r="F79" s="1">
        <v>143</v>
      </c>
      <c r="G79" s="6">
        <v>0.14000000000000001</v>
      </c>
      <c r="H79" s="1">
        <v>180</v>
      </c>
      <c r="I79" s="1" t="s">
        <v>35</v>
      </c>
      <c r="J79" s="1">
        <v>45</v>
      </c>
      <c r="K79" s="1">
        <f t="shared" si="45"/>
        <v>0</v>
      </c>
      <c r="L79" s="1"/>
      <c r="M79" s="1"/>
      <c r="N79" s="1">
        <v>0</v>
      </c>
      <c r="O79" s="1">
        <f t="shared" si="46"/>
        <v>9</v>
      </c>
      <c r="P79" s="5"/>
      <c r="Q79" s="5">
        <f>P79-R79</f>
        <v>0</v>
      </c>
      <c r="R79" s="5"/>
      <c r="S79" s="5"/>
      <c r="T79" s="1"/>
      <c r="U79" s="1">
        <f t="shared" si="47"/>
        <v>15.888888888888889</v>
      </c>
      <c r="V79" s="1">
        <f t="shared" si="48"/>
        <v>15.888888888888889</v>
      </c>
      <c r="W79" s="1">
        <v>5.6</v>
      </c>
      <c r="X79" s="1">
        <v>9.6</v>
      </c>
      <c r="Y79" s="1">
        <v>0</v>
      </c>
      <c r="Z79" s="1">
        <v>29.6</v>
      </c>
      <c r="AA79" s="1">
        <v>2.2000000000000002</v>
      </c>
      <c r="AB79" s="19" t="s">
        <v>51</v>
      </c>
      <c r="AC79" s="1">
        <f t="shared" si="49"/>
        <v>0</v>
      </c>
      <c r="AD79" s="6">
        <v>22</v>
      </c>
      <c r="AE79" s="10">
        <f>MROUND(Q79,AD79)/AD79</f>
        <v>0</v>
      </c>
      <c r="AF79" s="1">
        <f>AE79*AD79*G79</f>
        <v>0</v>
      </c>
      <c r="AG79" s="10">
        <f>MROUND(R79,AD79)/AD79</f>
        <v>0</v>
      </c>
      <c r="AH79" s="1">
        <f>AG79*AD79*G79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0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0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0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0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0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0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79" xr:uid="{C23D5FD4-7316-48F1-8AAB-EA62680E0B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2024-05-23T08:26:12Z</dcterms:created>
  <dcterms:modified xsi:type="dcterms:W3CDTF">2024-05-24T08:56:40Z</dcterms:modified>
</cp:coreProperties>
</file>