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5,24 ПОКОМ КИ филиалы\"/>
    </mc:Choice>
  </mc:AlternateContent>
  <xr:revisionPtr revIDLastSave="0" documentId="13_ncr:1_{51D0F09A-696A-43EB-824C-2C93353E55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F96" i="1" s="1"/>
  <c r="S95" i="1"/>
  <c r="S94" i="1"/>
  <c r="AF94" i="1" s="1"/>
  <c r="S93" i="1"/>
  <c r="S92" i="1"/>
  <c r="AF92" i="1" s="1"/>
  <c r="S87" i="1"/>
  <c r="S85" i="1"/>
  <c r="S73" i="1"/>
  <c r="AF73" i="1" s="1"/>
  <c r="S55" i="1"/>
  <c r="S53" i="1"/>
  <c r="S39" i="1"/>
  <c r="S29" i="1"/>
  <c r="AF29" i="1" s="1"/>
  <c r="S28" i="1"/>
  <c r="S10" i="1"/>
  <c r="S6" i="1"/>
  <c r="AF6" i="1" s="1"/>
  <c r="AF10" i="1"/>
  <c r="AF15" i="1"/>
  <c r="AF17" i="1"/>
  <c r="AF18" i="1"/>
  <c r="AF22" i="1"/>
  <c r="AF23" i="1"/>
  <c r="AF24" i="1"/>
  <c r="AF27" i="1"/>
  <c r="AF28" i="1"/>
  <c r="AF32" i="1"/>
  <c r="AF33" i="1"/>
  <c r="AF35" i="1"/>
  <c r="AF36" i="1"/>
  <c r="AF38" i="1"/>
  <c r="AF39" i="1"/>
  <c r="AF40" i="1"/>
  <c r="AF41" i="1"/>
  <c r="AF42" i="1"/>
  <c r="AF46" i="1"/>
  <c r="AF53" i="1"/>
  <c r="AF55" i="1"/>
  <c r="AF56" i="1"/>
  <c r="AF57" i="1"/>
  <c r="AF58" i="1"/>
  <c r="AF60" i="1"/>
  <c r="AF63" i="1"/>
  <c r="AF68" i="1"/>
  <c r="AF70" i="1"/>
  <c r="AF76" i="1"/>
  <c r="AF77" i="1"/>
  <c r="AF78" i="1"/>
  <c r="AF79" i="1"/>
  <c r="AF80" i="1"/>
  <c r="AF81" i="1"/>
  <c r="AF82" i="1"/>
  <c r="AF83" i="1"/>
  <c r="AF84" i="1"/>
  <c r="AF85" i="1"/>
  <c r="AF87" i="1"/>
  <c r="AF93" i="1"/>
  <c r="AF9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R5" i="1"/>
  <c r="F89" i="1" l="1"/>
  <c r="E89" i="1"/>
  <c r="F67" i="1"/>
  <c r="E67" i="1"/>
  <c r="P67" i="1" s="1"/>
  <c r="F97" i="1"/>
  <c r="E97" i="1"/>
  <c r="P97" i="1" s="1"/>
  <c r="F95" i="1"/>
  <c r="F5" i="1" s="1"/>
  <c r="E95" i="1"/>
  <c r="P95" i="1" s="1"/>
  <c r="O97" i="1"/>
  <c r="N97" i="1"/>
  <c r="O95" i="1"/>
  <c r="O5" i="1" s="1"/>
  <c r="N95" i="1"/>
  <c r="N5" i="1" s="1"/>
  <c r="P7" i="1"/>
  <c r="Q7" i="1" s="1"/>
  <c r="S7" i="1" s="1"/>
  <c r="P8" i="1"/>
  <c r="Q8" i="1" s="1"/>
  <c r="S8" i="1" s="1"/>
  <c r="AF8" i="1" s="1"/>
  <c r="P9" i="1"/>
  <c r="Q9" i="1" s="1"/>
  <c r="S9" i="1" s="1"/>
  <c r="AF9" i="1" s="1"/>
  <c r="P10" i="1"/>
  <c r="P11" i="1"/>
  <c r="P12" i="1"/>
  <c r="Q12" i="1" s="1"/>
  <c r="S12" i="1" s="1"/>
  <c r="AF12" i="1" s="1"/>
  <c r="P13" i="1"/>
  <c r="P14" i="1"/>
  <c r="Q14" i="1" s="1"/>
  <c r="S14" i="1" s="1"/>
  <c r="AF14" i="1" s="1"/>
  <c r="P15" i="1"/>
  <c r="V15" i="1" s="1"/>
  <c r="P16" i="1"/>
  <c r="P17" i="1"/>
  <c r="V17" i="1" s="1"/>
  <c r="P18" i="1"/>
  <c r="V18" i="1" s="1"/>
  <c r="P19" i="1"/>
  <c r="Q19" i="1" s="1"/>
  <c r="S19" i="1" s="1"/>
  <c r="AF19" i="1" s="1"/>
  <c r="P20" i="1"/>
  <c r="Q20" i="1" s="1"/>
  <c r="S20" i="1" s="1"/>
  <c r="AF20" i="1" s="1"/>
  <c r="P21" i="1"/>
  <c r="Q21" i="1" s="1"/>
  <c r="S21" i="1" s="1"/>
  <c r="AF21" i="1" s="1"/>
  <c r="P22" i="1"/>
  <c r="V22" i="1" s="1"/>
  <c r="P23" i="1"/>
  <c r="V23" i="1" s="1"/>
  <c r="P24" i="1"/>
  <c r="V24" i="1" s="1"/>
  <c r="P25" i="1"/>
  <c r="Q25" i="1" s="1"/>
  <c r="S25" i="1" s="1"/>
  <c r="AF25" i="1" s="1"/>
  <c r="P26" i="1"/>
  <c r="Q26" i="1" s="1"/>
  <c r="S26" i="1" s="1"/>
  <c r="AF26" i="1" s="1"/>
  <c r="P27" i="1"/>
  <c r="V27" i="1" s="1"/>
  <c r="P28" i="1"/>
  <c r="P29" i="1"/>
  <c r="P30" i="1"/>
  <c r="Q30" i="1" s="1"/>
  <c r="S30" i="1" s="1"/>
  <c r="AF30" i="1" s="1"/>
  <c r="P31" i="1"/>
  <c r="Q31" i="1" s="1"/>
  <c r="S31" i="1" s="1"/>
  <c r="AF31" i="1" s="1"/>
  <c r="P32" i="1"/>
  <c r="V32" i="1" s="1"/>
  <c r="P33" i="1"/>
  <c r="V33" i="1" s="1"/>
  <c r="P34" i="1"/>
  <c r="Q34" i="1" s="1"/>
  <c r="S34" i="1" s="1"/>
  <c r="AF34" i="1" s="1"/>
  <c r="P35" i="1"/>
  <c r="V35" i="1" s="1"/>
  <c r="P36" i="1"/>
  <c r="V36" i="1" s="1"/>
  <c r="P37" i="1"/>
  <c r="Q37" i="1" s="1"/>
  <c r="S37" i="1" s="1"/>
  <c r="AF37" i="1" s="1"/>
  <c r="P38" i="1"/>
  <c r="V38" i="1" s="1"/>
  <c r="P39" i="1"/>
  <c r="P40" i="1"/>
  <c r="V40" i="1" s="1"/>
  <c r="P41" i="1"/>
  <c r="V41" i="1" s="1"/>
  <c r="P42" i="1"/>
  <c r="V42" i="1" s="1"/>
  <c r="P43" i="1"/>
  <c r="Q43" i="1" s="1"/>
  <c r="S43" i="1" s="1"/>
  <c r="AF43" i="1" s="1"/>
  <c r="P44" i="1"/>
  <c r="P45" i="1"/>
  <c r="Q45" i="1" s="1"/>
  <c r="S45" i="1" s="1"/>
  <c r="AF45" i="1" s="1"/>
  <c r="P46" i="1"/>
  <c r="V46" i="1" s="1"/>
  <c r="P47" i="1"/>
  <c r="P48" i="1"/>
  <c r="Q48" i="1" s="1"/>
  <c r="S48" i="1" s="1"/>
  <c r="AF48" i="1" s="1"/>
  <c r="P49" i="1"/>
  <c r="P50" i="1"/>
  <c r="Q50" i="1" s="1"/>
  <c r="S50" i="1" s="1"/>
  <c r="AF50" i="1" s="1"/>
  <c r="P51" i="1"/>
  <c r="P52" i="1"/>
  <c r="Q52" i="1" s="1"/>
  <c r="S52" i="1" s="1"/>
  <c r="AF52" i="1" s="1"/>
  <c r="P53" i="1"/>
  <c r="P54" i="1"/>
  <c r="Q54" i="1" s="1"/>
  <c r="S54" i="1" s="1"/>
  <c r="AF54" i="1" s="1"/>
  <c r="P55" i="1"/>
  <c r="P56" i="1"/>
  <c r="V56" i="1" s="1"/>
  <c r="P57" i="1"/>
  <c r="V57" i="1" s="1"/>
  <c r="P58" i="1"/>
  <c r="V58" i="1" s="1"/>
  <c r="P59" i="1"/>
  <c r="Q59" i="1" s="1"/>
  <c r="S59" i="1" s="1"/>
  <c r="AF59" i="1" s="1"/>
  <c r="P60" i="1"/>
  <c r="V60" i="1" s="1"/>
  <c r="P61" i="1"/>
  <c r="P62" i="1"/>
  <c r="Q62" i="1" s="1"/>
  <c r="S62" i="1" s="1"/>
  <c r="AF62" i="1" s="1"/>
  <c r="P63" i="1"/>
  <c r="V63" i="1" s="1"/>
  <c r="P64" i="1"/>
  <c r="P65" i="1"/>
  <c r="Q65" i="1" s="1"/>
  <c r="S65" i="1" s="1"/>
  <c r="AF65" i="1" s="1"/>
  <c r="P66" i="1"/>
  <c r="Q66" i="1" s="1"/>
  <c r="S66" i="1" s="1"/>
  <c r="AF66" i="1" s="1"/>
  <c r="P68" i="1"/>
  <c r="V68" i="1" s="1"/>
  <c r="P69" i="1"/>
  <c r="P70" i="1"/>
  <c r="V70" i="1" s="1"/>
  <c r="P71" i="1"/>
  <c r="Q71" i="1" s="1"/>
  <c r="S71" i="1" s="1"/>
  <c r="AF71" i="1" s="1"/>
  <c r="P72" i="1"/>
  <c r="P73" i="1"/>
  <c r="P74" i="1"/>
  <c r="Q74" i="1" s="1"/>
  <c r="S74" i="1" s="1"/>
  <c r="AF74" i="1" s="1"/>
  <c r="P75" i="1"/>
  <c r="Q75" i="1" s="1"/>
  <c r="S75" i="1" s="1"/>
  <c r="AF75" i="1" s="1"/>
  <c r="P76" i="1"/>
  <c r="V76" i="1" s="1"/>
  <c r="P77" i="1"/>
  <c r="V77" i="1" s="1"/>
  <c r="P78" i="1"/>
  <c r="V78" i="1" s="1"/>
  <c r="P79" i="1"/>
  <c r="V79" i="1" s="1"/>
  <c r="P80" i="1"/>
  <c r="V80" i="1" s="1"/>
  <c r="P81" i="1"/>
  <c r="V81" i="1" s="1"/>
  <c r="P82" i="1"/>
  <c r="V82" i="1" s="1"/>
  <c r="P83" i="1"/>
  <c r="V83" i="1" s="1"/>
  <c r="P84" i="1"/>
  <c r="V84" i="1" s="1"/>
  <c r="P85" i="1"/>
  <c r="P86" i="1"/>
  <c r="Q86" i="1" s="1"/>
  <c r="S86" i="1" s="1"/>
  <c r="AF86" i="1" s="1"/>
  <c r="P87" i="1"/>
  <c r="P88" i="1"/>
  <c r="Q88" i="1" s="1"/>
  <c r="S88" i="1" s="1"/>
  <c r="AF88" i="1" s="1"/>
  <c r="P90" i="1"/>
  <c r="Q90" i="1" s="1"/>
  <c r="S90" i="1" s="1"/>
  <c r="AF90" i="1" s="1"/>
  <c r="P91" i="1"/>
  <c r="P92" i="1"/>
  <c r="P93" i="1"/>
  <c r="W93" i="1" s="1"/>
  <c r="P94" i="1"/>
  <c r="P96" i="1"/>
  <c r="W96" i="1" s="1"/>
  <c r="P6" i="1"/>
  <c r="K96" i="1"/>
  <c r="K94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M5" i="1"/>
  <c r="L5" i="1"/>
  <c r="J5" i="1"/>
  <c r="AF7" i="1" l="1"/>
  <c r="Q97" i="1"/>
  <c r="S97" i="1" s="1"/>
  <c r="AF97" i="1" s="1"/>
  <c r="Q67" i="1"/>
  <c r="S67" i="1" s="1"/>
  <c r="AF67" i="1" s="1"/>
  <c r="Q72" i="1"/>
  <c r="S72" i="1" s="1"/>
  <c r="AF72" i="1" s="1"/>
  <c r="Q61" i="1"/>
  <c r="S61" i="1" s="1"/>
  <c r="AF61" i="1" s="1"/>
  <c r="Q51" i="1"/>
  <c r="S51" i="1" s="1"/>
  <c r="AF51" i="1" s="1"/>
  <c r="Q49" i="1"/>
  <c r="S49" i="1" s="1"/>
  <c r="AF49" i="1" s="1"/>
  <c r="Q47" i="1"/>
  <c r="S47" i="1" s="1"/>
  <c r="AF47" i="1" s="1"/>
  <c r="Q13" i="1"/>
  <c r="S13" i="1" s="1"/>
  <c r="AF13" i="1" s="1"/>
  <c r="Q11" i="1"/>
  <c r="S11" i="1" s="1"/>
  <c r="AF11" i="1" s="1"/>
  <c r="P89" i="1"/>
  <c r="Q89" i="1" s="1"/>
  <c r="S89" i="1" s="1"/>
  <c r="AF89" i="1" s="1"/>
  <c r="K89" i="1"/>
  <c r="W94" i="1"/>
  <c r="W92" i="1"/>
  <c r="V75" i="1"/>
  <c r="V73" i="1"/>
  <c r="V71" i="1"/>
  <c r="V62" i="1"/>
  <c r="V54" i="1"/>
  <c r="V52" i="1"/>
  <c r="V50" i="1"/>
  <c r="V48" i="1"/>
  <c r="V26" i="1"/>
  <c r="V14" i="1"/>
  <c r="V12" i="1"/>
  <c r="V10" i="1"/>
  <c r="V8" i="1"/>
  <c r="Q16" i="1"/>
  <c r="S16" i="1" s="1"/>
  <c r="AF16" i="1" s="1"/>
  <c r="Q44" i="1"/>
  <c r="S44" i="1" s="1"/>
  <c r="AF44" i="1" s="1"/>
  <c r="Q64" i="1"/>
  <c r="S64" i="1" s="1"/>
  <c r="AF64" i="1" s="1"/>
  <c r="Q69" i="1"/>
  <c r="S69" i="1" s="1"/>
  <c r="AF69" i="1" s="1"/>
  <c r="Q91" i="1"/>
  <c r="S91" i="1" s="1"/>
  <c r="AF91" i="1" s="1"/>
  <c r="V90" i="1"/>
  <c r="V88" i="1"/>
  <c r="V86" i="1"/>
  <c r="V65" i="1"/>
  <c r="V59" i="1"/>
  <c r="V45" i="1"/>
  <c r="V43" i="1"/>
  <c r="V37" i="1"/>
  <c r="V31" i="1"/>
  <c r="V29" i="1"/>
  <c r="V21" i="1"/>
  <c r="V19" i="1"/>
  <c r="V6" i="1"/>
  <c r="K97" i="1"/>
  <c r="V67" i="1"/>
  <c r="K67" i="1"/>
  <c r="E5" i="1"/>
  <c r="K95" i="1"/>
  <c r="W97" i="1"/>
  <c r="W95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5" i="1"/>
  <c r="V93" i="1"/>
  <c r="W91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F5" i="1" l="1"/>
  <c r="S5" i="1"/>
  <c r="P5" i="1"/>
  <c r="V97" i="1"/>
  <c r="V66" i="1"/>
  <c r="AE5" i="1"/>
  <c r="W89" i="1"/>
  <c r="V89" i="1"/>
  <c r="V20" i="1"/>
  <c r="V28" i="1"/>
  <c r="V34" i="1"/>
  <c r="V87" i="1"/>
  <c r="Q5" i="1"/>
  <c r="V94" i="1"/>
  <c r="V16" i="1"/>
  <c r="V30" i="1"/>
  <c r="V44" i="1"/>
  <c r="V64" i="1"/>
  <c r="V69" i="1"/>
  <c r="V85" i="1"/>
  <c r="V91" i="1"/>
  <c r="V7" i="1"/>
  <c r="V9" i="1"/>
  <c r="V11" i="1"/>
  <c r="V13" i="1"/>
  <c r="V25" i="1"/>
  <c r="V39" i="1"/>
  <c r="V47" i="1"/>
  <c r="V49" i="1"/>
  <c r="V51" i="1"/>
  <c r="V53" i="1"/>
  <c r="V55" i="1"/>
  <c r="V61" i="1"/>
  <c r="V72" i="1"/>
  <c r="V74" i="1"/>
  <c r="K5" i="1"/>
</calcChain>
</file>

<file path=xl/sharedStrings.xml><?xml version="1.0" encoding="utf-8"?>
<sst xmlns="http://schemas.openxmlformats.org/spreadsheetml/2006/main" count="374" uniqueCount="148">
  <si>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</si>
  <si>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</si>
  <si>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</si>
  <si>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</si>
  <si>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</si>
  <si>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</si>
  <si>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</si>
  <si>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</si>
  <si>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</si>
  <si>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</si>
  <si>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</si>
  <si>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</si>
  <si>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</si>
  <si>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</si>
  <si>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</si>
  <si>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</si>
  <si>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</si>
  <si>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</si>
  <si>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</si>
  <si>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</si>
  <si>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</si>
  <si>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</si>
  <si>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</si>
  <si>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</si>
  <si>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28,05,</t>
  </si>
  <si>
    <t>29,05,</t>
  </si>
  <si>
    <t>23,05,</t>
  </si>
  <si>
    <t>22,05,</t>
  </si>
  <si>
    <t>16,05,</t>
  </si>
  <si>
    <t>15,05,</t>
  </si>
  <si>
    <t>09,05,</t>
  </si>
  <si>
    <t>08,05,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</si>
  <si>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</si>
  <si>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</si>
  <si>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</si>
  <si>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</si>
  <si>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</si>
  <si>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</si>
  <si>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</si>
  <si>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</si>
  <si>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</si>
  <si>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</si>
  <si>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</si>
  <si>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</si>
  <si>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</si>
  <si>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</si>
  <si>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</si>
  <si>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</si>
  <si>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</si>
  <si>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24,05,24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</si>
  <si>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</si>
  <si>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</si>
  <si>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</si>
  <si>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</si>
  <si>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</si>
  <si>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</si>
  <si>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</si>
  <si>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</si>
  <si>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</si>
  <si>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</si>
  <si>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</si>
  <si>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</si>
  <si>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</si>
  <si>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</si>
  <si>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</si>
  <si>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</si>
  <si>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</si>
  <si>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</si>
  <si>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</si>
  <si>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</si>
  <si>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</si>
  <si>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</si>
  <si>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</si>
  <si>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</si>
  <si>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</si>
  <si>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</si>
  <si>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</si>
  <si>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</si>
  <si>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</si>
  <si>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</si>
  <si>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</si>
  <si>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</si>
  <si>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</si>
  <si>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</si>
  <si>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</si>
  <si>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</si>
  <si>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</si>
  <si>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</si>
  <si>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23,05,24 филиал обнулил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</si>
  <si>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</si>
  <si>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</si>
  <si>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</si>
  <si>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</si>
  <si>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</si>
  <si>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</si>
  <si>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</si>
  <si>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</si>
  <si>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</si>
  <si>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</si>
  <si>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</si>
  <si>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</si>
  <si>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</si>
  <si>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</si>
  <si>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</si>
  <si>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</si>
  <si>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</si>
  <si>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 / 24,05,24 филиал обнулил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</si>
  <si>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</si>
  <si>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</si>
  <si>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</si>
  <si>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</si>
  <si>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нет потребности (филиал обнуляет заказы)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</si>
  <si>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</si>
  <si>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</si>
  <si>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</si>
  <si>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</si>
  <si>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</si>
  <si>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</si>
  <si>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</si>
  <si>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</si>
  <si>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</si>
  <si>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</si>
  <si>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</si>
  <si>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</si>
  <si>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</si>
  <si>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</si>
  <si>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</si>
  <si>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</si>
  <si>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</si>
  <si>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</si>
  <si>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</si>
  <si>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</si>
  <si>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</si>
  <si>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24,05,24 филиал обнулил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</si>
  <si>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</si>
  <si>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</si>
  <si>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</si>
  <si>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</si>
  <si>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</si>
  <si>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</si>
  <si>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494 Ветчина Балыкбургская ТМ Баварушка с мраморным балыком в вакуумн упаковке 0,1 кг нарезка.  Поком</t>
  </si>
  <si>
    <t>495 Колбаса Докторская Филейная ТМ Особый рецепт в оболочке полиамид большой батон.  Поком</t>
  </si>
  <si>
    <t>ротация ОР</t>
  </si>
  <si>
    <t>то же что и 013</t>
  </si>
  <si>
    <t>завод не отгрузил</t>
  </si>
  <si>
    <t>заказ</t>
  </si>
  <si>
    <t>01,06,(1)</t>
  </si>
  <si>
    <t>01,06,(2)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</si>
</sst>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1.140625" customWidth="1"/>
    <col min="10" max="11" width="6.7109375" customWidth="1"/>
    <col min="12" max="13" width="0.85546875" customWidth="1"/>
    <col min="14" max="20" width="6.7109375" customWidth="1"/>
    <col min="21" max="21" width="21.42578125" customWidth="1"/>
    <col min="22" max="23" width="4.85546875" customWidth="1"/>
    <col min="24" max="29" width="5.85546875" customWidth="1"/>
    <col min="30" max="30" width="35.710937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3" t="s">
        <v>145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 t="s">
        <v>147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146</v>
      </c>
      <c r="AF4" s="1" t="s">
        <v>147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50898.320999999996</v>
      </c>
      <c r="F5" s="4">
        <f>SUM(F6:F499)</f>
        <v>52122.112000000001</v>
      </c>
      <c r="G5" s="6"/>
      <c r="H5" s="1"/>
      <c r="I5" s="1"/>
      <c r="J5" s="4">
        <f t="shared" ref="J5:T5" si="0">SUM(J6:J499)</f>
        <v>43563.398000000008</v>
      </c>
      <c r="K5" s="4">
        <f t="shared" si="0"/>
        <v>7334.9229999999998</v>
      </c>
      <c r="L5" s="4">
        <f t="shared" si="0"/>
        <v>0</v>
      </c>
      <c r="M5" s="4">
        <f t="shared" si="0"/>
        <v>0</v>
      </c>
      <c r="N5" s="4">
        <f t="shared" si="0"/>
        <v>15599.433000000001</v>
      </c>
      <c r="O5" s="4">
        <f t="shared" si="0"/>
        <v>9800</v>
      </c>
      <c r="P5" s="4">
        <f t="shared" si="0"/>
        <v>10179.664200000003</v>
      </c>
      <c r="Q5" s="4">
        <f t="shared" si="0"/>
        <v>24622.265800000008</v>
      </c>
      <c r="R5" s="4">
        <f t="shared" si="0"/>
        <v>5400</v>
      </c>
      <c r="S5" s="4">
        <f t="shared" si="0"/>
        <v>19222.265800000001</v>
      </c>
      <c r="T5" s="4">
        <f t="shared" si="0"/>
        <v>0</v>
      </c>
      <c r="U5" s="1"/>
      <c r="V5" s="1"/>
      <c r="W5" s="1"/>
      <c r="X5" s="4">
        <f t="shared" ref="X5:AC5" si="1">SUM(X6:X499)</f>
        <v>9279.7470000000012</v>
      </c>
      <c r="Y5" s="4">
        <f t="shared" si="1"/>
        <v>8810.3244000000013</v>
      </c>
      <c r="Z5" s="4">
        <f t="shared" si="1"/>
        <v>8455.2454000000034</v>
      </c>
      <c r="AA5" s="4">
        <f t="shared" si="1"/>
        <v>7836.1619999999984</v>
      </c>
      <c r="AB5" s="4">
        <f t="shared" si="1"/>
        <v>7260.6079999999984</v>
      </c>
      <c r="AC5" s="4">
        <f t="shared" si="1"/>
        <v>7762.75</v>
      </c>
      <c r="AD5" s="1"/>
      <c r="AE5" s="4">
        <f>SUM(AE6:AE499)</f>
        <v>5400</v>
      </c>
      <c r="AF5" s="4">
        <f>SUM(AF6:AF499)</f>
        <v>15356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250.13300000000001</v>
      </c>
      <c r="D6" s="1">
        <v>322.87900000000002</v>
      </c>
      <c r="E6" s="1">
        <v>273.66899999999998</v>
      </c>
      <c r="F6" s="1">
        <v>248.72399999999999</v>
      </c>
      <c r="G6" s="6">
        <v>1</v>
      </c>
      <c r="H6" s="1">
        <v>50</v>
      </c>
      <c r="I6" s="1" t="s">
        <v>34</v>
      </c>
      <c r="J6" s="1">
        <v>241.63800000000001</v>
      </c>
      <c r="K6" s="1">
        <f t="shared" ref="K6:K37" si="2">E6-J6</f>
        <v>32.030999999999977</v>
      </c>
      <c r="L6" s="1"/>
      <c r="M6" s="1"/>
      <c r="N6" s="1">
        <v>400</v>
      </c>
      <c r="O6" s="1"/>
      <c r="P6" s="1">
        <f>E6/5</f>
        <v>54.733799999999995</v>
      </c>
      <c r="Q6" s="5"/>
      <c r="R6" s="5"/>
      <c r="S6" s="5">
        <f>Q6-R6</f>
        <v>0</v>
      </c>
      <c r="T6" s="5"/>
      <c r="U6" s="1"/>
      <c r="V6" s="1">
        <f>(F6+N6+O6+Q6)/P6</f>
        <v>11.852347178525884</v>
      </c>
      <c r="W6" s="1">
        <f>(F6+N6+O6)/P6</f>
        <v>11.852347178525884</v>
      </c>
      <c r="X6" s="1">
        <v>83.224400000000003</v>
      </c>
      <c r="Y6" s="1">
        <v>63.022399999999998</v>
      </c>
      <c r="Z6" s="1">
        <v>50.9968</v>
      </c>
      <c r="AA6" s="1">
        <v>41.999200000000002</v>
      </c>
      <c r="AB6" s="1">
        <v>47.632599999999996</v>
      </c>
      <c r="AC6" s="1">
        <v>52.5732</v>
      </c>
      <c r="AD6" s="1"/>
      <c r="AE6" s="1">
        <f>ROUND(R6*G6,0)</f>
        <v>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/>
      <c r="D7" s="1">
        <v>105.863</v>
      </c>
      <c r="E7" s="1">
        <v>72.739999999999995</v>
      </c>
      <c r="F7" s="1">
        <v>17.582999999999998</v>
      </c>
      <c r="G7" s="6">
        <v>1</v>
      </c>
      <c r="H7" s="1">
        <v>30</v>
      </c>
      <c r="I7" s="1" t="s">
        <v>36</v>
      </c>
      <c r="J7" s="1">
        <v>81.611000000000004</v>
      </c>
      <c r="K7" s="1">
        <f t="shared" si="2"/>
        <v>-8.8710000000000093</v>
      </c>
      <c r="L7" s="1"/>
      <c r="M7" s="1"/>
      <c r="N7" s="1">
        <v>0</v>
      </c>
      <c r="O7" s="1"/>
      <c r="P7" s="1">
        <f t="shared" ref="P7:P70" si="3">E7/5</f>
        <v>14.547999999999998</v>
      </c>
      <c r="Q7" s="5">
        <f>6*P7-O7-N7-F7</f>
        <v>69.704999999999984</v>
      </c>
      <c r="R7" s="5"/>
      <c r="S7" s="5">
        <f t="shared" ref="S7:S14" si="4">Q7-R7</f>
        <v>69.704999999999984</v>
      </c>
      <c r="T7" s="5"/>
      <c r="U7" s="1"/>
      <c r="V7" s="1">
        <f t="shared" ref="V7:V70" si="5">(F7+N7+O7+Q7)/P7</f>
        <v>5.9999999999999991</v>
      </c>
      <c r="W7" s="1">
        <f t="shared" ref="W7:W70" si="6">(F7+N7+O7)/P7</f>
        <v>1.2086197415452296</v>
      </c>
      <c r="X7" s="1">
        <v>7.2989999999999986</v>
      </c>
      <c r="Y7" s="1">
        <v>9.7754000000000012</v>
      </c>
      <c r="Z7" s="1">
        <v>24.831800000000001</v>
      </c>
      <c r="AA7" s="1">
        <v>26.8264</v>
      </c>
      <c r="AB7" s="1">
        <v>18.631399999999999</v>
      </c>
      <c r="AC7" s="1">
        <v>18.550999999999998</v>
      </c>
      <c r="AD7" s="10" t="s">
        <v>143</v>
      </c>
      <c r="AE7" s="1">
        <f t="shared" ref="AE7:AE70" si="7">ROUND(R7*G7,0)</f>
        <v>0</v>
      </c>
      <c r="AF7" s="1">
        <f t="shared" ref="AF7:AF70" si="8">ROUND(S7*G7,0)</f>
        <v>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33</v>
      </c>
      <c r="C8" s="1">
        <v>200.02199999999999</v>
      </c>
      <c r="D8" s="1">
        <v>551.01099999999997</v>
      </c>
      <c r="E8" s="1">
        <v>401.15899999999999</v>
      </c>
      <c r="F8" s="1">
        <v>278.50099999999998</v>
      </c>
      <c r="G8" s="6">
        <v>1</v>
      </c>
      <c r="H8" s="1">
        <v>45</v>
      </c>
      <c r="I8" s="1" t="s">
        <v>34</v>
      </c>
      <c r="J8" s="1">
        <v>408.05599999999998</v>
      </c>
      <c r="K8" s="1">
        <f t="shared" si="2"/>
        <v>-6.8969999999999914</v>
      </c>
      <c r="L8" s="1"/>
      <c r="M8" s="1"/>
      <c r="N8" s="1">
        <v>450</v>
      </c>
      <c r="O8" s="1"/>
      <c r="P8" s="1">
        <f t="shared" si="3"/>
        <v>80.231799999999993</v>
      </c>
      <c r="Q8" s="5">
        <f t="shared" ref="Q8:Q14" si="9">10*P8-O8-N8-F8</f>
        <v>73.817000000000007</v>
      </c>
      <c r="R8" s="5"/>
      <c r="S8" s="5">
        <f t="shared" si="4"/>
        <v>73.817000000000007</v>
      </c>
      <c r="T8" s="5"/>
      <c r="U8" s="1"/>
      <c r="V8" s="1">
        <f t="shared" si="5"/>
        <v>10</v>
      </c>
      <c r="W8" s="1">
        <f t="shared" si="6"/>
        <v>9.0799533352112256</v>
      </c>
      <c r="X8" s="1">
        <v>81.399199999999993</v>
      </c>
      <c r="Y8" s="1">
        <v>65.000599999999991</v>
      </c>
      <c r="Z8" s="1">
        <v>43.313400000000001</v>
      </c>
      <c r="AA8" s="1">
        <v>36.032600000000002</v>
      </c>
      <c r="AB8" s="1">
        <v>68.532200000000003</v>
      </c>
      <c r="AC8" s="1">
        <v>67.270200000000003</v>
      </c>
      <c r="AD8" s="1"/>
      <c r="AE8" s="1">
        <f t="shared" si="7"/>
        <v>0</v>
      </c>
      <c r="AF8" s="1">
        <f t="shared" si="8"/>
        <v>74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33</v>
      </c>
      <c r="C9" s="1">
        <v>412.67700000000002</v>
      </c>
      <c r="D9" s="1">
        <v>766.16399999999999</v>
      </c>
      <c r="E9" s="1">
        <v>892.16800000000001</v>
      </c>
      <c r="F9" s="1">
        <v>156.291</v>
      </c>
      <c r="G9" s="6">
        <v>1</v>
      </c>
      <c r="H9" s="1">
        <v>45</v>
      </c>
      <c r="I9" s="1" t="s">
        <v>34</v>
      </c>
      <c r="J9" s="1">
        <v>902.96600000000001</v>
      </c>
      <c r="K9" s="1">
        <f t="shared" si="2"/>
        <v>-10.798000000000002</v>
      </c>
      <c r="L9" s="1"/>
      <c r="M9" s="1"/>
      <c r="N9" s="1">
        <v>450</v>
      </c>
      <c r="O9" s="1"/>
      <c r="P9" s="1">
        <f t="shared" si="3"/>
        <v>178.43360000000001</v>
      </c>
      <c r="Q9" s="5">
        <f>9*P9-O9-N9-F9</f>
        <v>999.61140000000023</v>
      </c>
      <c r="R9" s="5">
        <v>400</v>
      </c>
      <c r="S9" s="5">
        <f t="shared" si="4"/>
        <v>599.61140000000023</v>
      </c>
      <c r="T9" s="5"/>
      <c r="U9" s="1"/>
      <c r="V9" s="1">
        <f t="shared" si="5"/>
        <v>9</v>
      </c>
      <c r="W9" s="1">
        <f t="shared" si="6"/>
        <v>3.3978521982406895</v>
      </c>
      <c r="X9" s="1">
        <v>142.114</v>
      </c>
      <c r="Y9" s="1">
        <v>121.1396</v>
      </c>
      <c r="Z9" s="1">
        <v>114.0008</v>
      </c>
      <c r="AA9" s="1">
        <v>107.7684</v>
      </c>
      <c r="AB9" s="1">
        <v>98.433599999999998</v>
      </c>
      <c r="AC9" s="1">
        <v>90.364800000000002</v>
      </c>
      <c r="AD9" s="1"/>
      <c r="AE9" s="1">
        <f t="shared" si="7"/>
        <v>400</v>
      </c>
      <c r="AF9" s="1">
        <f t="shared" si="8"/>
        <v>600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33</v>
      </c>
      <c r="C10" s="1">
        <v>19.876000000000001</v>
      </c>
      <c r="D10" s="1">
        <v>77.875</v>
      </c>
      <c r="E10" s="1">
        <v>31.951000000000001</v>
      </c>
      <c r="F10" s="1">
        <v>63.42</v>
      </c>
      <c r="G10" s="6">
        <v>1</v>
      </c>
      <c r="H10" s="1">
        <v>40</v>
      </c>
      <c r="I10" s="1" t="s">
        <v>34</v>
      </c>
      <c r="J10" s="1">
        <v>32.843000000000004</v>
      </c>
      <c r="K10" s="1">
        <f t="shared" si="2"/>
        <v>-0.89200000000000301</v>
      </c>
      <c r="L10" s="1"/>
      <c r="M10" s="1"/>
      <c r="N10" s="1">
        <v>0</v>
      </c>
      <c r="O10" s="1"/>
      <c r="P10" s="1">
        <f t="shared" si="3"/>
        <v>6.3902000000000001</v>
      </c>
      <c r="Q10" s="5"/>
      <c r="R10" s="5"/>
      <c r="S10" s="5">
        <f t="shared" si="4"/>
        <v>0</v>
      </c>
      <c r="T10" s="5"/>
      <c r="U10" s="1"/>
      <c r="V10" s="1">
        <f t="shared" si="5"/>
        <v>9.9245720008763421</v>
      </c>
      <c r="W10" s="1">
        <f t="shared" si="6"/>
        <v>9.9245720008763421</v>
      </c>
      <c r="X10" s="1">
        <v>6.2281999999999993</v>
      </c>
      <c r="Y10" s="1">
        <v>7.9398</v>
      </c>
      <c r="Z10" s="1">
        <v>7.6784000000000008</v>
      </c>
      <c r="AA10" s="1">
        <v>6.0552000000000001</v>
      </c>
      <c r="AB10" s="1">
        <v>7.3805999999999994</v>
      </c>
      <c r="AC10" s="1">
        <v>7.1617999999999986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41</v>
      </c>
      <c r="C11" s="1">
        <v>420</v>
      </c>
      <c r="D11" s="1">
        <v>834</v>
      </c>
      <c r="E11" s="1">
        <v>592</v>
      </c>
      <c r="F11" s="1">
        <v>566</v>
      </c>
      <c r="G11" s="6">
        <v>0.45</v>
      </c>
      <c r="H11" s="1">
        <v>45</v>
      </c>
      <c r="I11" s="1" t="s">
        <v>34</v>
      </c>
      <c r="J11" s="1">
        <v>606</v>
      </c>
      <c r="K11" s="1">
        <f t="shared" si="2"/>
        <v>-14</v>
      </c>
      <c r="L11" s="1"/>
      <c r="M11" s="1"/>
      <c r="N11" s="1">
        <v>120</v>
      </c>
      <c r="O11" s="1"/>
      <c r="P11" s="1">
        <f t="shared" si="3"/>
        <v>118.4</v>
      </c>
      <c r="Q11" s="5">
        <f t="shared" si="9"/>
        <v>498</v>
      </c>
      <c r="R11" s="5"/>
      <c r="S11" s="5">
        <f t="shared" si="4"/>
        <v>498</v>
      </c>
      <c r="T11" s="5"/>
      <c r="U11" s="1"/>
      <c r="V11" s="1">
        <f t="shared" si="5"/>
        <v>10</v>
      </c>
      <c r="W11" s="1">
        <f t="shared" si="6"/>
        <v>5.7939189189189184</v>
      </c>
      <c r="X11" s="1">
        <v>113.2</v>
      </c>
      <c r="Y11" s="1">
        <v>115.6</v>
      </c>
      <c r="Z11" s="1">
        <v>105.4</v>
      </c>
      <c r="AA11" s="1">
        <v>98.8</v>
      </c>
      <c r="AB11" s="1">
        <v>93.8</v>
      </c>
      <c r="AC11" s="1">
        <v>108.8</v>
      </c>
      <c r="AD11" s="1" t="s">
        <v>42</v>
      </c>
      <c r="AE11" s="1">
        <f t="shared" si="7"/>
        <v>0</v>
      </c>
      <c r="AF11" s="1">
        <f t="shared" si="8"/>
        <v>224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41</v>
      </c>
      <c r="C12" s="1">
        <v>765</v>
      </c>
      <c r="D12" s="1">
        <v>990</v>
      </c>
      <c r="E12" s="1">
        <v>920</v>
      </c>
      <c r="F12" s="1">
        <v>711</v>
      </c>
      <c r="G12" s="6">
        <v>0.45</v>
      </c>
      <c r="H12" s="1">
        <v>45</v>
      </c>
      <c r="I12" s="1" t="s">
        <v>34</v>
      </c>
      <c r="J12" s="1">
        <v>916</v>
      </c>
      <c r="K12" s="1">
        <f t="shared" si="2"/>
        <v>4</v>
      </c>
      <c r="L12" s="1"/>
      <c r="M12" s="1"/>
      <c r="N12" s="1">
        <v>350</v>
      </c>
      <c r="O12" s="1"/>
      <c r="P12" s="1">
        <f t="shared" si="3"/>
        <v>184</v>
      </c>
      <c r="Q12" s="5">
        <f>11*P12-O12-N12-F12</f>
        <v>963</v>
      </c>
      <c r="R12" s="5"/>
      <c r="S12" s="5">
        <f t="shared" si="4"/>
        <v>963</v>
      </c>
      <c r="T12" s="5"/>
      <c r="U12" s="1"/>
      <c r="V12" s="1">
        <f t="shared" si="5"/>
        <v>11</v>
      </c>
      <c r="W12" s="1">
        <f t="shared" si="6"/>
        <v>5.7663043478260869</v>
      </c>
      <c r="X12" s="1">
        <v>167.4</v>
      </c>
      <c r="Y12" s="1">
        <v>162</v>
      </c>
      <c r="Z12" s="1">
        <v>166.77979999999999</v>
      </c>
      <c r="AA12" s="1">
        <v>161.37979999999999</v>
      </c>
      <c r="AB12" s="1">
        <v>129.6</v>
      </c>
      <c r="AC12" s="1">
        <v>150.6</v>
      </c>
      <c r="AD12" s="1"/>
      <c r="AE12" s="1">
        <f t="shared" si="7"/>
        <v>0</v>
      </c>
      <c r="AF12" s="1">
        <f t="shared" si="8"/>
        <v>433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41</v>
      </c>
      <c r="C13" s="1">
        <v>89</v>
      </c>
      <c r="D13" s="1">
        <v>30</v>
      </c>
      <c r="E13" s="1">
        <v>43</v>
      </c>
      <c r="F13" s="1">
        <v>51</v>
      </c>
      <c r="G13" s="6">
        <v>0.17</v>
      </c>
      <c r="H13" s="1">
        <v>180</v>
      </c>
      <c r="I13" s="1" t="s">
        <v>34</v>
      </c>
      <c r="J13" s="1">
        <v>42</v>
      </c>
      <c r="K13" s="1">
        <f t="shared" si="2"/>
        <v>1</v>
      </c>
      <c r="L13" s="1"/>
      <c r="M13" s="1"/>
      <c r="N13" s="1">
        <v>0</v>
      </c>
      <c r="O13" s="1"/>
      <c r="P13" s="1">
        <f t="shared" si="3"/>
        <v>8.6</v>
      </c>
      <c r="Q13" s="5">
        <f t="shared" si="9"/>
        <v>35</v>
      </c>
      <c r="R13" s="5"/>
      <c r="S13" s="5">
        <f t="shared" si="4"/>
        <v>35</v>
      </c>
      <c r="T13" s="5"/>
      <c r="U13" s="1"/>
      <c r="V13" s="1">
        <f t="shared" si="5"/>
        <v>10</v>
      </c>
      <c r="W13" s="1">
        <f t="shared" si="6"/>
        <v>5.9302325581395348</v>
      </c>
      <c r="X13" s="1">
        <v>8.4</v>
      </c>
      <c r="Y13" s="1">
        <v>9</v>
      </c>
      <c r="Z13" s="1">
        <v>15.2</v>
      </c>
      <c r="AA13" s="1">
        <v>14</v>
      </c>
      <c r="AB13" s="1">
        <v>3.6</v>
      </c>
      <c r="AC13" s="1">
        <v>6.4</v>
      </c>
      <c r="AD13" s="1"/>
      <c r="AE13" s="1">
        <f t="shared" si="7"/>
        <v>0</v>
      </c>
      <c r="AF13" s="1">
        <f t="shared" si="8"/>
        <v>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41</v>
      </c>
      <c r="C14" s="1">
        <v>102</v>
      </c>
      <c r="D14" s="1"/>
      <c r="E14" s="1">
        <v>50</v>
      </c>
      <c r="F14" s="1">
        <v>46</v>
      </c>
      <c r="G14" s="6">
        <v>0.3</v>
      </c>
      <c r="H14" s="1">
        <v>40</v>
      </c>
      <c r="I14" s="1" t="s">
        <v>34</v>
      </c>
      <c r="J14" s="1">
        <v>51</v>
      </c>
      <c r="K14" s="1">
        <f t="shared" si="2"/>
        <v>-1</v>
      </c>
      <c r="L14" s="1"/>
      <c r="M14" s="1"/>
      <c r="N14" s="1">
        <v>0</v>
      </c>
      <c r="O14" s="1"/>
      <c r="P14" s="1">
        <f t="shared" si="3"/>
        <v>10</v>
      </c>
      <c r="Q14" s="5">
        <f t="shared" si="9"/>
        <v>54</v>
      </c>
      <c r="R14" s="5"/>
      <c r="S14" s="5">
        <f t="shared" si="4"/>
        <v>54</v>
      </c>
      <c r="T14" s="5"/>
      <c r="U14" s="1"/>
      <c r="V14" s="1">
        <f t="shared" si="5"/>
        <v>10</v>
      </c>
      <c r="W14" s="1">
        <f t="shared" si="6"/>
        <v>4.5999999999999996</v>
      </c>
      <c r="X14" s="1">
        <v>8</v>
      </c>
      <c r="Y14" s="1">
        <v>9.1999999999999993</v>
      </c>
      <c r="Z14" s="1">
        <v>4.2</v>
      </c>
      <c r="AA14" s="1">
        <v>4.2</v>
      </c>
      <c r="AB14" s="1">
        <v>15.6</v>
      </c>
      <c r="AC14" s="1">
        <v>12.8</v>
      </c>
      <c r="AD14" s="1"/>
      <c r="AE14" s="1">
        <f t="shared" si="7"/>
        <v>0</v>
      </c>
      <c r="AF14" s="1">
        <f t="shared" si="8"/>
        <v>16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46</v>
      </c>
      <c r="B15" s="15" t="s">
        <v>41</v>
      </c>
      <c r="C15" s="15"/>
      <c r="D15" s="15"/>
      <c r="E15" s="15"/>
      <c r="F15" s="15"/>
      <c r="G15" s="16">
        <v>0</v>
      </c>
      <c r="H15" s="15" t="e">
        <v>#N/A</v>
      </c>
      <c r="I15" s="15" t="s">
        <v>34</v>
      </c>
      <c r="J15" s="15"/>
      <c r="K15" s="15">
        <f t="shared" si="2"/>
        <v>0</v>
      </c>
      <c r="L15" s="15"/>
      <c r="M15" s="15"/>
      <c r="N15" s="15"/>
      <c r="O15" s="15"/>
      <c r="P15" s="15">
        <f t="shared" si="3"/>
        <v>0</v>
      </c>
      <c r="Q15" s="17"/>
      <c r="R15" s="17"/>
      <c r="S15" s="17"/>
      <c r="T15" s="17"/>
      <c r="U15" s="15"/>
      <c r="V15" s="15" t="e">
        <f t="shared" si="5"/>
        <v>#DIV/0!</v>
      </c>
      <c r="W15" s="15" t="e">
        <f t="shared" si="6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 t="s">
        <v>47</v>
      </c>
      <c r="AE15" s="15">
        <f t="shared" si="7"/>
        <v>0</v>
      </c>
      <c r="AF15" s="15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41</v>
      </c>
      <c r="C16" s="1">
        <v>129</v>
      </c>
      <c r="D16" s="1">
        <v>134</v>
      </c>
      <c r="E16" s="1">
        <v>88</v>
      </c>
      <c r="F16" s="1">
        <v>158</v>
      </c>
      <c r="G16" s="6">
        <v>0.17</v>
      </c>
      <c r="H16" s="1">
        <v>180</v>
      </c>
      <c r="I16" s="1" t="s">
        <v>34</v>
      </c>
      <c r="J16" s="1">
        <v>88</v>
      </c>
      <c r="K16" s="1">
        <f t="shared" si="2"/>
        <v>0</v>
      </c>
      <c r="L16" s="1"/>
      <c r="M16" s="1"/>
      <c r="N16" s="1">
        <v>0</v>
      </c>
      <c r="O16" s="1"/>
      <c r="P16" s="1">
        <f t="shared" si="3"/>
        <v>17.600000000000001</v>
      </c>
      <c r="Q16" s="5">
        <f>10*P16-O16-N16-F16</f>
        <v>18</v>
      </c>
      <c r="R16" s="5"/>
      <c r="S16" s="5">
        <f>Q16-R16</f>
        <v>18</v>
      </c>
      <c r="T16" s="5"/>
      <c r="U16" s="1"/>
      <c r="V16" s="1">
        <f t="shared" si="5"/>
        <v>10</v>
      </c>
      <c r="W16" s="1">
        <f t="shared" si="6"/>
        <v>8.9772727272727266</v>
      </c>
      <c r="X16" s="1">
        <v>20.8</v>
      </c>
      <c r="Y16" s="1">
        <v>22.8</v>
      </c>
      <c r="Z16" s="1">
        <v>33.4</v>
      </c>
      <c r="AA16" s="1">
        <v>33.6</v>
      </c>
      <c r="AB16" s="1">
        <v>26.6</v>
      </c>
      <c r="AC16" s="1">
        <v>31.2</v>
      </c>
      <c r="AD16" s="1" t="s">
        <v>49</v>
      </c>
      <c r="AE16" s="1">
        <f t="shared" si="7"/>
        <v>0</v>
      </c>
      <c r="AF16" s="1">
        <f t="shared" si="8"/>
        <v>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50</v>
      </c>
      <c r="B17" s="15" t="s">
        <v>41</v>
      </c>
      <c r="C17" s="15"/>
      <c r="D17" s="15"/>
      <c r="E17" s="15"/>
      <c r="F17" s="15"/>
      <c r="G17" s="16">
        <v>0</v>
      </c>
      <c r="H17" s="15" t="e">
        <v>#N/A</v>
      </c>
      <c r="I17" s="15" t="s">
        <v>34</v>
      </c>
      <c r="J17" s="15"/>
      <c r="K17" s="15">
        <f t="shared" si="2"/>
        <v>0</v>
      </c>
      <c r="L17" s="15"/>
      <c r="M17" s="15"/>
      <c r="N17" s="15"/>
      <c r="O17" s="15"/>
      <c r="P17" s="15">
        <f t="shared" si="3"/>
        <v>0</v>
      </c>
      <c r="Q17" s="17"/>
      <c r="R17" s="17"/>
      <c r="S17" s="17"/>
      <c r="T17" s="17"/>
      <c r="U17" s="15"/>
      <c r="V17" s="15" t="e">
        <f t="shared" si="5"/>
        <v>#DIV/0!</v>
      </c>
      <c r="W17" s="15" t="e">
        <f t="shared" si="6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 t="s">
        <v>47</v>
      </c>
      <c r="AE17" s="15">
        <f t="shared" si="7"/>
        <v>0</v>
      </c>
      <c r="AF17" s="15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5" t="s">
        <v>51</v>
      </c>
      <c r="B18" s="15" t="s">
        <v>41</v>
      </c>
      <c r="C18" s="15"/>
      <c r="D18" s="15"/>
      <c r="E18" s="15"/>
      <c r="F18" s="15"/>
      <c r="G18" s="16">
        <v>0</v>
      </c>
      <c r="H18" s="15" t="e">
        <v>#N/A</v>
      </c>
      <c r="I18" s="15" t="s">
        <v>34</v>
      </c>
      <c r="J18" s="15"/>
      <c r="K18" s="15">
        <f t="shared" si="2"/>
        <v>0</v>
      </c>
      <c r="L18" s="15"/>
      <c r="M18" s="15"/>
      <c r="N18" s="15"/>
      <c r="O18" s="15"/>
      <c r="P18" s="15">
        <f t="shared" si="3"/>
        <v>0</v>
      </c>
      <c r="Q18" s="17"/>
      <c r="R18" s="17"/>
      <c r="S18" s="17"/>
      <c r="T18" s="17"/>
      <c r="U18" s="15"/>
      <c r="V18" s="15" t="e">
        <f t="shared" si="5"/>
        <v>#DIV/0!</v>
      </c>
      <c r="W18" s="15" t="e">
        <f t="shared" si="6"/>
        <v>#DIV/0!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 t="s">
        <v>47</v>
      </c>
      <c r="AE18" s="15">
        <f t="shared" si="7"/>
        <v>0</v>
      </c>
      <c r="AF18" s="15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33</v>
      </c>
      <c r="C19" s="1">
        <v>1235.528</v>
      </c>
      <c r="D19" s="1">
        <v>3315.328</v>
      </c>
      <c r="E19" s="1">
        <v>2627.7550000000001</v>
      </c>
      <c r="F19" s="1">
        <v>1463.711</v>
      </c>
      <c r="G19" s="6">
        <v>1</v>
      </c>
      <c r="H19" s="1">
        <v>55</v>
      </c>
      <c r="I19" s="1" t="s">
        <v>34</v>
      </c>
      <c r="J19" s="1">
        <v>2486.7399999999998</v>
      </c>
      <c r="K19" s="1">
        <f t="shared" si="2"/>
        <v>141.01500000000033</v>
      </c>
      <c r="L19" s="1"/>
      <c r="M19" s="1"/>
      <c r="N19" s="1">
        <v>1000</v>
      </c>
      <c r="O19" s="1">
        <v>1200</v>
      </c>
      <c r="P19" s="1">
        <f t="shared" si="3"/>
        <v>525.55100000000004</v>
      </c>
      <c r="Q19" s="5">
        <f>11*P19-O19-N19-F19</f>
        <v>2117.3500000000004</v>
      </c>
      <c r="R19" s="5">
        <v>1000</v>
      </c>
      <c r="S19" s="5">
        <f t="shared" ref="S19:S21" si="10">Q19-R19</f>
        <v>1117.3500000000004</v>
      </c>
      <c r="T19" s="5"/>
      <c r="U19" s="1"/>
      <c r="V19" s="1">
        <f t="shared" si="5"/>
        <v>11</v>
      </c>
      <c r="W19" s="1">
        <f t="shared" si="6"/>
        <v>6.9711807227081675</v>
      </c>
      <c r="X19" s="1">
        <v>491.13499999999999</v>
      </c>
      <c r="Y19" s="1">
        <v>466.37400000000002</v>
      </c>
      <c r="Z19" s="1">
        <v>453.98399999999998</v>
      </c>
      <c r="AA19" s="1">
        <v>410.14240000000001</v>
      </c>
      <c r="AB19" s="1">
        <v>370.8768</v>
      </c>
      <c r="AC19" s="1">
        <v>406.3646</v>
      </c>
      <c r="AD19" s="1"/>
      <c r="AE19" s="1">
        <f t="shared" si="7"/>
        <v>1000</v>
      </c>
      <c r="AF19" s="1">
        <f t="shared" si="8"/>
        <v>1117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33</v>
      </c>
      <c r="C20" s="1">
        <v>3299.5880000000002</v>
      </c>
      <c r="D20" s="1">
        <v>3819.9940000000001</v>
      </c>
      <c r="E20" s="1">
        <v>3294.645</v>
      </c>
      <c r="F20" s="1">
        <v>3553.3319999999999</v>
      </c>
      <c r="G20" s="6">
        <v>1</v>
      </c>
      <c r="H20" s="1">
        <v>50</v>
      </c>
      <c r="I20" s="1" t="s">
        <v>34</v>
      </c>
      <c r="J20" s="1">
        <v>3307.1</v>
      </c>
      <c r="K20" s="1">
        <f t="shared" si="2"/>
        <v>-12.454999999999927</v>
      </c>
      <c r="L20" s="1"/>
      <c r="M20" s="1"/>
      <c r="N20" s="1">
        <v>800</v>
      </c>
      <c r="O20" s="1">
        <v>700</v>
      </c>
      <c r="P20" s="1">
        <f t="shared" si="3"/>
        <v>658.92899999999997</v>
      </c>
      <c r="Q20" s="5">
        <f>11*P20-O20-N20-F20</f>
        <v>2194.8870000000002</v>
      </c>
      <c r="R20" s="5">
        <v>1000</v>
      </c>
      <c r="S20" s="5">
        <f t="shared" si="10"/>
        <v>1194.8870000000002</v>
      </c>
      <c r="T20" s="5"/>
      <c r="U20" s="1"/>
      <c r="V20" s="1">
        <f t="shared" si="5"/>
        <v>11.000000000000002</v>
      </c>
      <c r="W20" s="1">
        <f t="shared" si="6"/>
        <v>7.6690083453604263</v>
      </c>
      <c r="X20" s="1">
        <v>662.63239999999996</v>
      </c>
      <c r="Y20" s="1">
        <v>622.73680000000002</v>
      </c>
      <c r="Z20" s="1">
        <v>545.61500000000001</v>
      </c>
      <c r="AA20" s="1">
        <v>489.9606</v>
      </c>
      <c r="AB20" s="1">
        <v>661.952</v>
      </c>
      <c r="AC20" s="1">
        <v>759.34339999999997</v>
      </c>
      <c r="AD20" s="1"/>
      <c r="AE20" s="1">
        <f t="shared" si="7"/>
        <v>1000</v>
      </c>
      <c r="AF20" s="1">
        <f t="shared" si="8"/>
        <v>1195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33</v>
      </c>
      <c r="C21" s="1">
        <v>2516.7959999999998</v>
      </c>
      <c r="D21" s="1">
        <v>4925.74</v>
      </c>
      <c r="E21" s="1">
        <v>3514.7240000000002</v>
      </c>
      <c r="F21" s="1">
        <v>3312.1959999999999</v>
      </c>
      <c r="G21" s="6">
        <v>1</v>
      </c>
      <c r="H21" s="1">
        <v>55</v>
      </c>
      <c r="I21" s="1" t="s">
        <v>34</v>
      </c>
      <c r="J21" s="1">
        <v>3309.88</v>
      </c>
      <c r="K21" s="1">
        <f t="shared" si="2"/>
        <v>204.84400000000005</v>
      </c>
      <c r="L21" s="1"/>
      <c r="M21" s="1"/>
      <c r="N21" s="1">
        <v>900</v>
      </c>
      <c r="O21" s="1">
        <v>1100</v>
      </c>
      <c r="P21" s="1">
        <f t="shared" si="3"/>
        <v>702.94479999999999</v>
      </c>
      <c r="Q21" s="5">
        <f>11*P21-O21-N21-F21</f>
        <v>2420.1967999999997</v>
      </c>
      <c r="R21" s="5">
        <v>1000</v>
      </c>
      <c r="S21" s="5">
        <f t="shared" si="10"/>
        <v>1420.1967999999997</v>
      </c>
      <c r="T21" s="5"/>
      <c r="U21" s="1"/>
      <c r="V21" s="1">
        <f t="shared" si="5"/>
        <v>11</v>
      </c>
      <c r="W21" s="1">
        <f t="shared" si="6"/>
        <v>7.5570599569126911</v>
      </c>
      <c r="X21" s="1">
        <v>671.24599999999998</v>
      </c>
      <c r="Y21" s="1">
        <v>658.01499999999999</v>
      </c>
      <c r="Z21" s="1">
        <v>671.90739999999994</v>
      </c>
      <c r="AA21" s="1">
        <v>647.35919999999999</v>
      </c>
      <c r="AB21" s="1">
        <v>626.04899999999998</v>
      </c>
      <c r="AC21" s="1">
        <v>644.83240000000001</v>
      </c>
      <c r="AD21" s="1"/>
      <c r="AE21" s="1">
        <f t="shared" si="7"/>
        <v>1000</v>
      </c>
      <c r="AF21" s="1">
        <f t="shared" si="8"/>
        <v>1420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55</v>
      </c>
      <c r="B22" s="15" t="s">
        <v>33</v>
      </c>
      <c r="C22" s="15"/>
      <c r="D22" s="15"/>
      <c r="E22" s="15"/>
      <c r="F22" s="15"/>
      <c r="G22" s="16">
        <v>0</v>
      </c>
      <c r="H22" s="15">
        <v>60</v>
      </c>
      <c r="I22" s="15" t="s">
        <v>34</v>
      </c>
      <c r="J22" s="15"/>
      <c r="K22" s="15">
        <f t="shared" si="2"/>
        <v>0</v>
      </c>
      <c r="L22" s="15"/>
      <c r="M22" s="15"/>
      <c r="N22" s="15"/>
      <c r="O22" s="15"/>
      <c r="P22" s="15">
        <f t="shared" si="3"/>
        <v>0</v>
      </c>
      <c r="Q22" s="17"/>
      <c r="R22" s="17"/>
      <c r="S22" s="17"/>
      <c r="T22" s="17"/>
      <c r="U22" s="15"/>
      <c r="V22" s="15" t="e">
        <f t="shared" si="5"/>
        <v>#DIV/0!</v>
      </c>
      <c r="W22" s="15" t="e">
        <f t="shared" si="6"/>
        <v>#DIV/0!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 t="s">
        <v>56</v>
      </c>
      <c r="AE22" s="15">
        <f t="shared" si="7"/>
        <v>0</v>
      </c>
      <c r="AF22" s="15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57</v>
      </c>
      <c r="B23" s="11" t="s">
        <v>33</v>
      </c>
      <c r="C23" s="11">
        <v>4647.0519999999997</v>
      </c>
      <c r="D23" s="11">
        <v>5587.8050000000003</v>
      </c>
      <c r="E23" s="19">
        <v>4873.9809999999998</v>
      </c>
      <c r="F23" s="19">
        <v>4818.4809999999998</v>
      </c>
      <c r="G23" s="12">
        <v>0</v>
      </c>
      <c r="H23" s="11">
        <v>60</v>
      </c>
      <c r="I23" s="13" t="s">
        <v>76</v>
      </c>
      <c r="J23" s="11">
        <v>4795.6760000000004</v>
      </c>
      <c r="K23" s="11">
        <f t="shared" si="2"/>
        <v>78.304999999999382</v>
      </c>
      <c r="L23" s="11"/>
      <c r="M23" s="11"/>
      <c r="N23" s="19">
        <v>800</v>
      </c>
      <c r="O23" s="19">
        <v>700</v>
      </c>
      <c r="P23" s="11">
        <f t="shared" si="3"/>
        <v>974.7962</v>
      </c>
      <c r="Q23" s="14"/>
      <c r="R23" s="14"/>
      <c r="S23" s="14"/>
      <c r="T23" s="14"/>
      <c r="U23" s="11"/>
      <c r="V23" s="11">
        <f t="shared" si="5"/>
        <v>6.481848205809583</v>
      </c>
      <c r="W23" s="11">
        <f t="shared" si="6"/>
        <v>6.481848205809583</v>
      </c>
      <c r="X23" s="11">
        <v>1050.6676</v>
      </c>
      <c r="Y23" s="11">
        <v>1008.159</v>
      </c>
      <c r="Z23" s="11">
        <v>996.33619999999996</v>
      </c>
      <c r="AA23" s="11">
        <v>942.00900000000001</v>
      </c>
      <c r="AB23" s="11">
        <v>862.56219999999996</v>
      </c>
      <c r="AC23" s="11">
        <v>1074.952</v>
      </c>
      <c r="AD23" s="13" t="s">
        <v>142</v>
      </c>
      <c r="AE23" s="11">
        <f t="shared" si="7"/>
        <v>0</v>
      </c>
      <c r="AF23" s="1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58</v>
      </c>
      <c r="B24" s="15" t="s">
        <v>33</v>
      </c>
      <c r="C24" s="15"/>
      <c r="D24" s="15"/>
      <c r="E24" s="15"/>
      <c r="F24" s="15"/>
      <c r="G24" s="16">
        <v>0</v>
      </c>
      <c r="H24" s="15">
        <v>50</v>
      </c>
      <c r="I24" s="15" t="s">
        <v>34</v>
      </c>
      <c r="J24" s="15"/>
      <c r="K24" s="15">
        <f t="shared" si="2"/>
        <v>0</v>
      </c>
      <c r="L24" s="15"/>
      <c r="M24" s="15"/>
      <c r="N24" s="15"/>
      <c r="O24" s="15"/>
      <c r="P24" s="15">
        <f t="shared" si="3"/>
        <v>0</v>
      </c>
      <c r="Q24" s="17"/>
      <c r="R24" s="17"/>
      <c r="S24" s="17"/>
      <c r="T24" s="17"/>
      <c r="U24" s="15"/>
      <c r="V24" s="15" t="e">
        <f t="shared" si="5"/>
        <v>#DIV/0!</v>
      </c>
      <c r="W24" s="15" t="e">
        <f t="shared" si="6"/>
        <v>#DIV/0!</v>
      </c>
      <c r="X24" s="15">
        <v>-0.52500000000000002</v>
      </c>
      <c r="Y24" s="15">
        <v>-0.52500000000000002</v>
      </c>
      <c r="Z24" s="15">
        <v>0</v>
      </c>
      <c r="AA24" s="15">
        <v>0</v>
      </c>
      <c r="AB24" s="15">
        <v>-0.34300000000000003</v>
      </c>
      <c r="AC24" s="15">
        <v>-0.34300000000000003</v>
      </c>
      <c r="AD24" s="15" t="s">
        <v>47</v>
      </c>
      <c r="AE24" s="15">
        <f t="shared" si="7"/>
        <v>0</v>
      </c>
      <c r="AF24" s="15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59</v>
      </c>
      <c r="B25" s="1" t="s">
        <v>33</v>
      </c>
      <c r="C25" s="1">
        <v>2237.7260000000001</v>
      </c>
      <c r="D25" s="1">
        <v>4181.03</v>
      </c>
      <c r="E25" s="1">
        <v>2830.6460000000002</v>
      </c>
      <c r="F25" s="1">
        <v>3080.5610000000001</v>
      </c>
      <c r="G25" s="6">
        <v>1</v>
      </c>
      <c r="H25" s="1">
        <v>55</v>
      </c>
      <c r="I25" s="1" t="s">
        <v>34</v>
      </c>
      <c r="J25" s="1">
        <v>2660.0459999999998</v>
      </c>
      <c r="K25" s="1">
        <f t="shared" si="2"/>
        <v>170.60000000000036</v>
      </c>
      <c r="L25" s="1"/>
      <c r="M25" s="1"/>
      <c r="N25" s="1">
        <v>900</v>
      </c>
      <c r="O25" s="1">
        <v>1100</v>
      </c>
      <c r="P25" s="1">
        <f t="shared" si="3"/>
        <v>566.12920000000008</v>
      </c>
      <c r="Q25" s="5">
        <f>11*P25-O25-N25-F25</f>
        <v>1146.8602000000005</v>
      </c>
      <c r="R25" s="5">
        <v>500</v>
      </c>
      <c r="S25" s="5">
        <f t="shared" ref="S25:S26" si="11">Q25-R25</f>
        <v>646.86020000000053</v>
      </c>
      <c r="T25" s="5"/>
      <c r="U25" s="1"/>
      <c r="V25" s="1">
        <f t="shared" si="5"/>
        <v>11</v>
      </c>
      <c r="W25" s="1">
        <f t="shared" si="6"/>
        <v>8.9742076543658218</v>
      </c>
      <c r="X25" s="1">
        <v>584.68500000000006</v>
      </c>
      <c r="Y25" s="1">
        <v>553.20140000000004</v>
      </c>
      <c r="Z25" s="1">
        <v>576.26099999999997</v>
      </c>
      <c r="AA25" s="1">
        <v>522.97460000000001</v>
      </c>
      <c r="AB25" s="1">
        <v>513.85760000000005</v>
      </c>
      <c r="AC25" s="1">
        <v>554.62979999999993</v>
      </c>
      <c r="AD25" s="1"/>
      <c r="AE25" s="1">
        <f t="shared" si="7"/>
        <v>500</v>
      </c>
      <c r="AF25" s="1">
        <f t="shared" si="8"/>
        <v>647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33</v>
      </c>
      <c r="C26" s="1">
        <v>2645.9839999999999</v>
      </c>
      <c r="D26" s="1">
        <v>5667.9650000000001</v>
      </c>
      <c r="E26" s="1">
        <v>3423.37</v>
      </c>
      <c r="F26" s="1">
        <v>4417.384</v>
      </c>
      <c r="G26" s="6">
        <v>1</v>
      </c>
      <c r="H26" s="1">
        <v>60</v>
      </c>
      <c r="I26" s="1" t="s">
        <v>34</v>
      </c>
      <c r="J26" s="1">
        <v>3360.3090000000002</v>
      </c>
      <c r="K26" s="1">
        <f t="shared" si="2"/>
        <v>63.060999999999694</v>
      </c>
      <c r="L26" s="1"/>
      <c r="M26" s="1"/>
      <c r="N26" s="1">
        <v>800</v>
      </c>
      <c r="O26" s="1">
        <v>800</v>
      </c>
      <c r="P26" s="1">
        <f t="shared" si="3"/>
        <v>684.67399999999998</v>
      </c>
      <c r="Q26" s="5">
        <f>11*P26-O26-N26-F26</f>
        <v>1514.0299999999997</v>
      </c>
      <c r="R26" s="5">
        <v>500</v>
      </c>
      <c r="S26" s="5">
        <f t="shared" si="11"/>
        <v>1014.0299999999997</v>
      </c>
      <c r="T26" s="5"/>
      <c r="U26" s="1"/>
      <c r="V26" s="1">
        <f t="shared" si="5"/>
        <v>11</v>
      </c>
      <c r="W26" s="1">
        <f t="shared" si="6"/>
        <v>8.7886848339501729</v>
      </c>
      <c r="X26" s="1">
        <v>781.05140000000006</v>
      </c>
      <c r="Y26" s="1">
        <v>724.13580000000002</v>
      </c>
      <c r="Z26" s="1">
        <v>666.17859999999996</v>
      </c>
      <c r="AA26" s="1">
        <v>615.24939999999992</v>
      </c>
      <c r="AB26" s="1">
        <v>690.13639999999998</v>
      </c>
      <c r="AC26" s="1">
        <v>764.59080000000006</v>
      </c>
      <c r="AD26" s="1"/>
      <c r="AE26" s="1">
        <f t="shared" si="7"/>
        <v>500</v>
      </c>
      <c r="AF26" s="1">
        <f t="shared" si="8"/>
        <v>1014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61</v>
      </c>
      <c r="B27" s="11" t="s">
        <v>33</v>
      </c>
      <c r="C27" s="11">
        <v>1334.3409999999999</v>
      </c>
      <c r="D27" s="11">
        <v>572.94399999999996</v>
      </c>
      <c r="E27" s="19">
        <v>1601.076</v>
      </c>
      <c r="F27" s="19">
        <v>105.721</v>
      </c>
      <c r="G27" s="12">
        <v>0</v>
      </c>
      <c r="H27" s="11">
        <v>60</v>
      </c>
      <c r="I27" s="13" t="s">
        <v>76</v>
      </c>
      <c r="J27" s="11">
        <v>1570.97</v>
      </c>
      <c r="K27" s="11">
        <f t="shared" si="2"/>
        <v>30.105999999999995</v>
      </c>
      <c r="L27" s="11"/>
      <c r="M27" s="11"/>
      <c r="N27" s="19">
        <v>500</v>
      </c>
      <c r="O27" s="19">
        <v>600</v>
      </c>
      <c r="P27" s="11">
        <f t="shared" si="3"/>
        <v>320.21519999999998</v>
      </c>
      <c r="Q27" s="14"/>
      <c r="R27" s="14"/>
      <c r="S27" s="14"/>
      <c r="T27" s="14"/>
      <c r="U27" s="11"/>
      <c r="V27" s="11">
        <f t="shared" si="5"/>
        <v>3.7653459298621681</v>
      </c>
      <c r="W27" s="11">
        <f t="shared" si="6"/>
        <v>3.7653459298621681</v>
      </c>
      <c r="X27" s="11">
        <v>451.79820000000001</v>
      </c>
      <c r="Y27" s="11">
        <v>426.89859999999999</v>
      </c>
      <c r="Z27" s="11">
        <v>372.1662</v>
      </c>
      <c r="AA27" s="11">
        <v>349.2996</v>
      </c>
      <c r="AB27" s="11">
        <v>179.32939999999999</v>
      </c>
      <c r="AC27" s="11">
        <v>170.2054</v>
      </c>
      <c r="AD27" s="13" t="s">
        <v>142</v>
      </c>
      <c r="AE27" s="11">
        <f t="shared" si="7"/>
        <v>0</v>
      </c>
      <c r="AF27" s="1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33</v>
      </c>
      <c r="C28" s="1">
        <v>279.62799999999999</v>
      </c>
      <c r="D28" s="1">
        <v>1062.78</v>
      </c>
      <c r="E28" s="1">
        <v>575.79700000000003</v>
      </c>
      <c r="F28" s="1">
        <v>674.88499999999999</v>
      </c>
      <c r="G28" s="6">
        <v>1</v>
      </c>
      <c r="H28" s="1">
        <v>60</v>
      </c>
      <c r="I28" s="1" t="s">
        <v>34</v>
      </c>
      <c r="J28" s="1">
        <v>556.34100000000001</v>
      </c>
      <c r="K28" s="1">
        <f t="shared" si="2"/>
        <v>19.456000000000017</v>
      </c>
      <c r="L28" s="1"/>
      <c r="M28" s="1"/>
      <c r="N28" s="1">
        <v>500</v>
      </c>
      <c r="O28" s="1">
        <v>600</v>
      </c>
      <c r="P28" s="1">
        <f t="shared" si="3"/>
        <v>115.15940000000001</v>
      </c>
      <c r="Q28" s="5"/>
      <c r="R28" s="5"/>
      <c r="S28" s="5">
        <f t="shared" ref="S28:S31" si="12">Q28-R28</f>
        <v>0</v>
      </c>
      <c r="T28" s="5"/>
      <c r="U28" s="1"/>
      <c r="V28" s="1">
        <f t="shared" si="5"/>
        <v>15.412419654843633</v>
      </c>
      <c r="W28" s="1">
        <f t="shared" si="6"/>
        <v>15.412419654843633</v>
      </c>
      <c r="X28" s="1">
        <v>134.37639999999999</v>
      </c>
      <c r="Y28" s="1">
        <v>115.1872</v>
      </c>
      <c r="Z28" s="1">
        <v>116.396</v>
      </c>
      <c r="AA28" s="1">
        <v>84.945999999999998</v>
      </c>
      <c r="AB28" s="1">
        <v>76.548400000000001</v>
      </c>
      <c r="AC28" s="1">
        <v>81.427800000000005</v>
      </c>
      <c r="AD28" s="1"/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33</v>
      </c>
      <c r="C29" s="1">
        <v>356.67700000000002</v>
      </c>
      <c r="D29" s="1">
        <v>2773.645</v>
      </c>
      <c r="E29" s="1">
        <v>1114.729</v>
      </c>
      <c r="F29" s="1">
        <v>1821.0740000000001</v>
      </c>
      <c r="G29" s="6">
        <v>1</v>
      </c>
      <c r="H29" s="1">
        <v>60</v>
      </c>
      <c r="I29" s="1" t="s">
        <v>34</v>
      </c>
      <c r="J29" s="1">
        <v>1094.5920000000001</v>
      </c>
      <c r="K29" s="1">
        <f t="shared" si="2"/>
        <v>20.136999999999944</v>
      </c>
      <c r="L29" s="1"/>
      <c r="M29" s="1"/>
      <c r="N29" s="1">
        <v>500</v>
      </c>
      <c r="O29" s="1">
        <v>600</v>
      </c>
      <c r="P29" s="1">
        <f t="shared" si="3"/>
        <v>222.94580000000002</v>
      </c>
      <c r="Q29" s="5"/>
      <c r="R29" s="5"/>
      <c r="S29" s="5">
        <f t="shared" si="12"/>
        <v>0</v>
      </c>
      <c r="T29" s="5"/>
      <c r="U29" s="1"/>
      <c r="V29" s="1">
        <f t="shared" si="5"/>
        <v>13.102171020938721</v>
      </c>
      <c r="W29" s="1">
        <f t="shared" si="6"/>
        <v>13.102171020938721</v>
      </c>
      <c r="X29" s="1">
        <v>252.3192</v>
      </c>
      <c r="Y29" s="1">
        <v>236.8022</v>
      </c>
      <c r="Z29" s="1">
        <v>226.9734</v>
      </c>
      <c r="AA29" s="1">
        <v>196.1816</v>
      </c>
      <c r="AB29" s="1">
        <v>183.0008</v>
      </c>
      <c r="AC29" s="1">
        <v>189.59180000000001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33</v>
      </c>
      <c r="C30" s="1">
        <v>1741.184</v>
      </c>
      <c r="D30" s="1">
        <v>2776.3389999999999</v>
      </c>
      <c r="E30" s="1">
        <v>1824.3440000000001</v>
      </c>
      <c r="F30" s="1">
        <v>2298.578</v>
      </c>
      <c r="G30" s="6">
        <v>1</v>
      </c>
      <c r="H30" s="1">
        <v>60</v>
      </c>
      <c r="I30" s="1" t="s">
        <v>34</v>
      </c>
      <c r="J30" s="1">
        <v>1728.6579999999999</v>
      </c>
      <c r="K30" s="1">
        <f t="shared" si="2"/>
        <v>95.686000000000149</v>
      </c>
      <c r="L30" s="1"/>
      <c r="M30" s="1"/>
      <c r="N30" s="1">
        <v>550</v>
      </c>
      <c r="O30" s="1">
        <v>600</v>
      </c>
      <c r="P30" s="1">
        <f t="shared" si="3"/>
        <v>364.86880000000002</v>
      </c>
      <c r="Q30" s="5">
        <f>11*P30-O30-N30-F30</f>
        <v>564.97880000000032</v>
      </c>
      <c r="R30" s="5"/>
      <c r="S30" s="5">
        <f t="shared" si="12"/>
        <v>564.97880000000032</v>
      </c>
      <c r="T30" s="5"/>
      <c r="U30" s="1"/>
      <c r="V30" s="1">
        <f t="shared" si="5"/>
        <v>11</v>
      </c>
      <c r="W30" s="1">
        <f t="shared" si="6"/>
        <v>9.4515562854373947</v>
      </c>
      <c r="X30" s="1">
        <v>417.67099999999999</v>
      </c>
      <c r="Y30" s="1">
        <v>397.47</v>
      </c>
      <c r="Z30" s="1">
        <v>389.44580000000002</v>
      </c>
      <c r="AA30" s="1">
        <v>358.11079999999998</v>
      </c>
      <c r="AB30" s="1">
        <v>309.40839999999997</v>
      </c>
      <c r="AC30" s="1">
        <v>325.798</v>
      </c>
      <c r="AD30" s="1"/>
      <c r="AE30" s="1">
        <f t="shared" si="7"/>
        <v>0</v>
      </c>
      <c r="AF30" s="1">
        <f t="shared" si="8"/>
        <v>565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33</v>
      </c>
      <c r="C31" s="1">
        <v>85.335999999999999</v>
      </c>
      <c r="D31" s="1">
        <v>70.105000000000004</v>
      </c>
      <c r="E31" s="1">
        <v>61.927</v>
      </c>
      <c r="F31" s="1">
        <v>71.022000000000006</v>
      </c>
      <c r="G31" s="6">
        <v>1</v>
      </c>
      <c r="H31" s="1">
        <v>35</v>
      </c>
      <c r="I31" s="1" t="s">
        <v>34</v>
      </c>
      <c r="J31" s="1">
        <v>55.5</v>
      </c>
      <c r="K31" s="1">
        <f t="shared" si="2"/>
        <v>6.4269999999999996</v>
      </c>
      <c r="L31" s="1"/>
      <c r="M31" s="1"/>
      <c r="N31" s="1">
        <v>30</v>
      </c>
      <c r="O31" s="1"/>
      <c r="P31" s="1">
        <f t="shared" si="3"/>
        <v>12.385400000000001</v>
      </c>
      <c r="Q31" s="5">
        <f>9*P31-O31-N31-F31</f>
        <v>10.446600000000004</v>
      </c>
      <c r="R31" s="5"/>
      <c r="S31" s="5">
        <f t="shared" si="12"/>
        <v>10.446600000000004</v>
      </c>
      <c r="T31" s="5"/>
      <c r="U31" s="1"/>
      <c r="V31" s="1">
        <f t="shared" si="5"/>
        <v>9</v>
      </c>
      <c r="W31" s="1">
        <f t="shared" si="6"/>
        <v>8.1565391509357799</v>
      </c>
      <c r="X31" s="1">
        <v>15.456200000000001</v>
      </c>
      <c r="Y31" s="1">
        <v>15.428000000000001</v>
      </c>
      <c r="Z31" s="1">
        <v>9.8840000000000003</v>
      </c>
      <c r="AA31" s="1">
        <v>8.6498000000000008</v>
      </c>
      <c r="AB31" s="1">
        <v>7.8879999999999999</v>
      </c>
      <c r="AC31" s="1">
        <v>6.7614000000000001</v>
      </c>
      <c r="AD31" s="1"/>
      <c r="AE31" s="1">
        <f t="shared" si="7"/>
        <v>0</v>
      </c>
      <c r="AF31" s="1">
        <f t="shared" si="8"/>
        <v>10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5" t="s">
        <v>66</v>
      </c>
      <c r="B32" s="15" t="s">
        <v>33</v>
      </c>
      <c r="C32" s="15"/>
      <c r="D32" s="15"/>
      <c r="E32" s="15"/>
      <c r="F32" s="15"/>
      <c r="G32" s="16">
        <v>0</v>
      </c>
      <c r="H32" s="15" t="e">
        <v>#N/A</v>
      </c>
      <c r="I32" s="15" t="s">
        <v>34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3"/>
        <v>0</v>
      </c>
      <c r="Q32" s="17"/>
      <c r="R32" s="17"/>
      <c r="S32" s="17"/>
      <c r="T32" s="17"/>
      <c r="U32" s="15"/>
      <c r="V32" s="15" t="e">
        <f t="shared" si="5"/>
        <v>#DIV/0!</v>
      </c>
      <c r="W32" s="15" t="e">
        <f t="shared" si="6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 t="s">
        <v>47</v>
      </c>
      <c r="AE32" s="15">
        <f t="shared" si="7"/>
        <v>0</v>
      </c>
      <c r="AF32" s="15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5" t="s">
        <v>67</v>
      </c>
      <c r="B33" s="15" t="s">
        <v>33</v>
      </c>
      <c r="C33" s="15"/>
      <c r="D33" s="15"/>
      <c r="E33" s="15"/>
      <c r="F33" s="15"/>
      <c r="G33" s="16">
        <v>0</v>
      </c>
      <c r="H33" s="15">
        <v>30</v>
      </c>
      <c r="I33" s="15" t="s">
        <v>34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3"/>
        <v>0</v>
      </c>
      <c r="Q33" s="17"/>
      <c r="R33" s="17"/>
      <c r="S33" s="17"/>
      <c r="T33" s="17"/>
      <c r="U33" s="15"/>
      <c r="V33" s="15" t="e">
        <f t="shared" si="5"/>
        <v>#DIV/0!</v>
      </c>
      <c r="W33" s="15" t="e">
        <f t="shared" si="6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47</v>
      </c>
      <c r="AE33" s="15">
        <f t="shared" si="7"/>
        <v>0</v>
      </c>
      <c r="AF33" s="15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68</v>
      </c>
      <c r="B34" s="1" t="s">
        <v>33</v>
      </c>
      <c r="C34" s="1">
        <v>466.38600000000002</v>
      </c>
      <c r="D34" s="1">
        <v>909.92899999999997</v>
      </c>
      <c r="E34" s="1">
        <v>1011.106</v>
      </c>
      <c r="F34" s="1">
        <v>211.04900000000001</v>
      </c>
      <c r="G34" s="6">
        <v>1</v>
      </c>
      <c r="H34" s="1">
        <v>30</v>
      </c>
      <c r="I34" s="1" t="s">
        <v>34</v>
      </c>
      <c r="J34" s="1">
        <v>1013.231</v>
      </c>
      <c r="K34" s="1">
        <f t="shared" si="2"/>
        <v>-2.125</v>
      </c>
      <c r="L34" s="1"/>
      <c r="M34" s="1"/>
      <c r="N34" s="1">
        <v>250</v>
      </c>
      <c r="O34" s="1"/>
      <c r="P34" s="1">
        <f t="shared" si="3"/>
        <v>202.22120000000001</v>
      </c>
      <c r="Q34" s="5">
        <f>7*P34-O34-N34-F34</f>
        <v>954.49940000000015</v>
      </c>
      <c r="R34" s="5"/>
      <c r="S34" s="5">
        <f>Q34-R34</f>
        <v>954.49940000000015</v>
      </c>
      <c r="T34" s="5"/>
      <c r="U34" s="1"/>
      <c r="V34" s="1">
        <f t="shared" si="5"/>
        <v>7</v>
      </c>
      <c r="W34" s="1">
        <f t="shared" si="6"/>
        <v>2.279924162254007</v>
      </c>
      <c r="X34" s="1">
        <v>143.03559999999999</v>
      </c>
      <c r="Y34" s="1">
        <v>120.2542</v>
      </c>
      <c r="Z34" s="1">
        <v>139.21119999999999</v>
      </c>
      <c r="AA34" s="1">
        <v>125.1588</v>
      </c>
      <c r="AB34" s="1">
        <v>95.234200000000001</v>
      </c>
      <c r="AC34" s="1">
        <v>91.748000000000005</v>
      </c>
      <c r="AD34" s="1"/>
      <c r="AE34" s="1">
        <f t="shared" si="7"/>
        <v>0</v>
      </c>
      <c r="AF34" s="1">
        <f t="shared" si="8"/>
        <v>954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5" t="s">
        <v>69</v>
      </c>
      <c r="B35" s="15" t="s">
        <v>33</v>
      </c>
      <c r="C35" s="15"/>
      <c r="D35" s="15"/>
      <c r="E35" s="15"/>
      <c r="F35" s="15"/>
      <c r="G35" s="16">
        <v>0</v>
      </c>
      <c r="H35" s="15" t="e">
        <v>#N/A</v>
      </c>
      <c r="I35" s="15" t="s">
        <v>34</v>
      </c>
      <c r="J35" s="15"/>
      <c r="K35" s="15">
        <f t="shared" si="2"/>
        <v>0</v>
      </c>
      <c r="L35" s="15"/>
      <c r="M35" s="15"/>
      <c r="N35" s="15"/>
      <c r="O35" s="15"/>
      <c r="P35" s="15">
        <f t="shared" si="3"/>
        <v>0</v>
      </c>
      <c r="Q35" s="17"/>
      <c r="R35" s="17"/>
      <c r="S35" s="17"/>
      <c r="T35" s="17"/>
      <c r="U35" s="15"/>
      <c r="V35" s="15" t="e">
        <f t="shared" si="5"/>
        <v>#DIV/0!</v>
      </c>
      <c r="W35" s="15" t="e">
        <f t="shared" si="6"/>
        <v>#DIV/0!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 t="s">
        <v>47</v>
      </c>
      <c r="AE35" s="15">
        <f t="shared" si="7"/>
        <v>0</v>
      </c>
      <c r="AF35" s="15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5" t="s">
        <v>70</v>
      </c>
      <c r="B36" s="15" t="s">
        <v>33</v>
      </c>
      <c r="C36" s="15"/>
      <c r="D36" s="15"/>
      <c r="E36" s="15"/>
      <c r="F36" s="15"/>
      <c r="G36" s="16">
        <v>0</v>
      </c>
      <c r="H36" s="15">
        <v>40</v>
      </c>
      <c r="I36" s="15" t="s">
        <v>34</v>
      </c>
      <c r="J36" s="15"/>
      <c r="K36" s="15">
        <f t="shared" si="2"/>
        <v>0</v>
      </c>
      <c r="L36" s="15"/>
      <c r="M36" s="15"/>
      <c r="N36" s="15"/>
      <c r="O36" s="15"/>
      <c r="P36" s="15">
        <f t="shared" si="3"/>
        <v>0</v>
      </c>
      <c r="Q36" s="17"/>
      <c r="R36" s="17"/>
      <c r="S36" s="17"/>
      <c r="T36" s="17"/>
      <c r="U36" s="15"/>
      <c r="V36" s="15" t="e">
        <f t="shared" si="5"/>
        <v>#DIV/0!</v>
      </c>
      <c r="W36" s="15" t="e">
        <f t="shared" si="6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56</v>
      </c>
      <c r="AE36" s="15">
        <f t="shared" si="7"/>
        <v>0</v>
      </c>
      <c r="AF36" s="15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33</v>
      </c>
      <c r="C37" s="1">
        <v>4645.3959999999997</v>
      </c>
      <c r="D37" s="1">
        <v>9506.7070000000003</v>
      </c>
      <c r="E37" s="1">
        <v>5384.5240000000003</v>
      </c>
      <c r="F37" s="1">
        <v>7539.5649999999996</v>
      </c>
      <c r="G37" s="6">
        <v>1</v>
      </c>
      <c r="H37" s="1">
        <v>40</v>
      </c>
      <c r="I37" s="1" t="s">
        <v>34</v>
      </c>
      <c r="J37" s="1">
        <v>5303.8590000000004</v>
      </c>
      <c r="K37" s="1">
        <f t="shared" si="2"/>
        <v>80.664999999999964</v>
      </c>
      <c r="L37" s="1"/>
      <c r="M37" s="1"/>
      <c r="N37" s="1">
        <v>500</v>
      </c>
      <c r="O37" s="1">
        <v>500</v>
      </c>
      <c r="P37" s="1">
        <f t="shared" si="3"/>
        <v>1076.9048</v>
      </c>
      <c r="Q37" s="5">
        <f>10*P37-O37-N37-F37</f>
        <v>2229.4830000000011</v>
      </c>
      <c r="R37" s="5">
        <v>1000</v>
      </c>
      <c r="S37" s="5">
        <f>Q37-R37</f>
        <v>1229.4830000000011</v>
      </c>
      <c r="T37" s="5"/>
      <c r="U37" s="1"/>
      <c r="V37" s="1">
        <f t="shared" si="5"/>
        <v>9.9999999999999982</v>
      </c>
      <c r="W37" s="1">
        <f t="shared" si="6"/>
        <v>7.929730650285892</v>
      </c>
      <c r="X37" s="1">
        <v>1127.414</v>
      </c>
      <c r="Y37" s="1">
        <v>1116.0663999999999</v>
      </c>
      <c r="Z37" s="1">
        <v>1094.5688</v>
      </c>
      <c r="AA37" s="1">
        <v>1039.2354</v>
      </c>
      <c r="AB37" s="1">
        <v>756.09059999999999</v>
      </c>
      <c r="AC37" s="1">
        <v>755.18700000000001</v>
      </c>
      <c r="AD37" s="1"/>
      <c r="AE37" s="1">
        <f t="shared" si="7"/>
        <v>1000</v>
      </c>
      <c r="AF37" s="1">
        <f t="shared" si="8"/>
        <v>1229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5" t="s">
        <v>72</v>
      </c>
      <c r="B38" s="15" t="s">
        <v>33</v>
      </c>
      <c r="C38" s="15"/>
      <c r="D38" s="15"/>
      <c r="E38" s="15"/>
      <c r="F38" s="15"/>
      <c r="G38" s="16">
        <v>0</v>
      </c>
      <c r="H38" s="15">
        <v>35</v>
      </c>
      <c r="I38" s="15" t="s">
        <v>34</v>
      </c>
      <c r="J38" s="15"/>
      <c r="K38" s="15">
        <f t="shared" ref="K38:K69" si="13">E38-J38</f>
        <v>0</v>
      </c>
      <c r="L38" s="15"/>
      <c r="M38" s="15"/>
      <c r="N38" s="15"/>
      <c r="O38" s="15"/>
      <c r="P38" s="15">
        <f t="shared" si="3"/>
        <v>0</v>
      </c>
      <c r="Q38" s="17"/>
      <c r="R38" s="17"/>
      <c r="S38" s="17"/>
      <c r="T38" s="17"/>
      <c r="U38" s="15"/>
      <c r="V38" s="15" t="e">
        <f t="shared" si="5"/>
        <v>#DIV/0!</v>
      </c>
      <c r="W38" s="15" t="e">
        <f t="shared" si="6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 t="s">
        <v>47</v>
      </c>
      <c r="AE38" s="15">
        <f t="shared" si="7"/>
        <v>0</v>
      </c>
      <c r="AF38" s="15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33</v>
      </c>
      <c r="C39" s="1">
        <v>10.824</v>
      </c>
      <c r="D39" s="1"/>
      <c r="E39" s="1">
        <v>3.6539999999999999</v>
      </c>
      <c r="F39" s="1"/>
      <c r="G39" s="6">
        <v>1</v>
      </c>
      <c r="H39" s="1">
        <v>45</v>
      </c>
      <c r="I39" s="1" t="s">
        <v>34</v>
      </c>
      <c r="J39" s="1">
        <v>4.7</v>
      </c>
      <c r="K39" s="1">
        <f t="shared" si="13"/>
        <v>-1.0460000000000003</v>
      </c>
      <c r="L39" s="1"/>
      <c r="M39" s="1"/>
      <c r="N39" s="1">
        <v>0</v>
      </c>
      <c r="O39" s="1"/>
      <c r="P39" s="1">
        <f t="shared" si="3"/>
        <v>0.73080000000000001</v>
      </c>
      <c r="Q39" s="5">
        <v>10</v>
      </c>
      <c r="R39" s="5"/>
      <c r="S39" s="5">
        <f>Q39-R39</f>
        <v>10</v>
      </c>
      <c r="T39" s="5"/>
      <c r="U39" s="1"/>
      <c r="V39" s="1">
        <f t="shared" si="5"/>
        <v>13.683634373289546</v>
      </c>
      <c r="W39" s="1">
        <f t="shared" si="6"/>
        <v>0</v>
      </c>
      <c r="X39" s="1">
        <v>3.3948</v>
      </c>
      <c r="Y39" s="1">
        <v>4.1958000000000002</v>
      </c>
      <c r="Z39" s="1">
        <v>1.4836</v>
      </c>
      <c r="AA39" s="1">
        <v>1.4923999999999999</v>
      </c>
      <c r="AB39" s="1">
        <v>1.5316000000000001</v>
      </c>
      <c r="AC39" s="1">
        <v>1.6994</v>
      </c>
      <c r="AD39" s="1" t="s">
        <v>49</v>
      </c>
      <c r="AE39" s="1">
        <f t="shared" si="7"/>
        <v>0</v>
      </c>
      <c r="AF39" s="1">
        <f t="shared" si="8"/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5" t="s">
        <v>74</v>
      </c>
      <c r="B40" s="15" t="s">
        <v>33</v>
      </c>
      <c r="C40" s="15"/>
      <c r="D40" s="15"/>
      <c r="E40" s="15"/>
      <c r="F40" s="15"/>
      <c r="G40" s="16">
        <v>0</v>
      </c>
      <c r="H40" s="15" t="e">
        <v>#N/A</v>
      </c>
      <c r="I40" s="15" t="s">
        <v>34</v>
      </c>
      <c r="J40" s="15"/>
      <c r="K40" s="15">
        <f t="shared" si="13"/>
        <v>0</v>
      </c>
      <c r="L40" s="15"/>
      <c r="M40" s="15"/>
      <c r="N40" s="15"/>
      <c r="O40" s="15"/>
      <c r="P40" s="15">
        <f t="shared" si="3"/>
        <v>0</v>
      </c>
      <c r="Q40" s="17"/>
      <c r="R40" s="17"/>
      <c r="S40" s="17"/>
      <c r="T40" s="17"/>
      <c r="U40" s="15"/>
      <c r="V40" s="15" t="e">
        <f t="shared" si="5"/>
        <v>#DIV/0!</v>
      </c>
      <c r="W40" s="15" t="e">
        <f t="shared" si="6"/>
        <v>#DIV/0!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 t="s">
        <v>47</v>
      </c>
      <c r="AE40" s="15">
        <f t="shared" si="7"/>
        <v>0</v>
      </c>
      <c r="AF40" s="15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75</v>
      </c>
      <c r="B41" s="11" t="s">
        <v>33</v>
      </c>
      <c r="C41" s="11">
        <v>232.852</v>
      </c>
      <c r="D41" s="11">
        <v>1.254</v>
      </c>
      <c r="E41" s="19">
        <v>87.754000000000005</v>
      </c>
      <c r="F41" s="19">
        <v>126.959</v>
      </c>
      <c r="G41" s="12">
        <v>0</v>
      </c>
      <c r="H41" s="11" t="e">
        <v>#N/A</v>
      </c>
      <c r="I41" s="11" t="s">
        <v>76</v>
      </c>
      <c r="J41" s="11">
        <v>77.3</v>
      </c>
      <c r="K41" s="11">
        <f t="shared" si="13"/>
        <v>10.454000000000008</v>
      </c>
      <c r="L41" s="11"/>
      <c r="M41" s="11"/>
      <c r="N41" s="11"/>
      <c r="O41" s="11"/>
      <c r="P41" s="11">
        <f t="shared" si="3"/>
        <v>17.550800000000002</v>
      </c>
      <c r="Q41" s="14"/>
      <c r="R41" s="14"/>
      <c r="S41" s="14"/>
      <c r="T41" s="14"/>
      <c r="U41" s="11"/>
      <c r="V41" s="11">
        <f t="shared" si="5"/>
        <v>7.2338013082024739</v>
      </c>
      <c r="W41" s="11">
        <f t="shared" si="6"/>
        <v>7.2338013082024739</v>
      </c>
      <c r="X41" s="11">
        <v>21.1982</v>
      </c>
      <c r="Y41" s="11">
        <v>16.566199999999998</v>
      </c>
      <c r="Z41" s="11">
        <v>15.388</v>
      </c>
      <c r="AA41" s="11">
        <v>18.902999999999999</v>
      </c>
      <c r="AB41" s="11">
        <v>14.8908</v>
      </c>
      <c r="AC41" s="11">
        <v>10.2174</v>
      </c>
      <c r="AD41" s="11" t="s">
        <v>77</v>
      </c>
      <c r="AE41" s="11">
        <f t="shared" si="7"/>
        <v>0</v>
      </c>
      <c r="AF41" s="1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5" t="s">
        <v>78</v>
      </c>
      <c r="B42" s="15" t="s">
        <v>33</v>
      </c>
      <c r="C42" s="15"/>
      <c r="D42" s="15"/>
      <c r="E42" s="15"/>
      <c r="F42" s="15"/>
      <c r="G42" s="16">
        <v>0</v>
      </c>
      <c r="H42" s="15">
        <v>45</v>
      </c>
      <c r="I42" s="15" t="s">
        <v>34</v>
      </c>
      <c r="J42" s="15"/>
      <c r="K42" s="15">
        <f t="shared" si="13"/>
        <v>0</v>
      </c>
      <c r="L42" s="15"/>
      <c r="M42" s="15"/>
      <c r="N42" s="15"/>
      <c r="O42" s="15"/>
      <c r="P42" s="15">
        <f t="shared" si="3"/>
        <v>0</v>
      </c>
      <c r="Q42" s="17"/>
      <c r="R42" s="17"/>
      <c r="S42" s="17"/>
      <c r="T42" s="17"/>
      <c r="U42" s="15"/>
      <c r="V42" s="15" t="e">
        <f t="shared" si="5"/>
        <v>#DIV/0!</v>
      </c>
      <c r="W42" s="15" t="e">
        <f t="shared" si="6"/>
        <v>#DIV/0!</v>
      </c>
      <c r="X42" s="15">
        <v>-0.105</v>
      </c>
      <c r="Y42" s="15">
        <v>-0.105</v>
      </c>
      <c r="Z42" s="15">
        <v>0</v>
      </c>
      <c r="AA42" s="15">
        <v>0</v>
      </c>
      <c r="AB42" s="15">
        <v>0</v>
      </c>
      <c r="AC42" s="15">
        <v>-0.14699999999999999</v>
      </c>
      <c r="AD42" s="15" t="s">
        <v>47</v>
      </c>
      <c r="AE42" s="15">
        <f t="shared" si="7"/>
        <v>0</v>
      </c>
      <c r="AF42" s="15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79</v>
      </c>
      <c r="B43" s="1" t="s">
        <v>33</v>
      </c>
      <c r="C43" s="1">
        <v>59.731000000000002</v>
      </c>
      <c r="D43" s="1">
        <v>174.90299999999999</v>
      </c>
      <c r="E43" s="1">
        <v>126.41200000000001</v>
      </c>
      <c r="F43" s="1">
        <v>87.233000000000004</v>
      </c>
      <c r="G43" s="6">
        <v>1</v>
      </c>
      <c r="H43" s="1">
        <v>45</v>
      </c>
      <c r="I43" s="1" t="s">
        <v>34</v>
      </c>
      <c r="J43" s="1">
        <v>147.238</v>
      </c>
      <c r="K43" s="1">
        <f t="shared" si="13"/>
        <v>-20.825999999999993</v>
      </c>
      <c r="L43" s="1"/>
      <c r="M43" s="1"/>
      <c r="N43" s="1">
        <v>139.96140000000011</v>
      </c>
      <c r="O43" s="1"/>
      <c r="P43" s="1">
        <f t="shared" si="3"/>
        <v>25.282400000000003</v>
      </c>
      <c r="Q43" s="5">
        <f t="shared" ref="Q43:Q45" si="14">10*P43-O43-N43-F43</f>
        <v>25.629599999999897</v>
      </c>
      <c r="R43" s="5"/>
      <c r="S43" s="5">
        <f t="shared" ref="S43:S45" si="15">Q43-R43</f>
        <v>25.629599999999897</v>
      </c>
      <c r="T43" s="5"/>
      <c r="U43" s="1"/>
      <c r="V43" s="1">
        <f t="shared" si="5"/>
        <v>10</v>
      </c>
      <c r="W43" s="1">
        <f t="shared" si="6"/>
        <v>8.9862671265386229</v>
      </c>
      <c r="X43" s="1">
        <v>28.199400000000001</v>
      </c>
      <c r="Y43" s="1">
        <v>23.183</v>
      </c>
      <c r="Z43" s="1">
        <v>17.340199999999999</v>
      </c>
      <c r="AA43" s="1">
        <v>15.77</v>
      </c>
      <c r="AB43" s="1">
        <v>23.713999999999999</v>
      </c>
      <c r="AC43" s="1">
        <v>26.720199999999998</v>
      </c>
      <c r="AD43" s="1"/>
      <c r="AE43" s="1">
        <f t="shared" si="7"/>
        <v>0</v>
      </c>
      <c r="AF43" s="1">
        <f t="shared" si="8"/>
        <v>26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80</v>
      </c>
      <c r="B44" s="1" t="s">
        <v>33</v>
      </c>
      <c r="C44" s="1">
        <v>90.210999999999999</v>
      </c>
      <c r="D44" s="1">
        <v>71.058000000000007</v>
      </c>
      <c r="E44" s="1">
        <v>82.965999999999994</v>
      </c>
      <c r="F44" s="1">
        <v>58.670999999999999</v>
      </c>
      <c r="G44" s="6">
        <v>1</v>
      </c>
      <c r="H44" s="1">
        <v>45</v>
      </c>
      <c r="I44" s="1" t="s">
        <v>34</v>
      </c>
      <c r="J44" s="1">
        <v>89.831999999999994</v>
      </c>
      <c r="K44" s="1">
        <f t="shared" si="13"/>
        <v>-6.8659999999999997</v>
      </c>
      <c r="L44" s="1"/>
      <c r="M44" s="1"/>
      <c r="N44" s="1">
        <v>60</v>
      </c>
      <c r="O44" s="1"/>
      <c r="P44" s="1">
        <f t="shared" si="3"/>
        <v>16.5932</v>
      </c>
      <c r="Q44" s="5">
        <f t="shared" si="14"/>
        <v>47.260999999999989</v>
      </c>
      <c r="R44" s="5"/>
      <c r="S44" s="5">
        <f t="shared" si="15"/>
        <v>47.260999999999989</v>
      </c>
      <c r="T44" s="5"/>
      <c r="U44" s="1"/>
      <c r="V44" s="1">
        <f t="shared" si="5"/>
        <v>10</v>
      </c>
      <c r="W44" s="1">
        <f t="shared" si="6"/>
        <v>7.1517850685823108</v>
      </c>
      <c r="X44" s="1">
        <v>15.782999999999999</v>
      </c>
      <c r="Y44" s="1">
        <v>13.345599999999999</v>
      </c>
      <c r="Z44" s="1">
        <v>16.9756</v>
      </c>
      <c r="AA44" s="1">
        <v>14.9818</v>
      </c>
      <c r="AB44" s="1">
        <v>13.769399999999999</v>
      </c>
      <c r="AC44" s="1">
        <v>14.7722</v>
      </c>
      <c r="AD44" s="1"/>
      <c r="AE44" s="1">
        <f t="shared" si="7"/>
        <v>0</v>
      </c>
      <c r="AF44" s="1">
        <f t="shared" si="8"/>
        <v>47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81</v>
      </c>
      <c r="B45" s="1" t="s">
        <v>41</v>
      </c>
      <c r="C45" s="1">
        <v>731</v>
      </c>
      <c r="D45" s="1">
        <v>1266</v>
      </c>
      <c r="E45" s="1">
        <v>945</v>
      </c>
      <c r="F45" s="1">
        <v>858</v>
      </c>
      <c r="G45" s="6">
        <v>0.4</v>
      </c>
      <c r="H45" s="1">
        <v>45</v>
      </c>
      <c r="I45" s="1" t="s">
        <v>34</v>
      </c>
      <c r="J45" s="1">
        <v>943</v>
      </c>
      <c r="K45" s="1">
        <f t="shared" si="13"/>
        <v>2</v>
      </c>
      <c r="L45" s="1"/>
      <c r="M45" s="1"/>
      <c r="N45" s="1">
        <v>400</v>
      </c>
      <c r="O45" s="1"/>
      <c r="P45" s="1">
        <f t="shared" si="3"/>
        <v>189</v>
      </c>
      <c r="Q45" s="5">
        <f t="shared" si="14"/>
        <v>632</v>
      </c>
      <c r="R45" s="5"/>
      <c r="S45" s="5">
        <f t="shared" si="15"/>
        <v>632</v>
      </c>
      <c r="T45" s="5"/>
      <c r="U45" s="1"/>
      <c r="V45" s="1">
        <f t="shared" si="5"/>
        <v>10</v>
      </c>
      <c r="W45" s="1">
        <f t="shared" si="6"/>
        <v>6.6560846560846558</v>
      </c>
      <c r="X45" s="1">
        <v>196.8</v>
      </c>
      <c r="Y45" s="1">
        <v>180.8</v>
      </c>
      <c r="Z45" s="1">
        <v>177.4</v>
      </c>
      <c r="AA45" s="1">
        <v>171</v>
      </c>
      <c r="AB45" s="1">
        <v>150.4</v>
      </c>
      <c r="AC45" s="1">
        <v>144.80000000000001</v>
      </c>
      <c r="AD45" s="1"/>
      <c r="AE45" s="1">
        <f t="shared" si="7"/>
        <v>0</v>
      </c>
      <c r="AF45" s="1">
        <f t="shared" si="8"/>
        <v>253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5" t="s">
        <v>82</v>
      </c>
      <c r="B46" s="15" t="s">
        <v>41</v>
      </c>
      <c r="C46" s="15"/>
      <c r="D46" s="15"/>
      <c r="E46" s="15"/>
      <c r="F46" s="15"/>
      <c r="G46" s="16">
        <v>0</v>
      </c>
      <c r="H46" s="15">
        <v>50</v>
      </c>
      <c r="I46" s="15" t="s">
        <v>34</v>
      </c>
      <c r="J46" s="15">
        <v>1</v>
      </c>
      <c r="K46" s="15">
        <f t="shared" si="13"/>
        <v>-1</v>
      </c>
      <c r="L46" s="15"/>
      <c r="M46" s="15"/>
      <c r="N46" s="15"/>
      <c r="O46" s="15"/>
      <c r="P46" s="15">
        <f t="shared" si="3"/>
        <v>0</v>
      </c>
      <c r="Q46" s="17"/>
      <c r="R46" s="17"/>
      <c r="S46" s="17"/>
      <c r="T46" s="17"/>
      <c r="U46" s="15"/>
      <c r="V46" s="15" t="e">
        <f t="shared" si="5"/>
        <v>#DIV/0!</v>
      </c>
      <c r="W46" s="15" t="e">
        <f t="shared" si="6"/>
        <v>#DIV/0!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 t="s">
        <v>47</v>
      </c>
      <c r="AE46" s="15">
        <f t="shared" si="7"/>
        <v>0</v>
      </c>
      <c r="AF46" s="15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83</v>
      </c>
      <c r="B47" s="1" t="s">
        <v>33</v>
      </c>
      <c r="C47" s="1">
        <v>52.969000000000001</v>
      </c>
      <c r="D47" s="1">
        <v>1054.0640000000001</v>
      </c>
      <c r="E47" s="1">
        <v>378.10300000000001</v>
      </c>
      <c r="F47" s="1">
        <v>678.452</v>
      </c>
      <c r="G47" s="6">
        <v>1</v>
      </c>
      <c r="H47" s="1">
        <v>45</v>
      </c>
      <c r="I47" s="1" t="s">
        <v>34</v>
      </c>
      <c r="J47" s="1">
        <v>444.96</v>
      </c>
      <c r="K47" s="1">
        <f t="shared" si="13"/>
        <v>-66.856999999999971</v>
      </c>
      <c r="L47" s="1"/>
      <c r="M47" s="1"/>
      <c r="N47" s="1">
        <v>0</v>
      </c>
      <c r="O47" s="1"/>
      <c r="P47" s="1">
        <f t="shared" si="3"/>
        <v>75.620599999999996</v>
      </c>
      <c r="Q47" s="5">
        <f t="shared" ref="Q47:Q54" si="16">10*P47-O47-N47-F47</f>
        <v>77.753999999999905</v>
      </c>
      <c r="R47" s="5"/>
      <c r="S47" s="5">
        <f t="shared" ref="S47:S55" si="17">Q47-R47</f>
        <v>77.753999999999905</v>
      </c>
      <c r="T47" s="5"/>
      <c r="U47" s="1"/>
      <c r="V47" s="1">
        <f t="shared" si="5"/>
        <v>10</v>
      </c>
      <c r="W47" s="1">
        <f t="shared" si="6"/>
        <v>8.9717881106470987</v>
      </c>
      <c r="X47" s="1">
        <v>96.504800000000003</v>
      </c>
      <c r="Y47" s="1">
        <v>105.114</v>
      </c>
      <c r="Z47" s="1">
        <v>78.263199999999998</v>
      </c>
      <c r="AA47" s="1">
        <v>61.3506</v>
      </c>
      <c r="AB47" s="1">
        <v>55.266199999999998</v>
      </c>
      <c r="AC47" s="1">
        <v>48.810600000000001</v>
      </c>
      <c r="AD47" s="1" t="s">
        <v>49</v>
      </c>
      <c r="AE47" s="1">
        <f t="shared" si="7"/>
        <v>0</v>
      </c>
      <c r="AF47" s="1">
        <f t="shared" si="8"/>
        <v>78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84</v>
      </c>
      <c r="B48" s="1" t="s">
        <v>41</v>
      </c>
      <c r="C48" s="1">
        <v>286</v>
      </c>
      <c r="D48" s="1">
        <v>222</v>
      </c>
      <c r="E48" s="1">
        <v>219</v>
      </c>
      <c r="F48" s="1">
        <v>227</v>
      </c>
      <c r="G48" s="6">
        <v>0.35</v>
      </c>
      <c r="H48" s="1">
        <v>40</v>
      </c>
      <c r="I48" s="1" t="s">
        <v>34</v>
      </c>
      <c r="J48" s="1">
        <v>226</v>
      </c>
      <c r="K48" s="1">
        <f t="shared" si="13"/>
        <v>-7</v>
      </c>
      <c r="L48" s="1"/>
      <c r="M48" s="1"/>
      <c r="N48" s="1">
        <v>0</v>
      </c>
      <c r="O48" s="1"/>
      <c r="P48" s="1">
        <f t="shared" si="3"/>
        <v>43.8</v>
      </c>
      <c r="Q48" s="5">
        <f t="shared" si="16"/>
        <v>211</v>
      </c>
      <c r="R48" s="5"/>
      <c r="S48" s="5">
        <f t="shared" si="17"/>
        <v>211</v>
      </c>
      <c r="T48" s="5"/>
      <c r="U48" s="1"/>
      <c r="V48" s="1">
        <f t="shared" si="5"/>
        <v>10</v>
      </c>
      <c r="W48" s="1">
        <f t="shared" si="6"/>
        <v>5.1826484018264845</v>
      </c>
      <c r="X48" s="1">
        <v>41.326000000000001</v>
      </c>
      <c r="Y48" s="1">
        <v>44.926000000000002</v>
      </c>
      <c r="Z48" s="1">
        <v>41</v>
      </c>
      <c r="AA48" s="1">
        <v>45</v>
      </c>
      <c r="AB48" s="1">
        <v>52</v>
      </c>
      <c r="AC48" s="1">
        <v>46.4</v>
      </c>
      <c r="AD48" s="1" t="s">
        <v>49</v>
      </c>
      <c r="AE48" s="1">
        <f t="shared" si="7"/>
        <v>0</v>
      </c>
      <c r="AF48" s="1">
        <f t="shared" si="8"/>
        <v>74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85</v>
      </c>
      <c r="B49" s="1" t="s">
        <v>33</v>
      </c>
      <c r="C49" s="1">
        <v>9.8279999999999994</v>
      </c>
      <c r="D49" s="1">
        <v>64.789000000000001</v>
      </c>
      <c r="E49" s="1">
        <v>30.850999999999999</v>
      </c>
      <c r="F49" s="1">
        <v>37.414000000000001</v>
      </c>
      <c r="G49" s="6">
        <v>1</v>
      </c>
      <c r="H49" s="1">
        <v>40</v>
      </c>
      <c r="I49" s="1" t="s">
        <v>34</v>
      </c>
      <c r="J49" s="1">
        <v>31.8</v>
      </c>
      <c r="K49" s="1">
        <f t="shared" si="13"/>
        <v>-0.94900000000000162</v>
      </c>
      <c r="L49" s="1"/>
      <c r="M49" s="1"/>
      <c r="N49" s="1">
        <v>0</v>
      </c>
      <c r="O49" s="1"/>
      <c r="P49" s="1">
        <f t="shared" si="3"/>
        <v>6.1701999999999995</v>
      </c>
      <c r="Q49" s="5">
        <f t="shared" si="16"/>
        <v>24.287999999999997</v>
      </c>
      <c r="R49" s="5"/>
      <c r="S49" s="5">
        <f t="shared" si="17"/>
        <v>24.287999999999997</v>
      </c>
      <c r="T49" s="5"/>
      <c r="U49" s="1"/>
      <c r="V49" s="1">
        <f t="shared" si="5"/>
        <v>10</v>
      </c>
      <c r="W49" s="1">
        <f t="shared" si="6"/>
        <v>6.0636608213672174</v>
      </c>
      <c r="X49" s="1">
        <v>5.9261999999999997</v>
      </c>
      <c r="Y49" s="1">
        <v>6.7790000000000008</v>
      </c>
      <c r="Z49" s="1">
        <v>4.181</v>
      </c>
      <c r="AA49" s="1">
        <v>2.9060000000000001</v>
      </c>
      <c r="AB49" s="1">
        <v>3.7732000000000001</v>
      </c>
      <c r="AC49" s="1">
        <v>4.9307999999999996</v>
      </c>
      <c r="AD49" s="1"/>
      <c r="AE49" s="1">
        <f t="shared" si="7"/>
        <v>0</v>
      </c>
      <c r="AF49" s="1">
        <f t="shared" si="8"/>
        <v>24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86</v>
      </c>
      <c r="B50" s="1" t="s">
        <v>41</v>
      </c>
      <c r="C50" s="1">
        <v>486</v>
      </c>
      <c r="D50" s="1">
        <v>758</v>
      </c>
      <c r="E50" s="1">
        <v>690</v>
      </c>
      <c r="F50" s="1">
        <v>438</v>
      </c>
      <c r="G50" s="6">
        <v>0.4</v>
      </c>
      <c r="H50" s="1">
        <v>40</v>
      </c>
      <c r="I50" s="1" t="s">
        <v>34</v>
      </c>
      <c r="J50" s="1">
        <v>695</v>
      </c>
      <c r="K50" s="1">
        <f t="shared" si="13"/>
        <v>-5</v>
      </c>
      <c r="L50" s="1"/>
      <c r="M50" s="1"/>
      <c r="N50" s="1">
        <v>450</v>
      </c>
      <c r="O50" s="1"/>
      <c r="P50" s="1">
        <f t="shared" si="3"/>
        <v>138</v>
      </c>
      <c r="Q50" s="5">
        <f t="shared" si="16"/>
        <v>492</v>
      </c>
      <c r="R50" s="5"/>
      <c r="S50" s="5">
        <f t="shared" si="17"/>
        <v>492</v>
      </c>
      <c r="T50" s="5"/>
      <c r="U50" s="1"/>
      <c r="V50" s="1">
        <f t="shared" si="5"/>
        <v>10</v>
      </c>
      <c r="W50" s="1">
        <f t="shared" si="6"/>
        <v>6.4347826086956523</v>
      </c>
      <c r="X50" s="1">
        <v>141.80000000000001</v>
      </c>
      <c r="Y50" s="1">
        <v>115.8</v>
      </c>
      <c r="Z50" s="1">
        <v>128</v>
      </c>
      <c r="AA50" s="1">
        <v>109.2</v>
      </c>
      <c r="AB50" s="1">
        <v>81.2</v>
      </c>
      <c r="AC50" s="1">
        <v>76.2</v>
      </c>
      <c r="AD50" s="1"/>
      <c r="AE50" s="1">
        <f t="shared" si="7"/>
        <v>0</v>
      </c>
      <c r="AF50" s="1">
        <f t="shared" si="8"/>
        <v>197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41</v>
      </c>
      <c r="C51" s="1">
        <v>583</v>
      </c>
      <c r="D51" s="1">
        <v>1002</v>
      </c>
      <c r="E51" s="1">
        <v>952</v>
      </c>
      <c r="F51" s="1">
        <v>428</v>
      </c>
      <c r="G51" s="6">
        <v>0.4</v>
      </c>
      <c r="H51" s="1">
        <v>45</v>
      </c>
      <c r="I51" s="1" t="s">
        <v>34</v>
      </c>
      <c r="J51" s="1">
        <v>962</v>
      </c>
      <c r="K51" s="1">
        <f t="shared" si="13"/>
        <v>-10</v>
      </c>
      <c r="L51" s="1"/>
      <c r="M51" s="1"/>
      <c r="N51" s="1">
        <v>800</v>
      </c>
      <c r="O51" s="1"/>
      <c r="P51" s="1">
        <f t="shared" si="3"/>
        <v>190.4</v>
      </c>
      <c r="Q51" s="5">
        <f t="shared" si="16"/>
        <v>676</v>
      </c>
      <c r="R51" s="5"/>
      <c r="S51" s="5">
        <f t="shared" si="17"/>
        <v>676</v>
      </c>
      <c r="T51" s="5"/>
      <c r="U51" s="1"/>
      <c r="V51" s="1">
        <f t="shared" si="5"/>
        <v>10</v>
      </c>
      <c r="W51" s="1">
        <f t="shared" si="6"/>
        <v>6.4495798319327733</v>
      </c>
      <c r="X51" s="1">
        <v>215.8</v>
      </c>
      <c r="Y51" s="1">
        <v>192.8</v>
      </c>
      <c r="Z51" s="1">
        <v>203.6</v>
      </c>
      <c r="AA51" s="1">
        <v>159.6</v>
      </c>
      <c r="AB51" s="1">
        <v>121</v>
      </c>
      <c r="AC51" s="1">
        <v>119</v>
      </c>
      <c r="AD51" s="1" t="s">
        <v>88</v>
      </c>
      <c r="AE51" s="1">
        <f t="shared" si="7"/>
        <v>0</v>
      </c>
      <c r="AF51" s="1">
        <f t="shared" si="8"/>
        <v>270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41</v>
      </c>
      <c r="C52" s="1">
        <v>23</v>
      </c>
      <c r="D52" s="1">
        <v>570</v>
      </c>
      <c r="E52" s="1">
        <v>269</v>
      </c>
      <c r="F52" s="1">
        <v>300</v>
      </c>
      <c r="G52" s="6">
        <v>0.4</v>
      </c>
      <c r="H52" s="1">
        <v>40</v>
      </c>
      <c r="I52" s="1" t="s">
        <v>34</v>
      </c>
      <c r="J52" s="1">
        <v>269</v>
      </c>
      <c r="K52" s="1">
        <f t="shared" si="13"/>
        <v>0</v>
      </c>
      <c r="L52" s="1"/>
      <c r="M52" s="1"/>
      <c r="N52" s="1">
        <v>0</v>
      </c>
      <c r="O52" s="1"/>
      <c r="P52" s="1">
        <f t="shared" si="3"/>
        <v>53.8</v>
      </c>
      <c r="Q52" s="5">
        <f t="shared" si="16"/>
        <v>238</v>
      </c>
      <c r="R52" s="5"/>
      <c r="S52" s="5">
        <f t="shared" si="17"/>
        <v>238</v>
      </c>
      <c r="T52" s="5"/>
      <c r="U52" s="1"/>
      <c r="V52" s="1">
        <f t="shared" si="5"/>
        <v>10</v>
      </c>
      <c r="W52" s="1">
        <f t="shared" si="6"/>
        <v>5.5762081784386623</v>
      </c>
      <c r="X52" s="1">
        <v>49.4</v>
      </c>
      <c r="Y52" s="1">
        <v>56.4</v>
      </c>
      <c r="Z52" s="1">
        <v>48.8</v>
      </c>
      <c r="AA52" s="1">
        <v>40.6</v>
      </c>
      <c r="AB52" s="1">
        <v>37.200000000000003</v>
      </c>
      <c r="AC52" s="1">
        <v>41.2</v>
      </c>
      <c r="AD52" s="1"/>
      <c r="AE52" s="1">
        <f t="shared" si="7"/>
        <v>0</v>
      </c>
      <c r="AF52" s="1">
        <f t="shared" si="8"/>
        <v>95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90</v>
      </c>
      <c r="B53" s="1" t="s">
        <v>33</v>
      </c>
      <c r="C53" s="1">
        <v>27.09</v>
      </c>
      <c r="D53" s="1">
        <v>332.77</v>
      </c>
      <c r="E53" s="1">
        <v>106.738</v>
      </c>
      <c r="F53" s="1">
        <v>214.27600000000001</v>
      </c>
      <c r="G53" s="6">
        <v>1</v>
      </c>
      <c r="H53" s="1">
        <v>50</v>
      </c>
      <c r="I53" s="1" t="s">
        <v>34</v>
      </c>
      <c r="J53" s="1">
        <v>130.352</v>
      </c>
      <c r="K53" s="1">
        <f t="shared" si="13"/>
        <v>-23.614000000000004</v>
      </c>
      <c r="L53" s="1"/>
      <c r="M53" s="1"/>
      <c r="N53" s="1">
        <v>0</v>
      </c>
      <c r="O53" s="1"/>
      <c r="P53" s="1">
        <f t="shared" si="3"/>
        <v>21.3476</v>
      </c>
      <c r="Q53" s="5"/>
      <c r="R53" s="5"/>
      <c r="S53" s="5">
        <f t="shared" si="17"/>
        <v>0</v>
      </c>
      <c r="T53" s="5"/>
      <c r="U53" s="1"/>
      <c r="V53" s="1">
        <f t="shared" si="5"/>
        <v>10.037474938634789</v>
      </c>
      <c r="W53" s="1">
        <f t="shared" si="6"/>
        <v>10.037474938634789</v>
      </c>
      <c r="X53" s="1">
        <v>30.7972</v>
      </c>
      <c r="Y53" s="1">
        <v>40.543199999999999</v>
      </c>
      <c r="Z53" s="1">
        <v>35.143999999999998</v>
      </c>
      <c r="AA53" s="1">
        <v>25.5778</v>
      </c>
      <c r="AB53" s="1">
        <v>26.54</v>
      </c>
      <c r="AC53" s="1">
        <v>25.138200000000001</v>
      </c>
      <c r="AD53" s="1" t="s">
        <v>49</v>
      </c>
      <c r="AE53" s="1">
        <f t="shared" si="7"/>
        <v>0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91</v>
      </c>
      <c r="B54" s="1" t="s">
        <v>33</v>
      </c>
      <c r="C54" s="1">
        <v>433.62599999999998</v>
      </c>
      <c r="D54" s="1">
        <v>492.31299999999999</v>
      </c>
      <c r="E54" s="1">
        <v>500.57499999999999</v>
      </c>
      <c r="F54" s="1">
        <v>361.512</v>
      </c>
      <c r="G54" s="6">
        <v>1</v>
      </c>
      <c r="H54" s="1">
        <v>50</v>
      </c>
      <c r="I54" s="1" t="s">
        <v>34</v>
      </c>
      <c r="J54" s="1">
        <v>490.19099999999997</v>
      </c>
      <c r="K54" s="1">
        <f t="shared" si="13"/>
        <v>10.384000000000015</v>
      </c>
      <c r="L54" s="1"/>
      <c r="M54" s="1"/>
      <c r="N54" s="1">
        <v>350</v>
      </c>
      <c r="O54" s="1"/>
      <c r="P54" s="1">
        <f t="shared" si="3"/>
        <v>100.11499999999999</v>
      </c>
      <c r="Q54" s="5">
        <f t="shared" si="16"/>
        <v>289.63799999999998</v>
      </c>
      <c r="R54" s="5"/>
      <c r="S54" s="5">
        <f t="shared" si="17"/>
        <v>289.63799999999998</v>
      </c>
      <c r="T54" s="5"/>
      <c r="U54" s="1"/>
      <c r="V54" s="1">
        <f t="shared" si="5"/>
        <v>10</v>
      </c>
      <c r="W54" s="1">
        <f t="shared" si="6"/>
        <v>7.1069470109374215</v>
      </c>
      <c r="X54" s="1">
        <v>101.0356</v>
      </c>
      <c r="Y54" s="1">
        <v>84.313999999999993</v>
      </c>
      <c r="Z54" s="1">
        <v>80.681399999999996</v>
      </c>
      <c r="AA54" s="1">
        <v>67.853200000000001</v>
      </c>
      <c r="AB54" s="1">
        <v>84.126199999999997</v>
      </c>
      <c r="AC54" s="1">
        <v>95.49199999999999</v>
      </c>
      <c r="AD54" s="1"/>
      <c r="AE54" s="1">
        <f t="shared" si="7"/>
        <v>0</v>
      </c>
      <c r="AF54" s="1">
        <f t="shared" si="8"/>
        <v>290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33</v>
      </c>
      <c r="C55" s="1">
        <v>316.19099999999997</v>
      </c>
      <c r="D55" s="1">
        <v>232.32499999999999</v>
      </c>
      <c r="E55" s="1">
        <v>255.62899999999999</v>
      </c>
      <c r="F55" s="1">
        <v>229.54400000000001</v>
      </c>
      <c r="G55" s="6">
        <v>1</v>
      </c>
      <c r="H55" s="1">
        <v>55</v>
      </c>
      <c r="I55" s="1" t="s">
        <v>34</v>
      </c>
      <c r="J55" s="1">
        <v>268.73099999999999</v>
      </c>
      <c r="K55" s="1">
        <f t="shared" si="13"/>
        <v>-13.102000000000004</v>
      </c>
      <c r="L55" s="1"/>
      <c r="M55" s="1"/>
      <c r="N55" s="1">
        <v>320</v>
      </c>
      <c r="O55" s="1"/>
      <c r="P55" s="1">
        <f t="shared" si="3"/>
        <v>51.125799999999998</v>
      </c>
      <c r="Q55" s="5"/>
      <c r="R55" s="5"/>
      <c r="S55" s="5">
        <f t="shared" si="17"/>
        <v>0</v>
      </c>
      <c r="T55" s="5"/>
      <c r="U55" s="1"/>
      <c r="V55" s="1">
        <f t="shared" si="5"/>
        <v>10.748858697565613</v>
      </c>
      <c r="W55" s="1">
        <f t="shared" si="6"/>
        <v>10.748858697565613</v>
      </c>
      <c r="X55" s="1">
        <v>60.427</v>
      </c>
      <c r="Y55" s="1">
        <v>47.583799999999997</v>
      </c>
      <c r="Z55" s="1">
        <v>42.4756</v>
      </c>
      <c r="AA55" s="1">
        <v>41.8782</v>
      </c>
      <c r="AB55" s="1">
        <v>46.958599999999997</v>
      </c>
      <c r="AC55" s="1">
        <v>46.647399999999998</v>
      </c>
      <c r="AD55" s="1"/>
      <c r="AE55" s="1">
        <f t="shared" si="7"/>
        <v>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5" t="s">
        <v>93</v>
      </c>
      <c r="B56" s="15" t="s">
        <v>33</v>
      </c>
      <c r="C56" s="15"/>
      <c r="D56" s="15"/>
      <c r="E56" s="15"/>
      <c r="F56" s="15"/>
      <c r="G56" s="16">
        <v>0</v>
      </c>
      <c r="H56" s="15" t="e">
        <v>#N/A</v>
      </c>
      <c r="I56" s="15" t="s">
        <v>34</v>
      </c>
      <c r="J56" s="15"/>
      <c r="K56" s="15">
        <f t="shared" si="13"/>
        <v>0</v>
      </c>
      <c r="L56" s="15"/>
      <c r="M56" s="15"/>
      <c r="N56" s="15"/>
      <c r="O56" s="15"/>
      <c r="P56" s="15">
        <f t="shared" si="3"/>
        <v>0</v>
      </c>
      <c r="Q56" s="17"/>
      <c r="R56" s="17"/>
      <c r="S56" s="17"/>
      <c r="T56" s="17"/>
      <c r="U56" s="15"/>
      <c r="V56" s="15" t="e">
        <f t="shared" si="5"/>
        <v>#DIV/0!</v>
      </c>
      <c r="W56" s="15" t="e">
        <f t="shared" si="6"/>
        <v>#DIV/0!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 t="s">
        <v>47</v>
      </c>
      <c r="AE56" s="15">
        <f t="shared" si="7"/>
        <v>0</v>
      </c>
      <c r="AF56" s="15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5" t="s">
        <v>94</v>
      </c>
      <c r="B57" s="15" t="s">
        <v>33</v>
      </c>
      <c r="C57" s="15"/>
      <c r="D57" s="15"/>
      <c r="E57" s="15"/>
      <c r="F57" s="15"/>
      <c r="G57" s="16">
        <v>0</v>
      </c>
      <c r="H57" s="15" t="e">
        <v>#N/A</v>
      </c>
      <c r="I57" s="15" t="s">
        <v>34</v>
      </c>
      <c r="J57" s="15"/>
      <c r="K57" s="15">
        <f t="shared" si="13"/>
        <v>0</v>
      </c>
      <c r="L57" s="15"/>
      <c r="M57" s="15"/>
      <c r="N57" s="15"/>
      <c r="O57" s="15"/>
      <c r="P57" s="15">
        <f t="shared" si="3"/>
        <v>0</v>
      </c>
      <c r="Q57" s="17"/>
      <c r="R57" s="17"/>
      <c r="S57" s="17"/>
      <c r="T57" s="17"/>
      <c r="U57" s="15"/>
      <c r="V57" s="15" t="e">
        <f t="shared" si="5"/>
        <v>#DIV/0!</v>
      </c>
      <c r="W57" s="15" t="e">
        <f t="shared" si="6"/>
        <v>#DIV/0!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 t="s">
        <v>47</v>
      </c>
      <c r="AE57" s="15">
        <f t="shared" si="7"/>
        <v>0</v>
      </c>
      <c r="AF57" s="15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5" t="s">
        <v>95</v>
      </c>
      <c r="B58" s="15" t="s">
        <v>33</v>
      </c>
      <c r="C58" s="15">
        <v>8.0210000000000008</v>
      </c>
      <c r="D58" s="15"/>
      <c r="E58" s="15"/>
      <c r="F58" s="15"/>
      <c r="G58" s="16">
        <v>0</v>
      </c>
      <c r="H58" s="15">
        <v>40</v>
      </c>
      <c r="I58" s="15" t="s">
        <v>34</v>
      </c>
      <c r="J58" s="15"/>
      <c r="K58" s="15">
        <f t="shared" si="13"/>
        <v>0</v>
      </c>
      <c r="L58" s="15"/>
      <c r="M58" s="15"/>
      <c r="N58" s="15"/>
      <c r="O58" s="15"/>
      <c r="P58" s="15">
        <f t="shared" si="3"/>
        <v>0</v>
      </c>
      <c r="Q58" s="17"/>
      <c r="R58" s="17"/>
      <c r="S58" s="17"/>
      <c r="T58" s="17"/>
      <c r="U58" s="15"/>
      <c r="V58" s="15" t="e">
        <f t="shared" si="5"/>
        <v>#DIV/0!</v>
      </c>
      <c r="W58" s="15" t="e">
        <f t="shared" si="6"/>
        <v>#DIV/0!</v>
      </c>
      <c r="X58" s="15">
        <v>1.6012</v>
      </c>
      <c r="Y58" s="15">
        <v>1.6012</v>
      </c>
      <c r="Z58" s="15">
        <v>0</v>
      </c>
      <c r="AA58" s="15">
        <v>0</v>
      </c>
      <c r="AB58" s="15">
        <v>0</v>
      </c>
      <c r="AC58" s="15">
        <v>0</v>
      </c>
      <c r="AD58" s="15" t="s">
        <v>96</v>
      </c>
      <c r="AE58" s="15">
        <f t="shared" si="7"/>
        <v>0</v>
      </c>
      <c r="AF58" s="15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41</v>
      </c>
      <c r="C59" s="1">
        <v>549</v>
      </c>
      <c r="D59" s="1">
        <v>704</v>
      </c>
      <c r="E59" s="1">
        <v>789</v>
      </c>
      <c r="F59" s="1">
        <v>319</v>
      </c>
      <c r="G59" s="6">
        <v>0.4</v>
      </c>
      <c r="H59" s="1">
        <v>45</v>
      </c>
      <c r="I59" s="1" t="s">
        <v>34</v>
      </c>
      <c r="J59" s="1">
        <v>789</v>
      </c>
      <c r="K59" s="1">
        <f t="shared" si="13"/>
        <v>0</v>
      </c>
      <c r="L59" s="1"/>
      <c r="M59" s="1"/>
      <c r="N59" s="1">
        <v>600</v>
      </c>
      <c r="O59" s="1"/>
      <c r="P59" s="1">
        <f t="shared" si="3"/>
        <v>157.80000000000001</v>
      </c>
      <c r="Q59" s="5">
        <f>10*P59-O59-N59-F59</f>
        <v>659</v>
      </c>
      <c r="R59" s="5"/>
      <c r="S59" s="5">
        <f>Q59-R59</f>
        <v>659</v>
      </c>
      <c r="T59" s="5"/>
      <c r="U59" s="1"/>
      <c r="V59" s="1">
        <f t="shared" si="5"/>
        <v>10</v>
      </c>
      <c r="W59" s="1">
        <f t="shared" si="6"/>
        <v>5.8238276299112801</v>
      </c>
      <c r="X59" s="1">
        <v>156.19999999999999</v>
      </c>
      <c r="Y59" s="1">
        <v>134.19999999999999</v>
      </c>
      <c r="Z59" s="1">
        <v>135.6</v>
      </c>
      <c r="AA59" s="1">
        <v>122.4</v>
      </c>
      <c r="AB59" s="1">
        <v>98.4</v>
      </c>
      <c r="AC59" s="1">
        <v>103</v>
      </c>
      <c r="AD59" s="1"/>
      <c r="AE59" s="1">
        <f t="shared" si="7"/>
        <v>0</v>
      </c>
      <c r="AF59" s="1">
        <f t="shared" si="8"/>
        <v>264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5" t="s">
        <v>98</v>
      </c>
      <c r="B60" s="15" t="s">
        <v>33</v>
      </c>
      <c r="C60" s="15"/>
      <c r="D60" s="15"/>
      <c r="E60" s="15"/>
      <c r="F60" s="15"/>
      <c r="G60" s="16">
        <v>0</v>
      </c>
      <c r="H60" s="15" t="e">
        <v>#N/A</v>
      </c>
      <c r="I60" s="15" t="s">
        <v>34</v>
      </c>
      <c r="J60" s="15"/>
      <c r="K60" s="15">
        <f t="shared" si="13"/>
        <v>0</v>
      </c>
      <c r="L60" s="15"/>
      <c r="M60" s="15"/>
      <c r="N60" s="15"/>
      <c r="O60" s="15"/>
      <c r="P60" s="15">
        <f t="shared" si="3"/>
        <v>0</v>
      </c>
      <c r="Q60" s="17"/>
      <c r="R60" s="17"/>
      <c r="S60" s="17"/>
      <c r="T60" s="17"/>
      <c r="U60" s="15"/>
      <c r="V60" s="15" t="e">
        <f t="shared" si="5"/>
        <v>#DIV/0!</v>
      </c>
      <c r="W60" s="15" t="e">
        <f t="shared" si="6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 t="s">
        <v>47</v>
      </c>
      <c r="AE60" s="15">
        <f t="shared" si="7"/>
        <v>0</v>
      </c>
      <c r="AF60" s="15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41</v>
      </c>
      <c r="C61" s="1">
        <v>348</v>
      </c>
      <c r="D61" s="1">
        <v>276</v>
      </c>
      <c r="E61" s="1">
        <v>313</v>
      </c>
      <c r="F61" s="1">
        <v>235</v>
      </c>
      <c r="G61" s="6">
        <v>0.35</v>
      </c>
      <c r="H61" s="1">
        <v>40</v>
      </c>
      <c r="I61" s="1" t="s">
        <v>34</v>
      </c>
      <c r="J61" s="1">
        <v>313</v>
      </c>
      <c r="K61" s="1">
        <f t="shared" si="13"/>
        <v>0</v>
      </c>
      <c r="L61" s="1"/>
      <c r="M61" s="1"/>
      <c r="N61" s="1">
        <v>115.2</v>
      </c>
      <c r="O61" s="1"/>
      <c r="P61" s="1">
        <f t="shared" si="3"/>
        <v>62.6</v>
      </c>
      <c r="Q61" s="5">
        <f t="shared" ref="Q61" si="18">10*P61-O61-N61-F61</f>
        <v>275.8</v>
      </c>
      <c r="R61" s="5"/>
      <c r="S61" s="5">
        <f t="shared" ref="S61:S62" si="19">Q61-R61</f>
        <v>275.8</v>
      </c>
      <c r="T61" s="5"/>
      <c r="U61" s="1"/>
      <c r="V61" s="1">
        <f t="shared" si="5"/>
        <v>10</v>
      </c>
      <c r="W61" s="1">
        <f t="shared" si="6"/>
        <v>5.5942492012779548</v>
      </c>
      <c r="X61" s="1">
        <v>57.2</v>
      </c>
      <c r="Y61" s="1">
        <v>60.6</v>
      </c>
      <c r="Z61" s="1">
        <v>63.2</v>
      </c>
      <c r="AA61" s="1">
        <v>68</v>
      </c>
      <c r="AB61" s="1">
        <v>69.8</v>
      </c>
      <c r="AC61" s="1">
        <v>64.400000000000006</v>
      </c>
      <c r="AD61" s="1"/>
      <c r="AE61" s="1">
        <f t="shared" si="7"/>
        <v>0</v>
      </c>
      <c r="AF61" s="1">
        <f t="shared" si="8"/>
        <v>97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41</v>
      </c>
      <c r="C62" s="1">
        <v>276</v>
      </c>
      <c r="D62" s="1">
        <v>3</v>
      </c>
      <c r="E62" s="1">
        <v>135</v>
      </c>
      <c r="F62" s="1">
        <v>123</v>
      </c>
      <c r="G62" s="6">
        <v>0.4</v>
      </c>
      <c r="H62" s="1">
        <v>50</v>
      </c>
      <c r="I62" s="1" t="s">
        <v>34</v>
      </c>
      <c r="J62" s="1">
        <v>139</v>
      </c>
      <c r="K62" s="1">
        <f t="shared" si="13"/>
        <v>-4</v>
      </c>
      <c r="L62" s="1"/>
      <c r="M62" s="1"/>
      <c r="N62" s="1">
        <v>0</v>
      </c>
      <c r="O62" s="1"/>
      <c r="P62" s="1">
        <f t="shared" si="3"/>
        <v>27</v>
      </c>
      <c r="Q62" s="5">
        <f>9*P62-O62-N62-F62</f>
        <v>120</v>
      </c>
      <c r="R62" s="5"/>
      <c r="S62" s="5">
        <f t="shared" si="19"/>
        <v>120</v>
      </c>
      <c r="T62" s="5"/>
      <c r="U62" s="1"/>
      <c r="V62" s="1">
        <f t="shared" si="5"/>
        <v>9</v>
      </c>
      <c r="W62" s="1">
        <f t="shared" si="6"/>
        <v>4.5555555555555554</v>
      </c>
      <c r="X62" s="1">
        <v>17.399999999999999</v>
      </c>
      <c r="Y62" s="1">
        <v>15</v>
      </c>
      <c r="Z62" s="1">
        <v>14.2</v>
      </c>
      <c r="AA62" s="1">
        <v>18</v>
      </c>
      <c r="AB62" s="1">
        <v>30</v>
      </c>
      <c r="AC62" s="1">
        <v>29.2</v>
      </c>
      <c r="AD62" s="1"/>
      <c r="AE62" s="1">
        <f t="shared" si="7"/>
        <v>0</v>
      </c>
      <c r="AF62" s="1">
        <f t="shared" si="8"/>
        <v>48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5" t="s">
        <v>101</v>
      </c>
      <c r="B63" s="15" t="s">
        <v>41</v>
      </c>
      <c r="C63" s="15"/>
      <c r="D63" s="15"/>
      <c r="E63" s="15"/>
      <c r="F63" s="15"/>
      <c r="G63" s="16">
        <v>0</v>
      </c>
      <c r="H63" s="15" t="e">
        <v>#N/A</v>
      </c>
      <c r="I63" s="15" t="s">
        <v>34</v>
      </c>
      <c r="J63" s="15"/>
      <c r="K63" s="15">
        <f t="shared" si="13"/>
        <v>0</v>
      </c>
      <c r="L63" s="15"/>
      <c r="M63" s="15"/>
      <c r="N63" s="15"/>
      <c r="O63" s="15"/>
      <c r="P63" s="15">
        <f t="shared" si="3"/>
        <v>0</v>
      </c>
      <c r="Q63" s="17"/>
      <c r="R63" s="17"/>
      <c r="S63" s="17"/>
      <c r="T63" s="17"/>
      <c r="U63" s="15"/>
      <c r="V63" s="15" t="e">
        <f t="shared" si="5"/>
        <v>#DIV/0!</v>
      </c>
      <c r="W63" s="15" t="e">
        <f t="shared" si="6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47</v>
      </c>
      <c r="AE63" s="15">
        <f t="shared" si="7"/>
        <v>0</v>
      </c>
      <c r="AF63" s="15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41</v>
      </c>
      <c r="C64" s="1">
        <v>247</v>
      </c>
      <c r="D64" s="1"/>
      <c r="E64" s="1">
        <v>143</v>
      </c>
      <c r="F64" s="1">
        <v>71</v>
      </c>
      <c r="G64" s="6">
        <v>0.4</v>
      </c>
      <c r="H64" s="1">
        <v>40</v>
      </c>
      <c r="I64" s="1" t="s">
        <v>34</v>
      </c>
      <c r="J64" s="1">
        <v>147</v>
      </c>
      <c r="K64" s="1">
        <f t="shared" si="13"/>
        <v>-4</v>
      </c>
      <c r="L64" s="1"/>
      <c r="M64" s="1"/>
      <c r="N64" s="1">
        <v>160</v>
      </c>
      <c r="O64" s="1"/>
      <c r="P64" s="1">
        <f t="shared" si="3"/>
        <v>28.6</v>
      </c>
      <c r="Q64" s="5">
        <f t="shared" ref="Q64:Q67" si="20">10*P64-O64-N64-F64</f>
        <v>55</v>
      </c>
      <c r="R64" s="5"/>
      <c r="S64" s="5">
        <f t="shared" ref="S64:S67" si="21">Q64-R64</f>
        <v>55</v>
      </c>
      <c r="T64" s="5"/>
      <c r="U64" s="1"/>
      <c r="V64" s="1">
        <f t="shared" si="5"/>
        <v>10</v>
      </c>
      <c r="W64" s="1">
        <f t="shared" si="6"/>
        <v>8.0769230769230766</v>
      </c>
      <c r="X64" s="1">
        <v>30.4</v>
      </c>
      <c r="Y64" s="1">
        <v>28.6</v>
      </c>
      <c r="Z64" s="1">
        <v>20.6</v>
      </c>
      <c r="AA64" s="1">
        <v>19</v>
      </c>
      <c r="AB64" s="1">
        <v>20</v>
      </c>
      <c r="AC64" s="1">
        <v>19.2</v>
      </c>
      <c r="AD64" s="1" t="s">
        <v>88</v>
      </c>
      <c r="AE64" s="1">
        <f t="shared" si="7"/>
        <v>0</v>
      </c>
      <c r="AF64" s="1">
        <f t="shared" si="8"/>
        <v>22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33</v>
      </c>
      <c r="C65" s="1">
        <v>23.931000000000001</v>
      </c>
      <c r="D65" s="1">
        <v>81.739999999999995</v>
      </c>
      <c r="E65" s="1">
        <v>48.173999999999999</v>
      </c>
      <c r="F65" s="1">
        <v>41.488999999999997</v>
      </c>
      <c r="G65" s="6">
        <v>1</v>
      </c>
      <c r="H65" s="1">
        <v>40</v>
      </c>
      <c r="I65" s="1" t="s">
        <v>34</v>
      </c>
      <c r="J65" s="1">
        <v>48.98</v>
      </c>
      <c r="K65" s="1">
        <f t="shared" si="13"/>
        <v>-0.80599999999999739</v>
      </c>
      <c r="L65" s="1"/>
      <c r="M65" s="1"/>
      <c r="N65" s="1">
        <v>30</v>
      </c>
      <c r="O65" s="1"/>
      <c r="P65" s="1">
        <f t="shared" si="3"/>
        <v>9.6348000000000003</v>
      </c>
      <c r="Q65" s="5">
        <f t="shared" si="20"/>
        <v>24.859000000000002</v>
      </c>
      <c r="R65" s="5"/>
      <c r="S65" s="5">
        <f t="shared" si="21"/>
        <v>24.859000000000002</v>
      </c>
      <c r="T65" s="5"/>
      <c r="U65" s="1"/>
      <c r="V65" s="1">
        <f t="shared" si="5"/>
        <v>10.000000000000002</v>
      </c>
      <c r="W65" s="1">
        <f t="shared" si="6"/>
        <v>7.4198737908415326</v>
      </c>
      <c r="X65" s="1">
        <v>10.434200000000001</v>
      </c>
      <c r="Y65" s="1">
        <v>10.5806</v>
      </c>
      <c r="Z65" s="1">
        <v>8.3373999999999988</v>
      </c>
      <c r="AA65" s="1">
        <v>8.1874000000000002</v>
      </c>
      <c r="AB65" s="1">
        <v>3.16</v>
      </c>
      <c r="AC65" s="1">
        <v>2.2989999999999999</v>
      </c>
      <c r="AD65" s="1"/>
      <c r="AE65" s="1">
        <f t="shared" si="7"/>
        <v>0</v>
      </c>
      <c r="AF65" s="1">
        <f t="shared" si="8"/>
        <v>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33</v>
      </c>
      <c r="C66" s="1">
        <v>129.155</v>
      </c>
      <c r="D66" s="1">
        <v>127.964</v>
      </c>
      <c r="E66" s="1">
        <v>112.16200000000001</v>
      </c>
      <c r="F66" s="1">
        <v>123.452</v>
      </c>
      <c r="G66" s="6">
        <v>1</v>
      </c>
      <c r="H66" s="1">
        <v>30</v>
      </c>
      <c r="I66" s="1" t="s">
        <v>34</v>
      </c>
      <c r="J66" s="1">
        <v>124.57</v>
      </c>
      <c r="K66" s="1">
        <f t="shared" si="13"/>
        <v>-12.407999999999987</v>
      </c>
      <c r="L66" s="1"/>
      <c r="M66" s="1"/>
      <c r="N66" s="1">
        <v>60</v>
      </c>
      <c r="O66" s="1"/>
      <c r="P66" s="1">
        <f t="shared" si="3"/>
        <v>22.432400000000001</v>
      </c>
      <c r="Q66" s="5">
        <f>9*P66-O66-N66-F66</f>
        <v>18.439600000000013</v>
      </c>
      <c r="R66" s="5"/>
      <c r="S66" s="5">
        <f t="shared" si="21"/>
        <v>18.439600000000013</v>
      </c>
      <c r="T66" s="5"/>
      <c r="U66" s="1"/>
      <c r="V66" s="1">
        <f t="shared" si="5"/>
        <v>9</v>
      </c>
      <c r="W66" s="1">
        <f t="shared" si="6"/>
        <v>8.177992546495247</v>
      </c>
      <c r="X66" s="1">
        <v>23.230599999999999</v>
      </c>
      <c r="Y66" s="1">
        <v>24.089600000000001</v>
      </c>
      <c r="Z66" s="1">
        <v>26.673999999999999</v>
      </c>
      <c r="AA66" s="1">
        <v>24.636800000000001</v>
      </c>
      <c r="AB66" s="1">
        <v>19.1812</v>
      </c>
      <c r="AC66" s="1">
        <v>13.783200000000001</v>
      </c>
      <c r="AD66" s="1"/>
      <c r="AE66" s="1">
        <f t="shared" si="7"/>
        <v>0</v>
      </c>
      <c r="AF66" s="1">
        <f t="shared" si="8"/>
        <v>18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8" t="s">
        <v>105</v>
      </c>
      <c r="B67" s="1" t="s">
        <v>41</v>
      </c>
      <c r="C67" s="1"/>
      <c r="D67" s="1"/>
      <c r="E67" s="19">
        <f>E68</f>
        <v>72</v>
      </c>
      <c r="F67" s="19">
        <f>F68</f>
        <v>114</v>
      </c>
      <c r="G67" s="6">
        <v>0.45</v>
      </c>
      <c r="H67" s="1">
        <v>50</v>
      </c>
      <c r="I67" s="1" t="s">
        <v>34</v>
      </c>
      <c r="J67" s="1"/>
      <c r="K67" s="1">
        <f t="shared" si="13"/>
        <v>72</v>
      </c>
      <c r="L67" s="1"/>
      <c r="M67" s="1"/>
      <c r="N67" s="1">
        <v>0</v>
      </c>
      <c r="O67" s="1"/>
      <c r="P67" s="1">
        <f t="shared" si="3"/>
        <v>14.4</v>
      </c>
      <c r="Q67" s="5">
        <f t="shared" si="20"/>
        <v>30</v>
      </c>
      <c r="R67" s="5"/>
      <c r="S67" s="5">
        <f t="shared" si="21"/>
        <v>30</v>
      </c>
      <c r="T67" s="5"/>
      <c r="U67" s="1"/>
      <c r="V67" s="1">
        <f t="shared" si="5"/>
        <v>10</v>
      </c>
      <c r="W67" s="1">
        <f t="shared" si="6"/>
        <v>7.9166666666666661</v>
      </c>
      <c r="X67" s="1">
        <v>16.600000000000001</v>
      </c>
      <c r="Y67" s="1">
        <v>17.8</v>
      </c>
      <c r="Z67" s="1">
        <v>13.6</v>
      </c>
      <c r="AA67" s="1">
        <v>15</v>
      </c>
      <c r="AB67" s="1">
        <v>12</v>
      </c>
      <c r="AC67" s="1">
        <v>11.6</v>
      </c>
      <c r="AD67" s="1" t="s">
        <v>106</v>
      </c>
      <c r="AE67" s="1">
        <f t="shared" si="7"/>
        <v>0</v>
      </c>
      <c r="AF67" s="1">
        <f t="shared" si="8"/>
        <v>14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1" t="s">
        <v>107</v>
      </c>
      <c r="B68" s="11" t="s">
        <v>41</v>
      </c>
      <c r="C68" s="11">
        <v>99</v>
      </c>
      <c r="D68" s="21">
        <v>106</v>
      </c>
      <c r="E68" s="19">
        <v>72</v>
      </c>
      <c r="F68" s="19">
        <v>114</v>
      </c>
      <c r="G68" s="12">
        <v>0</v>
      </c>
      <c r="H68" s="11" t="e">
        <v>#N/A</v>
      </c>
      <c r="I68" s="11" t="s">
        <v>76</v>
      </c>
      <c r="J68" s="11">
        <v>73</v>
      </c>
      <c r="K68" s="11">
        <f t="shared" si="13"/>
        <v>-1</v>
      </c>
      <c r="L68" s="11"/>
      <c r="M68" s="11"/>
      <c r="N68" s="11"/>
      <c r="O68" s="11"/>
      <c r="P68" s="11">
        <f t="shared" si="3"/>
        <v>14.4</v>
      </c>
      <c r="Q68" s="14"/>
      <c r="R68" s="14"/>
      <c r="S68" s="14"/>
      <c r="T68" s="14"/>
      <c r="U68" s="11"/>
      <c r="V68" s="11">
        <f t="shared" si="5"/>
        <v>7.9166666666666661</v>
      </c>
      <c r="W68" s="11">
        <f t="shared" si="6"/>
        <v>7.9166666666666661</v>
      </c>
      <c r="X68" s="11">
        <v>16.600000000000001</v>
      </c>
      <c r="Y68" s="11">
        <v>17.8</v>
      </c>
      <c r="Z68" s="11">
        <v>13.6</v>
      </c>
      <c r="AA68" s="11">
        <v>15</v>
      </c>
      <c r="AB68" s="11">
        <v>12</v>
      </c>
      <c r="AC68" s="11">
        <v>11.6</v>
      </c>
      <c r="AD68" s="20" t="s">
        <v>108</v>
      </c>
      <c r="AE68" s="11">
        <f t="shared" si="7"/>
        <v>0</v>
      </c>
      <c r="AF68" s="1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33</v>
      </c>
      <c r="C69" s="1">
        <v>200.42099999999999</v>
      </c>
      <c r="D69" s="1">
        <v>322.85399999999998</v>
      </c>
      <c r="E69" s="1">
        <v>230.084</v>
      </c>
      <c r="F69" s="1">
        <v>229.17500000000001</v>
      </c>
      <c r="G69" s="6">
        <v>1</v>
      </c>
      <c r="H69" s="1">
        <v>50</v>
      </c>
      <c r="I69" s="1" t="s">
        <v>34</v>
      </c>
      <c r="J69" s="1">
        <v>233.33199999999999</v>
      </c>
      <c r="K69" s="1">
        <f t="shared" si="13"/>
        <v>-3.2479999999999905</v>
      </c>
      <c r="L69" s="1"/>
      <c r="M69" s="1"/>
      <c r="N69" s="1">
        <v>176.0715999999999</v>
      </c>
      <c r="O69" s="1"/>
      <c r="P69" s="1">
        <f t="shared" si="3"/>
        <v>46.016800000000003</v>
      </c>
      <c r="Q69" s="5">
        <f>10*P69-O69-N69-F69</f>
        <v>54.921400000000119</v>
      </c>
      <c r="R69" s="5"/>
      <c r="S69" s="5">
        <f>Q69-R69</f>
        <v>54.921400000000119</v>
      </c>
      <c r="T69" s="5"/>
      <c r="U69" s="1"/>
      <c r="V69" s="1">
        <f t="shared" si="5"/>
        <v>10</v>
      </c>
      <c r="W69" s="1">
        <f t="shared" si="6"/>
        <v>8.806492411467115</v>
      </c>
      <c r="X69" s="1">
        <v>50.232399999999998</v>
      </c>
      <c r="Y69" s="1">
        <v>49.385199999999998</v>
      </c>
      <c r="Z69" s="1">
        <v>35.946399999999997</v>
      </c>
      <c r="AA69" s="1">
        <v>32.945399999999999</v>
      </c>
      <c r="AB69" s="1">
        <v>42.5974</v>
      </c>
      <c r="AC69" s="1">
        <v>46.142399999999988</v>
      </c>
      <c r="AD69" s="1"/>
      <c r="AE69" s="1">
        <f t="shared" si="7"/>
        <v>0</v>
      </c>
      <c r="AF69" s="1">
        <f t="shared" si="8"/>
        <v>55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5" t="s">
        <v>110</v>
      </c>
      <c r="B70" s="15" t="s">
        <v>33</v>
      </c>
      <c r="C70" s="15">
        <v>43.058</v>
      </c>
      <c r="D70" s="15">
        <v>10.927</v>
      </c>
      <c r="E70" s="15">
        <v>39.015000000000001</v>
      </c>
      <c r="F70" s="15">
        <v>6.8520000000000003</v>
      </c>
      <c r="G70" s="16">
        <v>0</v>
      </c>
      <c r="H70" s="15">
        <v>50</v>
      </c>
      <c r="I70" s="15" t="s">
        <v>34</v>
      </c>
      <c r="J70" s="15">
        <v>39.103999999999999</v>
      </c>
      <c r="K70" s="15">
        <f t="shared" ref="K70:K97" si="22">E70-J70</f>
        <v>-8.8999999999998636E-2</v>
      </c>
      <c r="L70" s="15"/>
      <c r="M70" s="15"/>
      <c r="N70" s="15"/>
      <c r="O70" s="15"/>
      <c r="P70" s="15">
        <f t="shared" si="3"/>
        <v>7.8029999999999999</v>
      </c>
      <c r="Q70" s="17"/>
      <c r="R70" s="17"/>
      <c r="S70" s="17"/>
      <c r="T70" s="17"/>
      <c r="U70" s="15"/>
      <c r="V70" s="15">
        <f t="shared" si="5"/>
        <v>0.87812379853902345</v>
      </c>
      <c r="W70" s="15">
        <f t="shared" si="6"/>
        <v>0.87812379853902345</v>
      </c>
      <c r="X70" s="15">
        <v>10.795999999999999</v>
      </c>
      <c r="Y70" s="15">
        <v>6.2796000000000003</v>
      </c>
      <c r="Z70" s="15">
        <v>6.3010000000000002</v>
      </c>
      <c r="AA70" s="15">
        <v>7.1025999999999998</v>
      </c>
      <c r="AB70" s="15">
        <v>8.7347999999999999</v>
      </c>
      <c r="AC70" s="15">
        <v>7.9337999999999997</v>
      </c>
      <c r="AD70" s="15" t="s">
        <v>111</v>
      </c>
      <c r="AE70" s="15">
        <f t="shared" si="7"/>
        <v>0</v>
      </c>
      <c r="AF70" s="15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112</v>
      </c>
      <c r="B71" s="1" t="s">
        <v>41</v>
      </c>
      <c r="C71" s="1">
        <v>831</v>
      </c>
      <c r="D71" s="1">
        <v>828</v>
      </c>
      <c r="E71" s="1">
        <v>855</v>
      </c>
      <c r="F71" s="1">
        <v>637</v>
      </c>
      <c r="G71" s="6">
        <v>0.4</v>
      </c>
      <c r="H71" s="1">
        <v>40</v>
      </c>
      <c r="I71" s="1" t="s">
        <v>34</v>
      </c>
      <c r="J71" s="1">
        <v>859</v>
      </c>
      <c r="K71" s="1">
        <f t="shared" si="22"/>
        <v>-4</v>
      </c>
      <c r="L71" s="1"/>
      <c r="M71" s="1"/>
      <c r="N71" s="1">
        <v>250</v>
      </c>
      <c r="O71" s="1"/>
      <c r="P71" s="1">
        <f t="shared" ref="P71:P97" si="23">E71/5</f>
        <v>171</v>
      </c>
      <c r="Q71" s="5">
        <f t="shared" ref="Q71:Q75" si="24">10*P71-O71-N71-F71</f>
        <v>823</v>
      </c>
      <c r="R71" s="5"/>
      <c r="S71" s="5">
        <f t="shared" ref="S71:S75" si="25">Q71-R71</f>
        <v>823</v>
      </c>
      <c r="T71" s="5"/>
      <c r="U71" s="1"/>
      <c r="V71" s="1">
        <f t="shared" ref="V71:V97" si="26">(F71+N71+O71+Q71)/P71</f>
        <v>10</v>
      </c>
      <c r="W71" s="1">
        <f t="shared" ref="W71:W97" si="27">(F71+N71+O71)/P71</f>
        <v>5.1871345029239766</v>
      </c>
      <c r="X71" s="1">
        <v>148.80000000000001</v>
      </c>
      <c r="Y71" s="1">
        <v>150.19999999999999</v>
      </c>
      <c r="Z71" s="1">
        <v>142.6</v>
      </c>
      <c r="AA71" s="1">
        <v>140.4</v>
      </c>
      <c r="AB71" s="1">
        <v>111.4</v>
      </c>
      <c r="AC71" s="1">
        <v>113.8</v>
      </c>
      <c r="AD71" s="1"/>
      <c r="AE71" s="1">
        <f t="shared" ref="AE71:AE97" si="28">ROUND(R71*G71,0)</f>
        <v>0</v>
      </c>
      <c r="AF71" s="1">
        <f t="shared" ref="AF71:AF97" si="29">ROUND(S71*G71,0)</f>
        <v>329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113</v>
      </c>
      <c r="B72" s="1" t="s">
        <v>41</v>
      </c>
      <c r="C72" s="1">
        <v>542</v>
      </c>
      <c r="D72" s="1">
        <v>672</v>
      </c>
      <c r="E72" s="1">
        <v>641</v>
      </c>
      <c r="F72" s="1">
        <v>435</v>
      </c>
      <c r="G72" s="6">
        <v>0.4</v>
      </c>
      <c r="H72" s="1">
        <v>40</v>
      </c>
      <c r="I72" s="1" t="s">
        <v>34</v>
      </c>
      <c r="J72" s="1">
        <v>649</v>
      </c>
      <c r="K72" s="1">
        <f t="shared" si="22"/>
        <v>-8</v>
      </c>
      <c r="L72" s="1"/>
      <c r="M72" s="1"/>
      <c r="N72" s="1">
        <v>190.40000000000009</v>
      </c>
      <c r="O72" s="1"/>
      <c r="P72" s="1">
        <f t="shared" si="23"/>
        <v>128.19999999999999</v>
      </c>
      <c r="Q72" s="5">
        <f t="shared" si="24"/>
        <v>656.59999999999991</v>
      </c>
      <c r="R72" s="5"/>
      <c r="S72" s="5">
        <f t="shared" si="25"/>
        <v>656.59999999999991</v>
      </c>
      <c r="T72" s="5"/>
      <c r="U72" s="1"/>
      <c r="V72" s="1">
        <f t="shared" si="26"/>
        <v>10</v>
      </c>
      <c r="W72" s="1">
        <f t="shared" si="27"/>
        <v>4.8783151326053051</v>
      </c>
      <c r="X72" s="1">
        <v>108.4</v>
      </c>
      <c r="Y72" s="1">
        <v>107.8</v>
      </c>
      <c r="Z72" s="1">
        <v>105.2</v>
      </c>
      <c r="AA72" s="1">
        <v>111</v>
      </c>
      <c r="AB72" s="1">
        <v>93.8</v>
      </c>
      <c r="AC72" s="1">
        <v>94.4</v>
      </c>
      <c r="AD72" s="1"/>
      <c r="AE72" s="1">
        <f t="shared" si="28"/>
        <v>0</v>
      </c>
      <c r="AF72" s="1">
        <f t="shared" si="29"/>
        <v>263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114</v>
      </c>
      <c r="B73" s="1" t="s">
        <v>41</v>
      </c>
      <c r="C73" s="1">
        <v>36</v>
      </c>
      <c r="D73" s="1">
        <v>181</v>
      </c>
      <c r="E73" s="1">
        <v>63</v>
      </c>
      <c r="F73" s="1">
        <v>121</v>
      </c>
      <c r="G73" s="6">
        <v>0.4</v>
      </c>
      <c r="H73" s="1">
        <v>40</v>
      </c>
      <c r="I73" s="1" t="s">
        <v>34</v>
      </c>
      <c r="J73" s="1">
        <v>89</v>
      </c>
      <c r="K73" s="1">
        <f t="shared" si="22"/>
        <v>-26</v>
      </c>
      <c r="L73" s="1"/>
      <c r="M73" s="1"/>
      <c r="N73" s="1">
        <v>90</v>
      </c>
      <c r="O73" s="1"/>
      <c r="P73" s="1">
        <f t="shared" si="23"/>
        <v>12.6</v>
      </c>
      <c r="Q73" s="5"/>
      <c r="R73" s="5"/>
      <c r="S73" s="5">
        <f t="shared" si="25"/>
        <v>0</v>
      </c>
      <c r="T73" s="5"/>
      <c r="U73" s="1"/>
      <c r="V73" s="1">
        <f t="shared" si="26"/>
        <v>16.746031746031747</v>
      </c>
      <c r="W73" s="1">
        <f t="shared" si="27"/>
        <v>16.746031746031747</v>
      </c>
      <c r="X73" s="1">
        <v>23</v>
      </c>
      <c r="Y73" s="1">
        <v>25.4</v>
      </c>
      <c r="Z73" s="1">
        <v>16</v>
      </c>
      <c r="AA73" s="1">
        <v>16.399999999999999</v>
      </c>
      <c r="AB73" s="1">
        <v>12.8</v>
      </c>
      <c r="AC73" s="1">
        <v>13.6</v>
      </c>
      <c r="AD73" s="1"/>
      <c r="AE73" s="1">
        <f t="shared" si="28"/>
        <v>0</v>
      </c>
      <c r="AF73" s="1">
        <f t="shared" si="2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115</v>
      </c>
      <c r="B74" s="1" t="s">
        <v>33</v>
      </c>
      <c r="C74" s="1">
        <v>142.75700000000001</v>
      </c>
      <c r="D74" s="1">
        <v>174.785</v>
      </c>
      <c r="E74" s="1">
        <v>165.851</v>
      </c>
      <c r="F74" s="1">
        <v>116.027</v>
      </c>
      <c r="G74" s="6">
        <v>1</v>
      </c>
      <c r="H74" s="1">
        <v>40</v>
      </c>
      <c r="I74" s="1" t="s">
        <v>34</v>
      </c>
      <c r="J74" s="1">
        <v>159.988</v>
      </c>
      <c r="K74" s="1">
        <f t="shared" si="22"/>
        <v>5.8629999999999995</v>
      </c>
      <c r="L74" s="1"/>
      <c r="M74" s="1"/>
      <c r="N74" s="1">
        <v>0</v>
      </c>
      <c r="O74" s="1"/>
      <c r="P74" s="1">
        <f t="shared" si="23"/>
        <v>33.170200000000001</v>
      </c>
      <c r="Q74" s="5">
        <f>9*P74-O74-N74-F74</f>
        <v>182.50480000000005</v>
      </c>
      <c r="R74" s="5"/>
      <c r="S74" s="5">
        <f t="shared" si="25"/>
        <v>182.50480000000005</v>
      </c>
      <c r="T74" s="5"/>
      <c r="U74" s="1"/>
      <c r="V74" s="1">
        <f t="shared" si="26"/>
        <v>9</v>
      </c>
      <c r="W74" s="1">
        <f t="shared" si="27"/>
        <v>3.4979288638597295</v>
      </c>
      <c r="X74" s="1">
        <v>26.625</v>
      </c>
      <c r="Y74" s="1">
        <v>28.4238</v>
      </c>
      <c r="Z74" s="1">
        <v>30.182600000000001</v>
      </c>
      <c r="AA74" s="1">
        <v>27.6816</v>
      </c>
      <c r="AB74" s="1">
        <v>32.475200000000001</v>
      </c>
      <c r="AC74" s="1">
        <v>33.127800000000001</v>
      </c>
      <c r="AD74" s="1" t="s">
        <v>49</v>
      </c>
      <c r="AE74" s="1">
        <f t="shared" si="28"/>
        <v>0</v>
      </c>
      <c r="AF74" s="1">
        <f t="shared" si="29"/>
        <v>183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33</v>
      </c>
      <c r="C75" s="1">
        <v>65.317999999999998</v>
      </c>
      <c r="D75" s="1">
        <v>206.018</v>
      </c>
      <c r="E75" s="1">
        <v>107.509</v>
      </c>
      <c r="F75" s="1">
        <v>139.32300000000001</v>
      </c>
      <c r="G75" s="6">
        <v>1</v>
      </c>
      <c r="H75" s="1">
        <v>40</v>
      </c>
      <c r="I75" s="1" t="s">
        <v>34</v>
      </c>
      <c r="J75" s="1">
        <v>102.604</v>
      </c>
      <c r="K75" s="1">
        <f t="shared" si="22"/>
        <v>4.9050000000000011</v>
      </c>
      <c r="L75" s="1"/>
      <c r="M75" s="1"/>
      <c r="N75" s="1">
        <v>0</v>
      </c>
      <c r="O75" s="1"/>
      <c r="P75" s="1">
        <f t="shared" si="23"/>
        <v>21.501799999999999</v>
      </c>
      <c r="Q75" s="5">
        <f t="shared" si="24"/>
        <v>75.694999999999993</v>
      </c>
      <c r="R75" s="5"/>
      <c r="S75" s="5">
        <f t="shared" si="25"/>
        <v>75.694999999999993</v>
      </c>
      <c r="T75" s="5"/>
      <c r="U75" s="1"/>
      <c r="V75" s="1">
        <f t="shared" si="26"/>
        <v>10</v>
      </c>
      <c r="W75" s="1">
        <f t="shared" si="27"/>
        <v>6.4795970569905776</v>
      </c>
      <c r="X75" s="1">
        <v>19.7332</v>
      </c>
      <c r="Y75" s="1">
        <v>23.282</v>
      </c>
      <c r="Z75" s="1">
        <v>17.725000000000001</v>
      </c>
      <c r="AA75" s="1">
        <v>14.8154</v>
      </c>
      <c r="AB75" s="1">
        <v>21.997599999999998</v>
      </c>
      <c r="AC75" s="1">
        <v>22.619199999999999</v>
      </c>
      <c r="AD75" s="1"/>
      <c r="AE75" s="1">
        <f t="shared" si="28"/>
        <v>0</v>
      </c>
      <c r="AF75" s="1">
        <f t="shared" si="29"/>
        <v>76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117</v>
      </c>
      <c r="B76" s="15" t="s">
        <v>41</v>
      </c>
      <c r="C76" s="15"/>
      <c r="D76" s="15"/>
      <c r="E76" s="15"/>
      <c r="F76" s="15"/>
      <c r="G76" s="16">
        <v>0</v>
      </c>
      <c r="H76" s="15" t="e">
        <v>#N/A</v>
      </c>
      <c r="I76" s="15" t="s">
        <v>34</v>
      </c>
      <c r="J76" s="15"/>
      <c r="K76" s="15">
        <f t="shared" si="22"/>
        <v>0</v>
      </c>
      <c r="L76" s="15"/>
      <c r="M76" s="15"/>
      <c r="N76" s="15"/>
      <c r="O76" s="15"/>
      <c r="P76" s="15">
        <f t="shared" si="23"/>
        <v>0</v>
      </c>
      <c r="Q76" s="17"/>
      <c r="R76" s="17"/>
      <c r="S76" s="17"/>
      <c r="T76" s="17"/>
      <c r="U76" s="15"/>
      <c r="V76" s="15" t="e">
        <f t="shared" si="26"/>
        <v>#DIV/0!</v>
      </c>
      <c r="W76" s="15" t="e">
        <f t="shared" si="27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 t="s">
        <v>47</v>
      </c>
      <c r="AE76" s="15">
        <f t="shared" si="28"/>
        <v>0</v>
      </c>
      <c r="AF76" s="15">
        <f t="shared" si="2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118</v>
      </c>
      <c r="B77" s="15" t="s">
        <v>41</v>
      </c>
      <c r="C77" s="15"/>
      <c r="D77" s="15"/>
      <c r="E77" s="15"/>
      <c r="F77" s="15"/>
      <c r="G77" s="16">
        <v>0</v>
      </c>
      <c r="H77" s="15" t="e">
        <v>#N/A</v>
      </c>
      <c r="I77" s="15" t="s">
        <v>34</v>
      </c>
      <c r="J77" s="15"/>
      <c r="K77" s="15">
        <f t="shared" si="22"/>
        <v>0</v>
      </c>
      <c r="L77" s="15"/>
      <c r="M77" s="15"/>
      <c r="N77" s="15"/>
      <c r="O77" s="15"/>
      <c r="P77" s="15">
        <f t="shared" si="23"/>
        <v>0</v>
      </c>
      <c r="Q77" s="17"/>
      <c r="R77" s="17"/>
      <c r="S77" s="17"/>
      <c r="T77" s="17"/>
      <c r="U77" s="15"/>
      <c r="V77" s="15" t="e">
        <f t="shared" si="26"/>
        <v>#DIV/0!</v>
      </c>
      <c r="W77" s="15" t="e">
        <f t="shared" si="27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47</v>
      </c>
      <c r="AE77" s="15">
        <f t="shared" si="28"/>
        <v>0</v>
      </c>
      <c r="AF77" s="15">
        <f t="shared" si="2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5" t="s">
        <v>119</v>
      </c>
      <c r="B78" s="15" t="s">
        <v>41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22"/>
        <v>0</v>
      </c>
      <c r="L78" s="15"/>
      <c r="M78" s="15"/>
      <c r="N78" s="15"/>
      <c r="O78" s="15"/>
      <c r="P78" s="15">
        <f t="shared" si="23"/>
        <v>0</v>
      </c>
      <c r="Q78" s="17"/>
      <c r="R78" s="17"/>
      <c r="S78" s="17"/>
      <c r="T78" s="17"/>
      <c r="U78" s="15"/>
      <c r="V78" s="15" t="e">
        <f t="shared" si="26"/>
        <v>#DIV/0!</v>
      </c>
      <c r="W78" s="15" t="e">
        <f t="shared" si="27"/>
        <v>#DIV/0!</v>
      </c>
      <c r="X78" s="15">
        <v>0</v>
      </c>
      <c r="Y78" s="15">
        <v>0</v>
      </c>
      <c r="Z78" s="15">
        <v>0</v>
      </c>
      <c r="AA78" s="15">
        <v>0</v>
      </c>
      <c r="AB78" s="15">
        <v>6.2</v>
      </c>
      <c r="AC78" s="15">
        <v>7.4</v>
      </c>
      <c r="AD78" s="15" t="s">
        <v>120</v>
      </c>
      <c r="AE78" s="15">
        <f t="shared" si="28"/>
        <v>0</v>
      </c>
      <c r="AF78" s="15">
        <f t="shared" si="2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121</v>
      </c>
      <c r="B79" s="15" t="s">
        <v>41</v>
      </c>
      <c r="C79" s="15"/>
      <c r="D79" s="15"/>
      <c r="E79" s="15"/>
      <c r="F79" s="15"/>
      <c r="G79" s="16">
        <v>0</v>
      </c>
      <c r="H79" s="15" t="e">
        <v>#N/A</v>
      </c>
      <c r="I79" s="15" t="s">
        <v>34</v>
      </c>
      <c r="J79" s="15">
        <v>3</v>
      </c>
      <c r="K79" s="15">
        <f t="shared" si="22"/>
        <v>-3</v>
      </c>
      <c r="L79" s="15"/>
      <c r="M79" s="15"/>
      <c r="N79" s="15"/>
      <c r="O79" s="15"/>
      <c r="P79" s="15">
        <f t="shared" si="23"/>
        <v>0</v>
      </c>
      <c r="Q79" s="17"/>
      <c r="R79" s="17"/>
      <c r="S79" s="17"/>
      <c r="T79" s="17"/>
      <c r="U79" s="15"/>
      <c r="V79" s="15" t="e">
        <f t="shared" si="26"/>
        <v>#DIV/0!</v>
      </c>
      <c r="W79" s="15" t="e">
        <f t="shared" si="27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 t="s">
        <v>47</v>
      </c>
      <c r="AE79" s="15">
        <f t="shared" si="28"/>
        <v>0</v>
      </c>
      <c r="AF79" s="15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5" t="s">
        <v>122</v>
      </c>
      <c r="B80" s="15" t="s">
        <v>41</v>
      </c>
      <c r="C80" s="15"/>
      <c r="D80" s="15"/>
      <c r="E80" s="15"/>
      <c r="F80" s="15"/>
      <c r="G80" s="16">
        <v>0</v>
      </c>
      <c r="H80" s="15" t="e">
        <v>#N/A</v>
      </c>
      <c r="I80" s="15" t="s">
        <v>34</v>
      </c>
      <c r="J80" s="15"/>
      <c r="K80" s="15">
        <f t="shared" si="22"/>
        <v>0</v>
      </c>
      <c r="L80" s="15"/>
      <c r="M80" s="15"/>
      <c r="N80" s="15"/>
      <c r="O80" s="15"/>
      <c r="P80" s="15">
        <f t="shared" si="23"/>
        <v>0</v>
      </c>
      <c r="Q80" s="17"/>
      <c r="R80" s="17"/>
      <c r="S80" s="17"/>
      <c r="T80" s="17"/>
      <c r="U80" s="15"/>
      <c r="V80" s="15" t="e">
        <f t="shared" si="26"/>
        <v>#DIV/0!</v>
      </c>
      <c r="W80" s="15" t="e">
        <f t="shared" si="27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 t="s">
        <v>111</v>
      </c>
      <c r="AE80" s="15">
        <f t="shared" si="28"/>
        <v>0</v>
      </c>
      <c r="AF80" s="15">
        <f t="shared" si="2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123</v>
      </c>
      <c r="B81" s="15" t="s">
        <v>41</v>
      </c>
      <c r="C81" s="15"/>
      <c r="D81" s="15"/>
      <c r="E81" s="15"/>
      <c r="F81" s="15"/>
      <c r="G81" s="16">
        <v>0</v>
      </c>
      <c r="H81" s="15" t="e">
        <v>#N/A</v>
      </c>
      <c r="I81" s="15" t="s">
        <v>34</v>
      </c>
      <c r="J81" s="15"/>
      <c r="K81" s="15">
        <f t="shared" si="22"/>
        <v>0</v>
      </c>
      <c r="L81" s="15"/>
      <c r="M81" s="15"/>
      <c r="N81" s="15"/>
      <c r="O81" s="15"/>
      <c r="P81" s="15">
        <f t="shared" si="23"/>
        <v>0</v>
      </c>
      <c r="Q81" s="17"/>
      <c r="R81" s="17"/>
      <c r="S81" s="17"/>
      <c r="T81" s="17"/>
      <c r="U81" s="15"/>
      <c r="V81" s="15" t="e">
        <f t="shared" si="26"/>
        <v>#DIV/0!</v>
      </c>
      <c r="W81" s="15" t="e">
        <f t="shared" si="27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 t="s">
        <v>47</v>
      </c>
      <c r="AE81" s="15">
        <f t="shared" si="28"/>
        <v>0</v>
      </c>
      <c r="AF81" s="15">
        <f t="shared" si="2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124</v>
      </c>
      <c r="B82" s="15" t="s">
        <v>41</v>
      </c>
      <c r="C82" s="15"/>
      <c r="D82" s="15"/>
      <c r="E82" s="15"/>
      <c r="F82" s="15"/>
      <c r="G82" s="16">
        <v>0</v>
      </c>
      <c r="H82" s="15" t="e">
        <v>#N/A</v>
      </c>
      <c r="I82" s="15" t="s">
        <v>34</v>
      </c>
      <c r="J82" s="15"/>
      <c r="K82" s="15">
        <f t="shared" si="22"/>
        <v>0</v>
      </c>
      <c r="L82" s="15"/>
      <c r="M82" s="15"/>
      <c r="N82" s="15"/>
      <c r="O82" s="15"/>
      <c r="P82" s="15">
        <f t="shared" si="23"/>
        <v>0</v>
      </c>
      <c r="Q82" s="17"/>
      <c r="R82" s="17"/>
      <c r="S82" s="17"/>
      <c r="T82" s="17"/>
      <c r="U82" s="15"/>
      <c r="V82" s="15" t="e">
        <f t="shared" si="26"/>
        <v>#DIV/0!</v>
      </c>
      <c r="W82" s="15" t="e">
        <f t="shared" si="27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 t="s">
        <v>47</v>
      </c>
      <c r="AE82" s="15">
        <f t="shared" si="28"/>
        <v>0</v>
      </c>
      <c r="AF82" s="15">
        <f t="shared" si="2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125</v>
      </c>
      <c r="B83" s="15" t="s">
        <v>33</v>
      </c>
      <c r="C83" s="15"/>
      <c r="D83" s="15"/>
      <c r="E83" s="15"/>
      <c r="F83" s="15"/>
      <c r="G83" s="16">
        <v>0</v>
      </c>
      <c r="H83" s="15" t="e">
        <v>#N/A</v>
      </c>
      <c r="I83" s="15" t="s">
        <v>34</v>
      </c>
      <c r="J83" s="15"/>
      <c r="K83" s="15">
        <f t="shared" si="22"/>
        <v>0</v>
      </c>
      <c r="L83" s="15"/>
      <c r="M83" s="15"/>
      <c r="N83" s="15"/>
      <c r="O83" s="15"/>
      <c r="P83" s="15">
        <f t="shared" si="23"/>
        <v>0</v>
      </c>
      <c r="Q83" s="17"/>
      <c r="R83" s="17"/>
      <c r="S83" s="17"/>
      <c r="T83" s="17"/>
      <c r="U83" s="15"/>
      <c r="V83" s="15" t="e">
        <f t="shared" si="26"/>
        <v>#DIV/0!</v>
      </c>
      <c r="W83" s="15" t="e">
        <f t="shared" si="27"/>
        <v>#DIV/0!</v>
      </c>
      <c r="X83" s="15">
        <v>0</v>
      </c>
      <c r="Y83" s="15">
        <v>0</v>
      </c>
      <c r="Z83" s="15">
        <v>0.245</v>
      </c>
      <c r="AA83" s="15">
        <v>0.245</v>
      </c>
      <c r="AB83" s="15">
        <v>0</v>
      </c>
      <c r="AC83" s="15">
        <v>0</v>
      </c>
      <c r="AD83" s="15" t="s">
        <v>47</v>
      </c>
      <c r="AE83" s="15">
        <f t="shared" si="28"/>
        <v>0</v>
      </c>
      <c r="AF83" s="15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5" t="s">
        <v>126</v>
      </c>
      <c r="B84" s="15" t="s">
        <v>33</v>
      </c>
      <c r="C84" s="15"/>
      <c r="D84" s="15"/>
      <c r="E84" s="15"/>
      <c r="F84" s="15"/>
      <c r="G84" s="16">
        <v>0</v>
      </c>
      <c r="H84" s="15" t="e">
        <v>#N/A</v>
      </c>
      <c r="I84" s="15" t="s">
        <v>34</v>
      </c>
      <c r="J84" s="15"/>
      <c r="K84" s="15">
        <f t="shared" si="22"/>
        <v>0</v>
      </c>
      <c r="L84" s="15"/>
      <c r="M84" s="15"/>
      <c r="N84" s="15"/>
      <c r="O84" s="15"/>
      <c r="P84" s="15">
        <f t="shared" si="23"/>
        <v>0</v>
      </c>
      <c r="Q84" s="17"/>
      <c r="R84" s="17"/>
      <c r="S84" s="17"/>
      <c r="T84" s="17"/>
      <c r="U84" s="15"/>
      <c r="V84" s="15" t="e">
        <f t="shared" si="26"/>
        <v>#DIV/0!</v>
      </c>
      <c r="W84" s="15" t="e">
        <f t="shared" si="27"/>
        <v>#DIV/0!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 t="s">
        <v>47</v>
      </c>
      <c r="AE84" s="15">
        <f t="shared" si="28"/>
        <v>0</v>
      </c>
      <c r="AF84" s="15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8" t="s">
        <v>127</v>
      </c>
      <c r="B85" s="1" t="s">
        <v>41</v>
      </c>
      <c r="C85" s="1"/>
      <c r="D85" s="1"/>
      <c r="E85" s="1"/>
      <c r="F85" s="1"/>
      <c r="G85" s="6">
        <v>0.11</v>
      </c>
      <c r="H85" s="1">
        <v>150</v>
      </c>
      <c r="I85" s="1" t="s">
        <v>36</v>
      </c>
      <c r="J85" s="1"/>
      <c r="K85" s="1">
        <f t="shared" si="22"/>
        <v>0</v>
      </c>
      <c r="L85" s="1"/>
      <c r="M85" s="1"/>
      <c r="N85" s="1">
        <v>60</v>
      </c>
      <c r="O85" s="1"/>
      <c r="P85" s="1">
        <f t="shared" si="23"/>
        <v>0</v>
      </c>
      <c r="Q85" s="5"/>
      <c r="R85" s="5"/>
      <c r="S85" s="5">
        <f t="shared" ref="S85:S97" si="30">Q85-R85</f>
        <v>0</v>
      </c>
      <c r="T85" s="5"/>
      <c r="U85" s="1"/>
      <c r="V85" s="1" t="e">
        <f t="shared" si="26"/>
        <v>#DIV/0!</v>
      </c>
      <c r="W85" s="1" t="e">
        <f t="shared" si="27"/>
        <v>#DIV/0!</v>
      </c>
      <c r="X85" s="1">
        <v>9.4</v>
      </c>
      <c r="Y85" s="1">
        <v>10.199999999999999</v>
      </c>
      <c r="Z85" s="1">
        <v>1.8</v>
      </c>
      <c r="AA85" s="1">
        <v>3.2</v>
      </c>
      <c r="AB85" s="1">
        <v>10</v>
      </c>
      <c r="AC85" s="1">
        <v>9</v>
      </c>
      <c r="AD85" s="10" t="s">
        <v>144</v>
      </c>
      <c r="AE85" s="1">
        <f t="shared" si="28"/>
        <v>0</v>
      </c>
      <c r="AF85" s="1">
        <f t="shared" si="2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33</v>
      </c>
      <c r="C86" s="1">
        <v>159.42500000000001</v>
      </c>
      <c r="D86" s="1">
        <v>45.122</v>
      </c>
      <c r="E86" s="1">
        <v>88.775999999999996</v>
      </c>
      <c r="F86" s="1">
        <v>93.277000000000001</v>
      </c>
      <c r="G86" s="6">
        <v>1</v>
      </c>
      <c r="H86" s="1">
        <v>50</v>
      </c>
      <c r="I86" s="1" t="s">
        <v>34</v>
      </c>
      <c r="J86" s="1">
        <v>83.8</v>
      </c>
      <c r="K86" s="1">
        <f t="shared" si="22"/>
        <v>4.9759999999999991</v>
      </c>
      <c r="L86" s="1"/>
      <c r="M86" s="1"/>
      <c r="N86" s="1">
        <v>70</v>
      </c>
      <c r="O86" s="1"/>
      <c r="P86" s="1">
        <f t="shared" si="23"/>
        <v>17.755199999999999</v>
      </c>
      <c r="Q86" s="5">
        <f t="shared" ref="Q86:Q91" si="31">10*P86-O86-N86-F86</f>
        <v>14.274999999999991</v>
      </c>
      <c r="R86" s="5"/>
      <c r="S86" s="5">
        <f t="shared" si="30"/>
        <v>14.274999999999991</v>
      </c>
      <c r="T86" s="5"/>
      <c r="U86" s="1"/>
      <c r="V86" s="1">
        <f t="shared" si="26"/>
        <v>9.9999999999999982</v>
      </c>
      <c r="W86" s="1">
        <f t="shared" si="27"/>
        <v>9.1960101829323246</v>
      </c>
      <c r="X86" s="1">
        <v>19.844999999999999</v>
      </c>
      <c r="Y86" s="1">
        <v>17.7912</v>
      </c>
      <c r="Z86" s="1">
        <v>11.377000000000001</v>
      </c>
      <c r="AA86" s="1">
        <v>13.8866</v>
      </c>
      <c r="AB86" s="1">
        <v>20.619399999999999</v>
      </c>
      <c r="AC86" s="1">
        <v>18.444199999999999</v>
      </c>
      <c r="AD86" s="1"/>
      <c r="AE86" s="1">
        <f t="shared" si="28"/>
        <v>0</v>
      </c>
      <c r="AF86" s="1">
        <f t="shared" si="29"/>
        <v>14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129</v>
      </c>
      <c r="B87" s="1" t="s">
        <v>41</v>
      </c>
      <c r="C87" s="1">
        <v>40</v>
      </c>
      <c r="D87" s="1">
        <v>68</v>
      </c>
      <c r="E87" s="1">
        <v>35</v>
      </c>
      <c r="F87" s="1">
        <v>54</v>
      </c>
      <c r="G87" s="6">
        <v>0.06</v>
      </c>
      <c r="H87" s="1">
        <v>60</v>
      </c>
      <c r="I87" s="1" t="s">
        <v>34</v>
      </c>
      <c r="J87" s="1">
        <v>39</v>
      </c>
      <c r="K87" s="1">
        <f t="shared" si="22"/>
        <v>-4</v>
      </c>
      <c r="L87" s="1"/>
      <c r="M87" s="1"/>
      <c r="N87" s="1">
        <v>43.800000000000011</v>
      </c>
      <c r="O87" s="1"/>
      <c r="P87" s="1">
        <f t="shared" si="23"/>
        <v>7</v>
      </c>
      <c r="Q87" s="5"/>
      <c r="R87" s="5"/>
      <c r="S87" s="5">
        <f t="shared" si="30"/>
        <v>0</v>
      </c>
      <c r="T87" s="5"/>
      <c r="U87" s="1"/>
      <c r="V87" s="1">
        <f t="shared" si="26"/>
        <v>13.971428571428573</v>
      </c>
      <c r="W87" s="1">
        <f t="shared" si="27"/>
        <v>13.971428571428573</v>
      </c>
      <c r="X87" s="1">
        <v>9.8000000000000007</v>
      </c>
      <c r="Y87" s="1">
        <v>9</v>
      </c>
      <c r="Z87" s="1">
        <v>3.6</v>
      </c>
      <c r="AA87" s="1">
        <v>2.8</v>
      </c>
      <c r="AB87" s="1">
        <v>0</v>
      </c>
      <c r="AC87" s="1">
        <v>0</v>
      </c>
      <c r="AD87" s="1" t="s">
        <v>130</v>
      </c>
      <c r="AE87" s="1">
        <f t="shared" si="28"/>
        <v>0</v>
      </c>
      <c r="AF87" s="1">
        <f t="shared" si="2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131</v>
      </c>
      <c r="B88" s="1" t="s">
        <v>33</v>
      </c>
      <c r="C88" s="1">
        <v>245.03800000000001</v>
      </c>
      <c r="D88" s="1">
        <v>66.45</v>
      </c>
      <c r="E88" s="1">
        <v>105.419</v>
      </c>
      <c r="F88" s="1">
        <v>179.48400000000001</v>
      </c>
      <c r="G88" s="6">
        <v>1</v>
      </c>
      <c r="H88" s="1">
        <v>55</v>
      </c>
      <c r="I88" s="1" t="s">
        <v>34</v>
      </c>
      <c r="J88" s="1">
        <v>94.35</v>
      </c>
      <c r="K88" s="1">
        <f t="shared" si="22"/>
        <v>11.069000000000003</v>
      </c>
      <c r="L88" s="1"/>
      <c r="M88" s="1"/>
      <c r="N88" s="1">
        <v>0</v>
      </c>
      <c r="O88" s="1"/>
      <c r="P88" s="1">
        <f t="shared" si="23"/>
        <v>21.0838</v>
      </c>
      <c r="Q88" s="5">
        <f t="shared" si="31"/>
        <v>31.353999999999985</v>
      </c>
      <c r="R88" s="5"/>
      <c r="S88" s="5">
        <f t="shared" si="30"/>
        <v>31.353999999999985</v>
      </c>
      <c r="T88" s="5"/>
      <c r="U88" s="1"/>
      <c r="V88" s="1">
        <f t="shared" si="26"/>
        <v>10</v>
      </c>
      <c r="W88" s="1">
        <f t="shared" si="27"/>
        <v>8.5128866712831659</v>
      </c>
      <c r="X88" s="1">
        <v>24.136199999999999</v>
      </c>
      <c r="Y88" s="1">
        <v>25.797999999999998</v>
      </c>
      <c r="Z88" s="1">
        <v>20.8078</v>
      </c>
      <c r="AA88" s="1">
        <v>25.506399999999999</v>
      </c>
      <c r="AB88" s="1">
        <v>32.980400000000003</v>
      </c>
      <c r="AC88" s="1">
        <v>26.758800000000001</v>
      </c>
      <c r="AD88" s="1" t="s">
        <v>49</v>
      </c>
      <c r="AE88" s="1">
        <f t="shared" si="28"/>
        <v>0</v>
      </c>
      <c r="AF88" s="1">
        <f t="shared" si="29"/>
        <v>31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8" t="s">
        <v>132</v>
      </c>
      <c r="B89" s="1" t="s">
        <v>33</v>
      </c>
      <c r="C89" s="1"/>
      <c r="D89" s="1"/>
      <c r="E89" s="19">
        <f>-0.425+E41</f>
        <v>87.329000000000008</v>
      </c>
      <c r="F89" s="19">
        <f>F41</f>
        <v>126.959</v>
      </c>
      <c r="G89" s="6">
        <v>1</v>
      </c>
      <c r="H89" s="1">
        <v>55</v>
      </c>
      <c r="I89" s="1" t="s">
        <v>34</v>
      </c>
      <c r="J89" s="1">
        <v>2.0499999999999998</v>
      </c>
      <c r="K89" s="1">
        <f t="shared" si="22"/>
        <v>85.279000000000011</v>
      </c>
      <c r="L89" s="1"/>
      <c r="M89" s="1"/>
      <c r="N89" s="1">
        <v>0</v>
      </c>
      <c r="O89" s="1"/>
      <c r="P89" s="1">
        <f t="shared" si="23"/>
        <v>17.465800000000002</v>
      </c>
      <c r="Q89" s="5">
        <f t="shared" si="31"/>
        <v>47.699000000000012</v>
      </c>
      <c r="R89" s="5"/>
      <c r="S89" s="5">
        <f t="shared" si="30"/>
        <v>47.699000000000012</v>
      </c>
      <c r="T89" s="5"/>
      <c r="U89" s="1"/>
      <c r="V89" s="1">
        <f t="shared" si="26"/>
        <v>10</v>
      </c>
      <c r="W89" s="1">
        <f t="shared" si="27"/>
        <v>7.2690057140239777</v>
      </c>
      <c r="X89" s="1">
        <v>21.1982</v>
      </c>
      <c r="Y89" s="1">
        <v>16.566199999999998</v>
      </c>
      <c r="Z89" s="1">
        <v>15.388</v>
      </c>
      <c r="AA89" s="1">
        <v>18.902999999999999</v>
      </c>
      <c r="AB89" s="1">
        <v>14.8908</v>
      </c>
      <c r="AC89" s="1">
        <v>13.35</v>
      </c>
      <c r="AD89" s="1" t="s">
        <v>133</v>
      </c>
      <c r="AE89" s="1">
        <f t="shared" si="28"/>
        <v>0</v>
      </c>
      <c r="AF89" s="1">
        <f t="shared" si="29"/>
        <v>48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134</v>
      </c>
      <c r="B90" s="1" t="s">
        <v>41</v>
      </c>
      <c r="C90" s="1">
        <v>70</v>
      </c>
      <c r="D90" s="1">
        <v>70</v>
      </c>
      <c r="E90" s="1">
        <v>60</v>
      </c>
      <c r="F90" s="1">
        <v>55</v>
      </c>
      <c r="G90" s="6">
        <v>0.4</v>
      </c>
      <c r="H90" s="1">
        <v>55</v>
      </c>
      <c r="I90" s="1" t="s">
        <v>34</v>
      </c>
      <c r="J90" s="1">
        <v>64</v>
      </c>
      <c r="K90" s="1">
        <f t="shared" si="22"/>
        <v>-4</v>
      </c>
      <c r="L90" s="1"/>
      <c r="M90" s="1"/>
      <c r="N90" s="1">
        <v>25.599999999999991</v>
      </c>
      <c r="O90" s="1"/>
      <c r="P90" s="1">
        <f t="shared" si="23"/>
        <v>12</v>
      </c>
      <c r="Q90" s="5">
        <f t="shared" si="31"/>
        <v>39.400000000000006</v>
      </c>
      <c r="R90" s="5"/>
      <c r="S90" s="5">
        <f t="shared" si="30"/>
        <v>39.400000000000006</v>
      </c>
      <c r="T90" s="5"/>
      <c r="U90" s="1"/>
      <c r="V90" s="1">
        <f t="shared" si="26"/>
        <v>10</v>
      </c>
      <c r="W90" s="1">
        <f t="shared" si="27"/>
        <v>6.7166666666666659</v>
      </c>
      <c r="X90" s="1">
        <v>12.6</v>
      </c>
      <c r="Y90" s="1">
        <v>12.2</v>
      </c>
      <c r="Z90" s="1">
        <v>13.6</v>
      </c>
      <c r="AA90" s="1">
        <v>14.6</v>
      </c>
      <c r="AB90" s="1">
        <v>15.2</v>
      </c>
      <c r="AC90" s="1">
        <v>14</v>
      </c>
      <c r="AD90" s="1"/>
      <c r="AE90" s="1">
        <f t="shared" si="28"/>
        <v>0</v>
      </c>
      <c r="AF90" s="1">
        <f t="shared" si="29"/>
        <v>16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41</v>
      </c>
      <c r="C91" s="1">
        <v>63</v>
      </c>
      <c r="D91" s="1">
        <v>90</v>
      </c>
      <c r="E91" s="1">
        <v>65</v>
      </c>
      <c r="F91" s="1">
        <v>77</v>
      </c>
      <c r="G91" s="6">
        <v>0.4</v>
      </c>
      <c r="H91" s="1">
        <v>55</v>
      </c>
      <c r="I91" s="1" t="s">
        <v>34</v>
      </c>
      <c r="J91" s="1">
        <v>69</v>
      </c>
      <c r="K91" s="1">
        <f t="shared" si="22"/>
        <v>-4</v>
      </c>
      <c r="L91" s="1"/>
      <c r="M91" s="1"/>
      <c r="N91" s="1">
        <v>29.199999999999989</v>
      </c>
      <c r="O91" s="1"/>
      <c r="P91" s="1">
        <f t="shared" si="23"/>
        <v>13</v>
      </c>
      <c r="Q91" s="5">
        <f t="shared" si="31"/>
        <v>23.800000000000011</v>
      </c>
      <c r="R91" s="5"/>
      <c r="S91" s="5">
        <f t="shared" si="30"/>
        <v>23.800000000000011</v>
      </c>
      <c r="T91" s="5"/>
      <c r="U91" s="1"/>
      <c r="V91" s="1">
        <f t="shared" si="26"/>
        <v>10</v>
      </c>
      <c r="W91" s="1">
        <f t="shared" si="27"/>
        <v>8.1692307692307686</v>
      </c>
      <c r="X91" s="1">
        <v>14.2</v>
      </c>
      <c r="Y91" s="1">
        <v>13.6</v>
      </c>
      <c r="Z91" s="1">
        <v>13.4</v>
      </c>
      <c r="AA91" s="1">
        <v>15.4</v>
      </c>
      <c r="AB91" s="1">
        <v>17.600000000000001</v>
      </c>
      <c r="AC91" s="1">
        <v>14.4</v>
      </c>
      <c r="AD91" s="1"/>
      <c r="AE91" s="1">
        <f t="shared" si="28"/>
        <v>0</v>
      </c>
      <c r="AF91" s="1">
        <f t="shared" si="29"/>
        <v>10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41</v>
      </c>
      <c r="C92" s="1">
        <v>4</v>
      </c>
      <c r="D92" s="1">
        <v>30</v>
      </c>
      <c r="E92" s="1">
        <v>12</v>
      </c>
      <c r="F92" s="1">
        <v>22</v>
      </c>
      <c r="G92" s="6">
        <v>0.3</v>
      </c>
      <c r="H92" s="1">
        <v>30</v>
      </c>
      <c r="I92" s="1" t="s">
        <v>34</v>
      </c>
      <c r="J92" s="1">
        <v>14</v>
      </c>
      <c r="K92" s="1">
        <f t="shared" si="22"/>
        <v>-2</v>
      </c>
      <c r="L92" s="1"/>
      <c r="M92" s="1"/>
      <c r="N92" s="1">
        <v>9.1999999999999993</v>
      </c>
      <c r="O92" s="1"/>
      <c r="P92" s="1">
        <f t="shared" si="23"/>
        <v>2.4</v>
      </c>
      <c r="Q92" s="5"/>
      <c r="R92" s="5"/>
      <c r="S92" s="5">
        <f t="shared" si="30"/>
        <v>0</v>
      </c>
      <c r="T92" s="5"/>
      <c r="U92" s="1"/>
      <c r="V92" s="1">
        <f t="shared" si="26"/>
        <v>13</v>
      </c>
      <c r="W92" s="1">
        <f t="shared" si="27"/>
        <v>13</v>
      </c>
      <c r="X92" s="1">
        <v>4.4000000000000004</v>
      </c>
      <c r="Y92" s="1">
        <v>5.8</v>
      </c>
      <c r="Z92" s="1">
        <v>1.8</v>
      </c>
      <c r="AA92" s="1">
        <v>0.4</v>
      </c>
      <c r="AB92" s="1">
        <v>0</v>
      </c>
      <c r="AC92" s="1">
        <v>0</v>
      </c>
      <c r="AD92" s="1" t="s">
        <v>130</v>
      </c>
      <c r="AE92" s="1">
        <f t="shared" si="28"/>
        <v>0</v>
      </c>
      <c r="AF92" s="1">
        <f t="shared" si="2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41</v>
      </c>
      <c r="C93" s="1"/>
      <c r="D93" s="1">
        <v>30</v>
      </c>
      <c r="E93" s="1">
        <v>6</v>
      </c>
      <c r="F93" s="1">
        <v>24</v>
      </c>
      <c r="G93" s="6">
        <v>0.3</v>
      </c>
      <c r="H93" s="1">
        <v>30</v>
      </c>
      <c r="I93" s="1" t="s">
        <v>34</v>
      </c>
      <c r="J93" s="1">
        <v>6</v>
      </c>
      <c r="K93" s="1">
        <f t="shared" si="22"/>
        <v>0</v>
      </c>
      <c r="L93" s="1"/>
      <c r="M93" s="1"/>
      <c r="N93" s="1">
        <v>10</v>
      </c>
      <c r="O93" s="1"/>
      <c r="P93" s="1">
        <f t="shared" si="23"/>
        <v>1.2</v>
      </c>
      <c r="Q93" s="5"/>
      <c r="R93" s="5"/>
      <c r="S93" s="5">
        <f t="shared" si="30"/>
        <v>0</v>
      </c>
      <c r="T93" s="5"/>
      <c r="U93" s="1"/>
      <c r="V93" s="1">
        <f t="shared" si="26"/>
        <v>28.333333333333336</v>
      </c>
      <c r="W93" s="1">
        <f t="shared" si="27"/>
        <v>28.333333333333336</v>
      </c>
      <c r="X93" s="1">
        <v>3.8</v>
      </c>
      <c r="Y93" s="1">
        <v>5.6</v>
      </c>
      <c r="Z93" s="1">
        <v>2.2000000000000002</v>
      </c>
      <c r="AA93" s="1">
        <v>0.4</v>
      </c>
      <c r="AB93" s="1">
        <v>0</v>
      </c>
      <c r="AC93" s="1">
        <v>0</v>
      </c>
      <c r="AD93" s="10" t="s">
        <v>130</v>
      </c>
      <c r="AE93" s="1">
        <f t="shared" si="28"/>
        <v>0</v>
      </c>
      <c r="AF93" s="1">
        <f t="shared" si="2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138</v>
      </c>
      <c r="B94" s="1" t="s">
        <v>41</v>
      </c>
      <c r="C94" s="1">
        <v>25</v>
      </c>
      <c r="D94" s="1">
        <v>100</v>
      </c>
      <c r="E94" s="1">
        <v>11</v>
      </c>
      <c r="F94" s="1">
        <v>92</v>
      </c>
      <c r="G94" s="6">
        <v>0.15</v>
      </c>
      <c r="H94" s="1">
        <v>60</v>
      </c>
      <c r="I94" s="1" t="s">
        <v>34</v>
      </c>
      <c r="J94" s="1">
        <v>12</v>
      </c>
      <c r="K94" s="1">
        <f t="shared" si="22"/>
        <v>-1</v>
      </c>
      <c r="L94" s="1"/>
      <c r="M94" s="1"/>
      <c r="N94" s="1">
        <v>60</v>
      </c>
      <c r="O94" s="1"/>
      <c r="P94" s="1">
        <f t="shared" si="23"/>
        <v>2.2000000000000002</v>
      </c>
      <c r="Q94" s="5"/>
      <c r="R94" s="5"/>
      <c r="S94" s="5">
        <f t="shared" si="30"/>
        <v>0</v>
      </c>
      <c r="T94" s="5"/>
      <c r="U94" s="1"/>
      <c r="V94" s="1">
        <f t="shared" si="26"/>
        <v>69.090909090909079</v>
      </c>
      <c r="W94" s="1">
        <f t="shared" si="27"/>
        <v>69.090909090909079</v>
      </c>
      <c r="X94" s="1">
        <v>13.8</v>
      </c>
      <c r="Y94" s="1">
        <v>14.8</v>
      </c>
      <c r="Z94" s="1">
        <v>5.8</v>
      </c>
      <c r="AA94" s="1">
        <v>4.2</v>
      </c>
      <c r="AB94" s="1">
        <v>0</v>
      </c>
      <c r="AC94" s="1">
        <v>0</v>
      </c>
      <c r="AD94" s="1" t="s">
        <v>130</v>
      </c>
      <c r="AE94" s="1">
        <f t="shared" si="28"/>
        <v>0</v>
      </c>
      <c r="AF94" s="1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8" t="s">
        <v>139</v>
      </c>
      <c r="B95" s="1" t="s">
        <v>33</v>
      </c>
      <c r="C95" s="1"/>
      <c r="D95" s="1">
        <v>2413.89</v>
      </c>
      <c r="E95" s="19">
        <f>12.952+E27</f>
        <v>1614.028</v>
      </c>
      <c r="F95" s="19">
        <f>2400.938+F27</f>
        <v>2506.6590000000001</v>
      </c>
      <c r="G95" s="6">
        <v>1</v>
      </c>
      <c r="H95" s="1">
        <v>60</v>
      </c>
      <c r="I95" s="1" t="s">
        <v>34</v>
      </c>
      <c r="J95" s="1">
        <v>12.5</v>
      </c>
      <c r="K95" s="1">
        <f t="shared" si="22"/>
        <v>1601.528</v>
      </c>
      <c r="L95" s="1"/>
      <c r="M95" s="1"/>
      <c r="N95" s="19">
        <f>N27</f>
        <v>500</v>
      </c>
      <c r="O95" s="19">
        <f>O27</f>
        <v>600</v>
      </c>
      <c r="P95" s="1">
        <f t="shared" si="23"/>
        <v>322.80560000000003</v>
      </c>
      <c r="Q95" s="5"/>
      <c r="R95" s="5"/>
      <c r="S95" s="5">
        <f t="shared" si="30"/>
        <v>0</v>
      </c>
      <c r="T95" s="5"/>
      <c r="U95" s="1"/>
      <c r="V95" s="1">
        <f t="shared" si="26"/>
        <v>11.172851400347453</v>
      </c>
      <c r="W95" s="1">
        <f t="shared" si="27"/>
        <v>11.172851400347453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0" t="s">
        <v>142</v>
      </c>
      <c r="AE95" s="1">
        <f t="shared" si="28"/>
        <v>0</v>
      </c>
      <c r="AF95" s="1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8" t="s">
        <v>140</v>
      </c>
      <c r="B96" s="1" t="s">
        <v>41</v>
      </c>
      <c r="C96" s="1"/>
      <c r="D96" s="1">
        <v>40</v>
      </c>
      <c r="E96" s="1">
        <v>3</v>
      </c>
      <c r="F96" s="1">
        <v>37</v>
      </c>
      <c r="G96" s="6">
        <v>0.1</v>
      </c>
      <c r="H96" s="1">
        <v>60</v>
      </c>
      <c r="I96" s="1" t="s">
        <v>34</v>
      </c>
      <c r="J96" s="1">
        <v>3</v>
      </c>
      <c r="K96" s="1">
        <f t="shared" si="22"/>
        <v>0</v>
      </c>
      <c r="L96" s="1"/>
      <c r="M96" s="1"/>
      <c r="N96" s="1"/>
      <c r="O96" s="1"/>
      <c r="P96" s="1">
        <f t="shared" si="23"/>
        <v>0.6</v>
      </c>
      <c r="Q96" s="5"/>
      <c r="R96" s="5"/>
      <c r="S96" s="5">
        <f t="shared" si="30"/>
        <v>0</v>
      </c>
      <c r="T96" s="5"/>
      <c r="U96" s="1"/>
      <c r="V96" s="1">
        <f t="shared" si="26"/>
        <v>61.666666666666671</v>
      </c>
      <c r="W96" s="1">
        <f t="shared" si="27"/>
        <v>61.666666666666671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0" t="s">
        <v>130</v>
      </c>
      <c r="AE96" s="1">
        <f t="shared" si="28"/>
        <v>0</v>
      </c>
      <c r="AF96" s="1">
        <f t="shared" si="2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8" t="s">
        <v>141</v>
      </c>
      <c r="B97" s="1" t="s">
        <v>33</v>
      </c>
      <c r="C97" s="1"/>
      <c r="D97" s="1">
        <v>1501.7950000000001</v>
      </c>
      <c r="E97" s="19">
        <f>E23</f>
        <v>4873.9809999999998</v>
      </c>
      <c r="F97" s="19">
        <f>1501.795+F23</f>
        <v>6320.2759999999998</v>
      </c>
      <c r="G97" s="6">
        <v>1</v>
      </c>
      <c r="H97" s="1">
        <v>60</v>
      </c>
      <c r="I97" s="1" t="s">
        <v>34</v>
      </c>
      <c r="J97" s="1"/>
      <c r="K97" s="1">
        <f t="shared" si="22"/>
        <v>4873.9809999999998</v>
      </c>
      <c r="L97" s="1"/>
      <c r="M97" s="1"/>
      <c r="N97" s="19">
        <f>N23</f>
        <v>800</v>
      </c>
      <c r="O97" s="19">
        <f>O23</f>
        <v>700</v>
      </c>
      <c r="P97" s="1">
        <f t="shared" si="23"/>
        <v>974.7962</v>
      </c>
      <c r="Q97" s="5">
        <f>11*P97-O97-N97-F97</f>
        <v>2902.4822000000004</v>
      </c>
      <c r="R97" s="5"/>
      <c r="S97" s="5">
        <f t="shared" si="30"/>
        <v>2902.4822000000004</v>
      </c>
      <c r="T97" s="5"/>
      <c r="U97" s="1"/>
      <c r="V97" s="1">
        <f t="shared" si="26"/>
        <v>11</v>
      </c>
      <c r="W97" s="1">
        <f t="shared" si="27"/>
        <v>8.0224727999555192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0" t="s">
        <v>142</v>
      </c>
      <c r="AE97" s="1">
        <f t="shared" si="28"/>
        <v>0</v>
      </c>
      <c r="AF97" s="1">
        <f t="shared" si="29"/>
        <v>2902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E97" xr:uid="{1107DB53-4F21-4442-8882-DE5B034ACD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2024-05-29T13:18:22Z</dcterms:created>
  <dcterms:modified xsi:type="dcterms:W3CDTF">2024-05-30T07:45:01Z</dcterms:modified>
</cp:coreProperties>
</file>