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КИ филиалы\"/>
    </mc:Choice>
  </mc:AlternateContent>
  <xr:revisionPtr revIDLastSave="0" documentId="13_ncr:1_{F41AE2B2-BC5E-4E54-B6BB-61C90D5F8D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2" i="1" l="1"/>
  <c r="AD87" i="1"/>
  <c r="AD81" i="1"/>
  <c r="AD56" i="1"/>
  <c r="AD50" i="1"/>
  <c r="AD22" i="1"/>
  <c r="AD20" i="1"/>
  <c r="AD14" i="1"/>
  <c r="F91" i="1"/>
  <c r="E91" i="1"/>
  <c r="Q91" i="1" s="1"/>
  <c r="AD91" i="1" s="1"/>
  <c r="F78" i="1"/>
  <c r="E78" i="1"/>
  <c r="F68" i="1"/>
  <c r="E68" i="1"/>
  <c r="Q68" i="1" s="1"/>
  <c r="E16" i="1"/>
  <c r="Q16" i="1" s="1"/>
  <c r="R16" i="1" s="1"/>
  <c r="AD16" i="1" s="1"/>
  <c r="F13" i="1"/>
  <c r="E13" i="1"/>
  <c r="Q13" i="1" s="1"/>
  <c r="F101" i="1"/>
  <c r="E101" i="1"/>
  <c r="Q101" i="1" s="1"/>
  <c r="Q7" i="1"/>
  <c r="Q8" i="1"/>
  <c r="R8" i="1" s="1"/>
  <c r="AD8" i="1" s="1"/>
  <c r="Q9" i="1"/>
  <c r="U9" i="1" s="1"/>
  <c r="Q10" i="1"/>
  <c r="Q11" i="1"/>
  <c r="U11" i="1" s="1"/>
  <c r="Q12" i="1"/>
  <c r="R12" i="1" s="1"/>
  <c r="AD12" i="1" s="1"/>
  <c r="Q14" i="1"/>
  <c r="Q15" i="1"/>
  <c r="Q17" i="1"/>
  <c r="Q18" i="1"/>
  <c r="R18" i="1" s="1"/>
  <c r="AD18" i="1" s="1"/>
  <c r="Q19" i="1"/>
  <c r="Q20" i="1"/>
  <c r="Q21" i="1"/>
  <c r="Q22" i="1"/>
  <c r="Q23" i="1"/>
  <c r="R23" i="1" s="1"/>
  <c r="Q24" i="1"/>
  <c r="Q25" i="1"/>
  <c r="R25" i="1" s="1"/>
  <c r="Q26" i="1"/>
  <c r="U26" i="1" s="1"/>
  <c r="Q27" i="1"/>
  <c r="Q28" i="1"/>
  <c r="Q29" i="1"/>
  <c r="R29" i="1" s="1"/>
  <c r="Q30" i="1"/>
  <c r="R30" i="1" s="1"/>
  <c r="Q31" i="1"/>
  <c r="U31" i="1" s="1"/>
  <c r="Q32" i="1"/>
  <c r="R32" i="1" s="1"/>
  <c r="AD32" i="1" s="1"/>
  <c r="Q33" i="1"/>
  <c r="Q34" i="1"/>
  <c r="R34" i="1" s="1"/>
  <c r="AD34" i="1" s="1"/>
  <c r="Q35" i="1"/>
  <c r="R35" i="1" s="1"/>
  <c r="Q36" i="1"/>
  <c r="U36" i="1" s="1"/>
  <c r="Q37" i="1"/>
  <c r="R37" i="1" s="1"/>
  <c r="Q38" i="1"/>
  <c r="R38" i="1" s="1"/>
  <c r="Q39" i="1"/>
  <c r="Q40" i="1"/>
  <c r="U40" i="1" s="1"/>
  <c r="Q41" i="1"/>
  <c r="Q42" i="1"/>
  <c r="Q43" i="1"/>
  <c r="Q44" i="1"/>
  <c r="AD44" i="1" s="1"/>
  <c r="Q45" i="1"/>
  <c r="Q46" i="1"/>
  <c r="R46" i="1" s="1"/>
  <c r="AD46" i="1" s="1"/>
  <c r="Q47" i="1"/>
  <c r="Q48" i="1"/>
  <c r="R48" i="1" s="1"/>
  <c r="AD48" i="1" s="1"/>
  <c r="Q49" i="1"/>
  <c r="Q50" i="1"/>
  <c r="Q51" i="1"/>
  <c r="Q52" i="1"/>
  <c r="R52" i="1" s="1"/>
  <c r="AD52" i="1" s="1"/>
  <c r="Q53" i="1"/>
  <c r="Q54" i="1"/>
  <c r="R54" i="1" s="1"/>
  <c r="AD54" i="1" s="1"/>
  <c r="Q55" i="1"/>
  <c r="Q56" i="1"/>
  <c r="Q57" i="1"/>
  <c r="Q58" i="1"/>
  <c r="U58" i="1" s="1"/>
  <c r="Q59" i="1"/>
  <c r="Q60" i="1"/>
  <c r="Q61" i="1"/>
  <c r="U61" i="1" s="1"/>
  <c r="Q62" i="1"/>
  <c r="R62" i="1" s="1"/>
  <c r="AD62" i="1" s="1"/>
  <c r="Q63" i="1"/>
  <c r="U63" i="1" s="1"/>
  <c r="Q64" i="1"/>
  <c r="Q65" i="1"/>
  <c r="Q66" i="1"/>
  <c r="Q67" i="1"/>
  <c r="U67" i="1" s="1"/>
  <c r="Q69" i="1"/>
  <c r="U69" i="1" s="1"/>
  <c r="Q70" i="1"/>
  <c r="Q71" i="1"/>
  <c r="R71" i="1" s="1"/>
  <c r="AD71" i="1" s="1"/>
  <c r="Q72" i="1"/>
  <c r="Q73" i="1"/>
  <c r="AD73" i="1" s="1"/>
  <c r="Q74" i="1"/>
  <c r="Q75" i="1"/>
  <c r="U75" i="1" s="1"/>
  <c r="Q76" i="1"/>
  <c r="Q77" i="1"/>
  <c r="U77" i="1" s="1"/>
  <c r="Q78" i="1"/>
  <c r="Q79" i="1"/>
  <c r="U79" i="1" s="1"/>
  <c r="Q80" i="1"/>
  <c r="U80" i="1" s="1"/>
  <c r="Q81" i="1"/>
  <c r="Q82" i="1"/>
  <c r="U82" i="1" s="1"/>
  <c r="Q83" i="1"/>
  <c r="Q84" i="1"/>
  <c r="U84" i="1" s="1"/>
  <c r="Q85" i="1"/>
  <c r="U85" i="1" s="1"/>
  <c r="Q86" i="1"/>
  <c r="U86" i="1" s="1"/>
  <c r="Q87" i="1"/>
  <c r="Q88" i="1"/>
  <c r="U88" i="1" s="1"/>
  <c r="Q89" i="1"/>
  <c r="U89" i="1" s="1"/>
  <c r="Q90" i="1"/>
  <c r="U90" i="1" s="1"/>
  <c r="Q92" i="1"/>
  <c r="Q93" i="1"/>
  <c r="U93" i="1" s="1"/>
  <c r="Q94" i="1"/>
  <c r="Q95" i="1"/>
  <c r="Q96" i="1"/>
  <c r="Q97" i="1"/>
  <c r="Q98" i="1"/>
  <c r="Q99" i="1"/>
  <c r="Q100" i="1"/>
  <c r="Q102" i="1"/>
  <c r="Q6" i="1"/>
  <c r="V6" i="1" s="1"/>
  <c r="AD9" i="1"/>
  <c r="AD11" i="1"/>
  <c r="AD26" i="1"/>
  <c r="AD31" i="1"/>
  <c r="AD36" i="1"/>
  <c r="AD40" i="1"/>
  <c r="AD58" i="1"/>
  <c r="AD61" i="1"/>
  <c r="AD63" i="1"/>
  <c r="AD67" i="1"/>
  <c r="AD69" i="1"/>
  <c r="AD75" i="1"/>
  <c r="AD77" i="1"/>
  <c r="AD78" i="1"/>
  <c r="AD79" i="1"/>
  <c r="AD80" i="1"/>
  <c r="AD82" i="1"/>
  <c r="AD84" i="1"/>
  <c r="AD85" i="1"/>
  <c r="AD86" i="1"/>
  <c r="AD88" i="1"/>
  <c r="AD89" i="1"/>
  <c r="AD90" i="1"/>
  <c r="AD93" i="1"/>
  <c r="AD101" i="1"/>
  <c r="AD6" i="1"/>
  <c r="R27" i="1" l="1"/>
  <c r="AD27" i="1" s="1"/>
  <c r="R24" i="1"/>
  <c r="AD24" i="1" s="1"/>
  <c r="AD42" i="1"/>
  <c r="R68" i="1"/>
  <c r="AD68" i="1" s="1"/>
  <c r="R13" i="1"/>
  <c r="AD13" i="1" s="1"/>
  <c r="AD102" i="1"/>
  <c r="AD99" i="1"/>
  <c r="AD97" i="1"/>
  <c r="R95" i="1"/>
  <c r="AD95" i="1" s="1"/>
  <c r="R76" i="1"/>
  <c r="AD76" i="1" s="1"/>
  <c r="AD74" i="1"/>
  <c r="R72" i="1"/>
  <c r="AD72" i="1" s="1"/>
  <c r="AD70" i="1"/>
  <c r="R65" i="1"/>
  <c r="AD65" i="1" s="1"/>
  <c r="AD59" i="1"/>
  <c r="AD57" i="1"/>
  <c r="R55" i="1"/>
  <c r="AD55" i="1" s="1"/>
  <c r="R53" i="1"/>
  <c r="AD53" i="1" s="1"/>
  <c r="AD51" i="1"/>
  <c r="AD49" i="1"/>
  <c r="AD47" i="1"/>
  <c r="R45" i="1"/>
  <c r="AD45" i="1" s="1"/>
  <c r="AD43" i="1"/>
  <c r="R41" i="1"/>
  <c r="AD41" i="1" s="1"/>
  <c r="AD39" i="1"/>
  <c r="AD37" i="1"/>
  <c r="AD35" i="1"/>
  <c r="R33" i="1"/>
  <c r="AD33" i="1" s="1"/>
  <c r="AD25" i="1"/>
  <c r="AD23" i="1"/>
  <c r="AD21" i="1"/>
  <c r="AD19" i="1"/>
  <c r="R17" i="1"/>
  <c r="AD17" i="1" s="1"/>
  <c r="U14" i="1"/>
  <c r="U7" i="1"/>
  <c r="AD7" i="1"/>
  <c r="AD29" i="1"/>
  <c r="U98" i="1"/>
  <c r="U66" i="1"/>
  <c r="U15" i="1"/>
  <c r="AD10" i="1"/>
  <c r="AD15" i="1"/>
  <c r="R28" i="1"/>
  <c r="AD28" i="1" s="1"/>
  <c r="AD30" i="1"/>
  <c r="AD38" i="1"/>
  <c r="AD60" i="1"/>
  <c r="R64" i="1"/>
  <c r="AD64" i="1" s="1"/>
  <c r="AD66" i="1"/>
  <c r="AD83" i="1"/>
  <c r="R94" i="1"/>
  <c r="AD94" i="1" s="1"/>
  <c r="AD96" i="1"/>
  <c r="AD98" i="1"/>
  <c r="AD100" i="1"/>
  <c r="U92" i="1"/>
  <c r="U87" i="1"/>
  <c r="U81" i="1"/>
  <c r="U73" i="1"/>
  <c r="U71" i="1"/>
  <c r="U62" i="1"/>
  <c r="U56" i="1"/>
  <c r="U54" i="1"/>
  <c r="U52" i="1"/>
  <c r="U50" i="1"/>
  <c r="U48" i="1"/>
  <c r="U46" i="1"/>
  <c r="U44" i="1"/>
  <c r="U42" i="1"/>
  <c r="U34" i="1"/>
  <c r="U32" i="1"/>
  <c r="U22" i="1"/>
  <c r="U20" i="1"/>
  <c r="U18" i="1"/>
  <c r="U12" i="1"/>
  <c r="U8" i="1"/>
  <c r="U16" i="1"/>
  <c r="U91" i="1"/>
  <c r="U78" i="1"/>
  <c r="U101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U6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24" i="1" l="1"/>
  <c r="U27" i="1"/>
  <c r="U68" i="1"/>
  <c r="U30" i="1"/>
  <c r="U13" i="1"/>
  <c r="U60" i="1"/>
  <c r="U94" i="1"/>
  <c r="AD5" i="1"/>
  <c r="R5" i="1"/>
  <c r="U10" i="1"/>
  <c r="U28" i="1"/>
  <c r="U38" i="1"/>
  <c r="U64" i="1"/>
  <c r="U83" i="1"/>
  <c r="U96" i="1"/>
  <c r="U100" i="1"/>
  <c r="U17" i="1"/>
  <c r="U19" i="1"/>
  <c r="U21" i="1"/>
  <c r="U23" i="1"/>
  <c r="U25" i="1"/>
  <c r="U29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5" i="1"/>
  <c r="U70" i="1"/>
  <c r="U72" i="1"/>
  <c r="U74" i="1"/>
  <c r="U76" i="1"/>
  <c r="U95" i="1"/>
  <c r="U97" i="1"/>
  <c r="U99" i="1"/>
  <c r="U102" i="1"/>
  <c r="K5" i="1"/>
</calcChain>
</file>

<file path=xl/sharedStrings.xml><?xml version="1.0" encoding="utf-8"?>
<sst xmlns="http://schemas.openxmlformats.org/spreadsheetml/2006/main" count="381" uniqueCount="170">
  <si>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</si>
  <si>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</si>
  <si>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</si>
  <si>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</si>
  <si>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</si>
  <si>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</si>
  <si>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</si>
  <si>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</si>
  <si>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</si>
  <si>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</si>
  <si>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</si>
  <si>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</si>
  <si>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</si>
  <si>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</si>
  <si>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</si>
  <si>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</si>
  <si>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</si>
  <si>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</si>
  <si>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</si>
  <si>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</si>
  <si>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</si>
  <si>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</si>
  <si>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27,05,</t>
  </si>
  <si>
    <t>01,06,(1)</t>
  </si>
  <si>
    <t>01,06,(2)</t>
  </si>
  <si>
    <t>30,05,</t>
  </si>
  <si>
    <t>29,05,</t>
  </si>
  <si>
    <t>23,05,</t>
  </si>
  <si>
    <t>22,05,</t>
  </si>
  <si>
    <t>16,05,</t>
  </si>
  <si>
    <t>15,05,</t>
  </si>
  <si>
    <t>14,05,</t>
  </si>
  <si>
    <t xml:space="preserve"> 278  Сосиски Сочинки с сочным окороком, МГС 0.4кг,   ПОКОМ</t>
  </si>
  <si>
    <t>шт</t>
  </si>
  <si>
    <t xml:space="preserve"> 317 Колбаса Сервелат Рижский ТМ Зареченские, ВЕС  ПОКОМ</t>
  </si>
  <si>
    <t>кг</t>
  </si>
  <si>
    <t xml:space="preserve"> 318  Сосиски Датские ТМ Зареченские, ВЕС  ПОКОМ</t>
  </si>
  <si>
    <t xml:space="preserve"> 330  Колбаса вареная Филейская ТМ Вязанка ТС Классическая ВЕС  ПОКОМ</t>
  </si>
  <si>
    <t>005  Колбаса Докторская ГОСТ, Вязанка вектор,ВЕС. ПОКОМ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</si>
  <si>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</si>
  <si>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</si>
  <si>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</si>
  <si>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 / необходимо увеличить продажи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</si>
  <si>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</si>
  <si>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</si>
  <si>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</si>
  <si>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</si>
  <si>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</si>
  <si>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</si>
  <si>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</si>
  <si>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</si>
  <si>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</si>
  <si>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</si>
  <si>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</si>
  <si>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</si>
  <si>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</si>
  <si>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</si>
  <si>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необходимо увеличить продажи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</si>
  <si>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</si>
  <si>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</si>
  <si>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</si>
  <si>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</si>
  <si>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</si>
  <si>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</si>
  <si>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</si>
  <si>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</si>
  <si>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</si>
  <si>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</si>
  <si>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</si>
  <si>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не в матрице</t>
  </si>
  <si>
    <t>ротация ОР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</si>
  <si>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</si>
  <si>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</si>
  <si>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</si>
  <si>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</si>
  <si>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продажи!!!</t>
  </si>
  <si>
    <t>247  Сардельки Нежные, ВЕС.  ПОКОМ</t>
  </si>
  <si>
    <t>вывод (Савельев)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</si>
  <si>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</si>
  <si>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</si>
  <si>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</si>
  <si>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</si>
  <si>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</si>
  <si>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</si>
  <si>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</si>
  <si>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</si>
  <si>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</si>
  <si>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</si>
  <si>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</si>
  <si>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</si>
  <si>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</si>
  <si>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</si>
  <si>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</si>
  <si>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</si>
  <si>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</si>
  <si>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</si>
  <si>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</si>
  <si>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</si>
  <si>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</si>
  <si>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</si>
  <si>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блок (Савельев) / необходимо увеличить продажи</t>
  </si>
  <si>
    <t>315 Колбаса вареная Молокуша ТМ Вязанка в оболочке полиамид. ВЕС  ПОКОМ</t>
  </si>
  <si>
    <t>316 Колбаса варенокоиз мяса птицы Сервелат Пражский ТМ Зареченские ТС Зареченские  ПОКОМ</t>
  </si>
  <si>
    <t>то же что 254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</si>
  <si>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</si>
  <si>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</si>
  <si>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</si>
  <si>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</si>
  <si>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</si>
  <si>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</si>
  <si>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</si>
  <si>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</si>
  <si>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</si>
  <si>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</si>
  <si>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</si>
  <si>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</si>
  <si>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</si>
  <si>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</si>
  <si>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</si>
  <si>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</si>
  <si>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</si>
  <si>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</si>
  <si>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</si>
  <si>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</si>
  <si>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</si>
  <si>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блок (Савельев)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</si>
  <si>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</si>
  <si>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</si>
  <si>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 / необходимо увеличить продажи</t>
  </si>
  <si>
    <t>392 Вареные колбасы «Докторская ГОСТ» Фикс.вес 0,6 Вектор ТМ «Дугушка»  Поком</t>
  </si>
  <si>
    <t>то же что 435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</si>
  <si>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</si>
  <si>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</si>
  <si>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</si>
  <si>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блок (Савельев) / то же что 400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</si>
  <si>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</si>
  <si>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</si>
  <si>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</si>
  <si>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вывод (Савельев) / 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</si>
  <si>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</si>
  <si>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</si>
  <si>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</si>
  <si>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 (задвоенное СКЮ) / необходимо увеличить продажи</t>
  </si>
  <si>
    <t>406 Ветчины Сливушка с индейкой Вязанка Фикс.вес 0,4 П/а Вязанка  Поком</t>
  </si>
  <si>
    <t>то же что 393 (задвоенное СКЮ)</t>
  </si>
  <si>
    <t>417 П/к колбасы «Сочинка рубленая с сочным окороком» Весовой фиброуз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</si>
  <si>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</si>
  <si>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</si>
  <si>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</si>
  <si>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</si>
  <si>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443 Сосиски Вязанка 450г Сливушки Сливочные газ/ср  Поком</t>
  </si>
  <si>
    <t>то же что 032 (задвоенное СКЮ)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</si>
  <si>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</si>
  <si>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</si>
  <si>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</si>
  <si>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</si>
  <si>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</si>
  <si>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</si>
  <si>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</si>
  <si>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</si>
  <si>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</si>
  <si>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</si>
  <si>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493 Колбаса Со шпиком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</si>
  <si>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</si>
  <si>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</si>
  <si>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r>
      <t xml:space="preserve">то же что 477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</si>
  <si>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470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</si>
  <si>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</si>
  <si>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заказ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</si>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</sst>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3.5703125" customWidth="1"/>
    <col min="10" max="11" width="6.5703125" customWidth="1"/>
    <col min="12" max="13" width="0.5703125" customWidth="1"/>
    <col min="14" max="19" width="6.5703125" customWidth="1"/>
    <col min="20" max="20" width="21.42578125" customWidth="1"/>
    <col min="21" max="22" width="5.140625" customWidth="1"/>
    <col min="23" max="28" width="6.28515625" customWidth="1"/>
    <col min="29" max="29" width="60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168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169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16312.989000000001</v>
      </c>
      <c r="F5" s="4">
        <f>SUM(F6:F495)</f>
        <v>13344.059000000001</v>
      </c>
      <c r="G5" s="6"/>
      <c r="H5" s="1"/>
      <c r="I5" s="1"/>
      <c r="J5" s="4">
        <f t="shared" ref="J5:S5" si="0">SUM(J6:J495)</f>
        <v>15699.621000000001</v>
      </c>
      <c r="K5" s="4">
        <f t="shared" si="0"/>
        <v>613.36799999999994</v>
      </c>
      <c r="L5" s="4">
        <f t="shared" si="0"/>
        <v>0</v>
      </c>
      <c r="M5" s="4">
        <f t="shared" si="0"/>
        <v>0</v>
      </c>
      <c r="N5" s="4">
        <f t="shared" si="0"/>
        <v>6551.8589999999995</v>
      </c>
      <c r="O5" s="4">
        <f t="shared" si="0"/>
        <v>1900</v>
      </c>
      <c r="P5" s="4">
        <f t="shared" si="0"/>
        <v>11328.974600000003</v>
      </c>
      <c r="Q5" s="4">
        <f t="shared" si="0"/>
        <v>3262.5978000000018</v>
      </c>
      <c r="R5" s="4">
        <f t="shared" si="0"/>
        <v>4360.5139999999992</v>
      </c>
      <c r="S5" s="4">
        <f t="shared" si="0"/>
        <v>0</v>
      </c>
      <c r="T5" s="1"/>
      <c r="U5" s="1"/>
      <c r="V5" s="1"/>
      <c r="W5" s="4">
        <f t="shared" ref="W5:AB5" si="1">SUM(W6:W495)</f>
        <v>3383.4921999999992</v>
      </c>
      <c r="X5" s="4">
        <f t="shared" si="1"/>
        <v>2864.1062000000006</v>
      </c>
      <c r="Y5" s="4">
        <f t="shared" si="1"/>
        <v>2755.8152000000005</v>
      </c>
      <c r="Z5" s="4">
        <f t="shared" si="1"/>
        <v>2305.3384000000005</v>
      </c>
      <c r="AA5" s="4">
        <f t="shared" si="1"/>
        <v>2424.7692000000011</v>
      </c>
      <c r="AB5" s="4">
        <f t="shared" si="1"/>
        <v>2528.8255999999992</v>
      </c>
      <c r="AC5" s="1"/>
      <c r="AD5" s="4">
        <f>SUM(AD6:AD495)</f>
        <v>3927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32</v>
      </c>
      <c r="B6" s="1" t="s">
        <v>33</v>
      </c>
      <c r="C6" s="1">
        <v>105</v>
      </c>
      <c r="D6" s="1">
        <v>986</v>
      </c>
      <c r="E6" s="1">
        <v>259</v>
      </c>
      <c r="F6" s="1">
        <v>729</v>
      </c>
      <c r="G6" s="6">
        <v>0.4</v>
      </c>
      <c r="H6" s="1">
        <v>45</v>
      </c>
      <c r="I6" s="1" t="s">
        <v>39</v>
      </c>
      <c r="J6" s="1">
        <v>400</v>
      </c>
      <c r="K6" s="1">
        <f t="shared" ref="K6:K37" si="2">E6-J6</f>
        <v>-141</v>
      </c>
      <c r="L6" s="1"/>
      <c r="M6" s="1"/>
      <c r="N6" s="1">
        <v>206</v>
      </c>
      <c r="O6" s="1"/>
      <c r="P6" s="1">
        <v>0</v>
      </c>
      <c r="Q6" s="1">
        <f>E6/5</f>
        <v>51.8</v>
      </c>
      <c r="R6" s="5"/>
      <c r="S6" s="5"/>
      <c r="T6" s="1"/>
      <c r="U6" s="1">
        <f>(F6+N6+O6+P6+R6)/Q6</f>
        <v>18.050193050193052</v>
      </c>
      <c r="V6" s="1">
        <f>(F6+N6+O6+P6)/Q6</f>
        <v>18.050193050193052</v>
      </c>
      <c r="W6" s="1">
        <v>51.6</v>
      </c>
      <c r="X6" s="1">
        <v>106</v>
      </c>
      <c r="Y6" s="1">
        <v>105</v>
      </c>
      <c r="Z6" s="1">
        <v>77.599999999999994</v>
      </c>
      <c r="AA6" s="1">
        <v>76</v>
      </c>
      <c r="AB6" s="1">
        <v>85</v>
      </c>
      <c r="AC6" s="21" t="s">
        <v>57</v>
      </c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34</v>
      </c>
      <c r="B7" s="1" t="s">
        <v>35</v>
      </c>
      <c r="C7" s="1"/>
      <c r="D7" s="1">
        <v>13.686999999999999</v>
      </c>
      <c r="E7" s="1">
        <v>3.8439999999999999</v>
      </c>
      <c r="F7" s="1">
        <v>9.843</v>
      </c>
      <c r="G7" s="6">
        <v>1</v>
      </c>
      <c r="H7" s="1">
        <v>40</v>
      </c>
      <c r="I7" s="1" t="s">
        <v>39</v>
      </c>
      <c r="J7" s="1">
        <v>3.5</v>
      </c>
      <c r="K7" s="1">
        <f t="shared" si="2"/>
        <v>0.34399999999999986</v>
      </c>
      <c r="L7" s="1"/>
      <c r="M7" s="1"/>
      <c r="N7" s="1"/>
      <c r="O7" s="1"/>
      <c r="P7" s="1">
        <v>0</v>
      </c>
      <c r="Q7" s="1">
        <f t="shared" ref="Q7:Q70" si="3">E7/5</f>
        <v>0.76879999999999993</v>
      </c>
      <c r="R7" s="5"/>
      <c r="S7" s="5"/>
      <c r="T7" s="1"/>
      <c r="U7" s="1">
        <f t="shared" ref="U7:U70" si="4">(F7+N7+O7+P7+R7)/Q7</f>
        <v>12.803069719042664</v>
      </c>
      <c r="V7" s="1">
        <f t="shared" ref="V7:V70" si="5">(F7+N7+O7+P7)/Q7</f>
        <v>12.803069719042664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0.44479999999999997</v>
      </c>
      <c r="AC7" s="1"/>
      <c r="AD7" s="1">
        <f t="shared" ref="AD7:AD65" si="6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36</v>
      </c>
      <c r="B8" s="1" t="s">
        <v>35</v>
      </c>
      <c r="C8" s="1">
        <v>1.5780000000000001</v>
      </c>
      <c r="D8" s="1">
        <v>454.57100000000003</v>
      </c>
      <c r="E8" s="1">
        <v>249.81</v>
      </c>
      <c r="F8" s="1">
        <v>206.339</v>
      </c>
      <c r="G8" s="6">
        <v>1</v>
      </c>
      <c r="H8" s="1">
        <v>40</v>
      </c>
      <c r="I8" s="1" t="s">
        <v>39</v>
      </c>
      <c r="J8" s="1">
        <v>235.84399999999999</v>
      </c>
      <c r="K8" s="1">
        <f t="shared" si="2"/>
        <v>13.966000000000008</v>
      </c>
      <c r="L8" s="1"/>
      <c r="M8" s="1"/>
      <c r="N8" s="1"/>
      <c r="O8" s="1"/>
      <c r="P8" s="1">
        <v>264.53800000000001</v>
      </c>
      <c r="Q8" s="1">
        <f t="shared" si="3"/>
        <v>49.962000000000003</v>
      </c>
      <c r="R8" s="5">
        <f t="shared" ref="R8" si="7">11*Q8-P8-O8-N8-F8</f>
        <v>78.704999999999984</v>
      </c>
      <c r="S8" s="5"/>
      <c r="T8" s="1"/>
      <c r="U8" s="1">
        <f t="shared" si="4"/>
        <v>11</v>
      </c>
      <c r="V8" s="1">
        <f t="shared" si="5"/>
        <v>9.4247027741083222</v>
      </c>
      <c r="W8" s="1">
        <v>48.0458</v>
      </c>
      <c r="X8" s="1">
        <v>38.380200000000002</v>
      </c>
      <c r="Y8" s="1">
        <v>43.555199999999999</v>
      </c>
      <c r="Z8" s="1">
        <v>36.557400000000001</v>
      </c>
      <c r="AA8" s="1">
        <v>33.2682</v>
      </c>
      <c r="AB8" s="1">
        <v>27.265599999999999</v>
      </c>
      <c r="AC8" s="1" t="s">
        <v>103</v>
      </c>
      <c r="AD8" s="1">
        <f t="shared" si="6"/>
        <v>79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37</v>
      </c>
      <c r="B9" s="17" t="s">
        <v>35</v>
      </c>
      <c r="C9" s="17">
        <v>97.414000000000001</v>
      </c>
      <c r="D9" s="17"/>
      <c r="E9" s="17">
        <v>74.545000000000002</v>
      </c>
      <c r="F9" s="17">
        <v>21.491</v>
      </c>
      <c r="G9" s="18">
        <v>0</v>
      </c>
      <c r="H9" s="17">
        <v>55</v>
      </c>
      <c r="I9" s="17" t="s">
        <v>39</v>
      </c>
      <c r="J9" s="17">
        <v>72.2</v>
      </c>
      <c r="K9" s="17">
        <f t="shared" si="2"/>
        <v>2.3449999999999989</v>
      </c>
      <c r="L9" s="17"/>
      <c r="M9" s="17"/>
      <c r="N9" s="17"/>
      <c r="O9" s="17"/>
      <c r="P9" s="17"/>
      <c r="Q9" s="17">
        <f t="shared" si="3"/>
        <v>14.909000000000001</v>
      </c>
      <c r="R9" s="19"/>
      <c r="S9" s="19"/>
      <c r="T9" s="17"/>
      <c r="U9" s="17">
        <f t="shared" si="4"/>
        <v>1.4414783016969615</v>
      </c>
      <c r="V9" s="17">
        <f t="shared" si="5"/>
        <v>1.4414783016969615</v>
      </c>
      <c r="W9" s="17">
        <v>13.8018</v>
      </c>
      <c r="X9" s="17">
        <v>8.2750000000000004</v>
      </c>
      <c r="Y9" s="17">
        <v>7.9993999999999996</v>
      </c>
      <c r="Z9" s="17">
        <v>0</v>
      </c>
      <c r="AA9" s="17">
        <v>0</v>
      </c>
      <c r="AB9" s="17">
        <v>0</v>
      </c>
      <c r="AC9" s="20" t="s">
        <v>125</v>
      </c>
      <c r="AD9" s="17">
        <f t="shared" si="6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35</v>
      </c>
      <c r="C10" s="1">
        <v>21.012</v>
      </c>
      <c r="D10" s="1">
        <v>231.87799999999999</v>
      </c>
      <c r="E10" s="1">
        <v>58.893999999999998</v>
      </c>
      <c r="F10" s="1">
        <v>178.18799999999999</v>
      </c>
      <c r="G10" s="6">
        <v>1</v>
      </c>
      <c r="H10" s="1">
        <v>50</v>
      </c>
      <c r="I10" s="1" t="s">
        <v>39</v>
      </c>
      <c r="J10" s="1">
        <v>89</v>
      </c>
      <c r="K10" s="1">
        <f t="shared" si="2"/>
        <v>-30.106000000000002</v>
      </c>
      <c r="L10" s="1"/>
      <c r="M10" s="1"/>
      <c r="N10" s="1">
        <v>23.725199999999951</v>
      </c>
      <c r="O10" s="1"/>
      <c r="P10" s="1">
        <v>0</v>
      </c>
      <c r="Q10" s="1">
        <f t="shared" si="3"/>
        <v>11.7788</v>
      </c>
      <c r="R10" s="5"/>
      <c r="S10" s="5"/>
      <c r="T10" s="1"/>
      <c r="U10" s="1">
        <f t="shared" si="4"/>
        <v>17.142085781234076</v>
      </c>
      <c r="V10" s="1">
        <f t="shared" si="5"/>
        <v>17.142085781234076</v>
      </c>
      <c r="W10" s="1">
        <v>10.586</v>
      </c>
      <c r="X10" s="1">
        <v>22.383199999999999</v>
      </c>
      <c r="Y10" s="1">
        <v>23.829799999999999</v>
      </c>
      <c r="Z10" s="1">
        <v>17.224599999999999</v>
      </c>
      <c r="AA10" s="1">
        <v>13.5352</v>
      </c>
      <c r="AB10" s="1">
        <v>15.801600000000001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7" t="s">
        <v>40</v>
      </c>
      <c r="B11" s="17" t="s">
        <v>35</v>
      </c>
      <c r="C11" s="17">
        <v>52.436</v>
      </c>
      <c r="D11" s="17"/>
      <c r="E11" s="17">
        <v>10.141999999999999</v>
      </c>
      <c r="F11" s="17">
        <v>40.594000000000001</v>
      </c>
      <c r="G11" s="18">
        <v>0</v>
      </c>
      <c r="H11" s="17">
        <v>30</v>
      </c>
      <c r="I11" s="17" t="s">
        <v>41</v>
      </c>
      <c r="J11" s="17">
        <v>8.1</v>
      </c>
      <c r="K11" s="17">
        <f t="shared" si="2"/>
        <v>2.0419999999999998</v>
      </c>
      <c r="L11" s="17"/>
      <c r="M11" s="17"/>
      <c r="N11" s="17"/>
      <c r="O11" s="17"/>
      <c r="P11" s="17"/>
      <c r="Q11" s="17">
        <f t="shared" si="3"/>
        <v>2.0284</v>
      </c>
      <c r="R11" s="19"/>
      <c r="S11" s="19"/>
      <c r="T11" s="17"/>
      <c r="U11" s="17">
        <f t="shared" si="4"/>
        <v>20.012817984618419</v>
      </c>
      <c r="V11" s="17">
        <f t="shared" si="5"/>
        <v>20.012817984618419</v>
      </c>
      <c r="W11" s="17">
        <v>2.3683999999999998</v>
      </c>
      <c r="X11" s="17">
        <v>0.68559999999999999</v>
      </c>
      <c r="Y11" s="17">
        <v>0.34560000000000002</v>
      </c>
      <c r="Z11" s="17">
        <v>0</v>
      </c>
      <c r="AA11" s="17">
        <v>0</v>
      </c>
      <c r="AB11" s="17">
        <v>0</v>
      </c>
      <c r="AC11" s="21" t="s">
        <v>42</v>
      </c>
      <c r="AD11" s="17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114.39</v>
      </c>
      <c r="D12" s="1">
        <v>35.530999999999999</v>
      </c>
      <c r="E12" s="1">
        <v>89.075000000000003</v>
      </c>
      <c r="F12" s="1">
        <v>53.661000000000001</v>
      </c>
      <c r="G12" s="6">
        <v>1</v>
      </c>
      <c r="H12" s="1">
        <v>45</v>
      </c>
      <c r="I12" s="1" t="s">
        <v>39</v>
      </c>
      <c r="J12" s="1">
        <v>76.664000000000001</v>
      </c>
      <c r="K12" s="1">
        <f t="shared" si="2"/>
        <v>12.411000000000001</v>
      </c>
      <c r="L12" s="1"/>
      <c r="M12" s="1"/>
      <c r="N12" s="1">
        <v>20.95520000000003</v>
      </c>
      <c r="O12" s="1"/>
      <c r="P12" s="1">
        <v>82.665799999999976</v>
      </c>
      <c r="Q12" s="1">
        <f t="shared" si="3"/>
        <v>17.815000000000001</v>
      </c>
      <c r="R12" s="5">
        <f t="shared" ref="R12:R18" si="8">11*Q12-P12-O12-N12-F12</f>
        <v>38.682999999999993</v>
      </c>
      <c r="S12" s="5"/>
      <c r="T12" s="1"/>
      <c r="U12" s="1">
        <f t="shared" si="4"/>
        <v>11</v>
      </c>
      <c r="V12" s="1">
        <f t="shared" si="5"/>
        <v>8.8286275610440637</v>
      </c>
      <c r="W12" s="1">
        <v>16.902799999999999</v>
      </c>
      <c r="X12" s="1">
        <v>14.2722</v>
      </c>
      <c r="Y12" s="1">
        <v>14.3224</v>
      </c>
      <c r="Z12" s="1">
        <v>9.9713999999999992</v>
      </c>
      <c r="AA12" s="1">
        <v>10.2126</v>
      </c>
      <c r="AB12" s="1">
        <v>12.329599999999999</v>
      </c>
      <c r="AC12" s="1" t="s">
        <v>44</v>
      </c>
      <c r="AD12" s="1">
        <f t="shared" si="6"/>
        <v>39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57.654000000000003</v>
      </c>
      <c r="D13" s="1">
        <v>146.529</v>
      </c>
      <c r="E13" s="22">
        <f>73.346+E88</f>
        <v>78.790000000000006</v>
      </c>
      <c r="F13" s="22">
        <f>108.819+F88</f>
        <v>103.375</v>
      </c>
      <c r="G13" s="6">
        <v>1</v>
      </c>
      <c r="H13" s="1">
        <v>45</v>
      </c>
      <c r="I13" s="1" t="s">
        <v>39</v>
      </c>
      <c r="J13" s="1">
        <v>102.9</v>
      </c>
      <c r="K13" s="1">
        <f t="shared" si="2"/>
        <v>-24.11</v>
      </c>
      <c r="L13" s="1"/>
      <c r="M13" s="1"/>
      <c r="N13" s="1">
        <v>44.275800000000011</v>
      </c>
      <c r="O13" s="1"/>
      <c r="P13" s="1">
        <v>0</v>
      </c>
      <c r="Q13" s="1">
        <f t="shared" si="3"/>
        <v>15.758000000000001</v>
      </c>
      <c r="R13" s="5">
        <f t="shared" si="8"/>
        <v>25.687200000000018</v>
      </c>
      <c r="S13" s="5"/>
      <c r="T13" s="1"/>
      <c r="U13" s="1">
        <f t="shared" si="4"/>
        <v>11</v>
      </c>
      <c r="V13" s="1">
        <f t="shared" si="5"/>
        <v>9.3698946566823196</v>
      </c>
      <c r="W13" s="1">
        <v>15.538600000000001</v>
      </c>
      <c r="X13" s="1">
        <v>18.706600000000002</v>
      </c>
      <c r="Y13" s="1">
        <v>20.277200000000001</v>
      </c>
      <c r="Z13" s="1">
        <v>18.440000000000001</v>
      </c>
      <c r="AA13" s="1">
        <v>16.973600000000001</v>
      </c>
      <c r="AB13" s="1">
        <v>19.427800000000001</v>
      </c>
      <c r="AC13" s="1" t="s">
        <v>46</v>
      </c>
      <c r="AD13" s="1">
        <f t="shared" si="6"/>
        <v>26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35</v>
      </c>
      <c r="C14" s="1">
        <v>4.4059999999999997</v>
      </c>
      <c r="D14" s="1">
        <v>75.730999999999995</v>
      </c>
      <c r="E14" s="1">
        <v>12.984</v>
      </c>
      <c r="F14" s="1">
        <v>67.153000000000006</v>
      </c>
      <c r="G14" s="6">
        <v>1</v>
      </c>
      <c r="H14" s="1">
        <v>40</v>
      </c>
      <c r="I14" s="1" t="s">
        <v>39</v>
      </c>
      <c r="J14" s="1">
        <v>15.95</v>
      </c>
      <c r="K14" s="1">
        <f t="shared" si="2"/>
        <v>-2.9659999999999993</v>
      </c>
      <c r="L14" s="1"/>
      <c r="M14" s="1"/>
      <c r="N14" s="1"/>
      <c r="O14" s="1"/>
      <c r="P14" s="1">
        <v>0</v>
      </c>
      <c r="Q14" s="1">
        <f t="shared" si="3"/>
        <v>2.5968</v>
      </c>
      <c r="R14" s="5"/>
      <c r="S14" s="5"/>
      <c r="T14" s="1"/>
      <c r="U14" s="1">
        <f t="shared" si="4"/>
        <v>25.859904497843502</v>
      </c>
      <c r="V14" s="1">
        <f t="shared" si="5"/>
        <v>25.859904497843502</v>
      </c>
      <c r="W14" s="1">
        <v>2.5968</v>
      </c>
      <c r="X14" s="1">
        <v>3.3014000000000001</v>
      </c>
      <c r="Y14" s="1">
        <v>6.7099999999999991</v>
      </c>
      <c r="Z14" s="1">
        <v>5.6867999999999999</v>
      </c>
      <c r="AA14" s="1">
        <v>2.2782</v>
      </c>
      <c r="AB14" s="1">
        <v>2.7966000000000002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33</v>
      </c>
      <c r="C15" s="1">
        <v>23</v>
      </c>
      <c r="D15" s="1">
        <v>184</v>
      </c>
      <c r="E15" s="1">
        <v>83</v>
      </c>
      <c r="F15" s="1">
        <v>102</v>
      </c>
      <c r="G15" s="6">
        <v>0.45</v>
      </c>
      <c r="H15" s="1">
        <v>45</v>
      </c>
      <c r="I15" s="1" t="s">
        <v>39</v>
      </c>
      <c r="J15" s="1">
        <v>84</v>
      </c>
      <c r="K15" s="1">
        <f t="shared" si="2"/>
        <v>-1</v>
      </c>
      <c r="L15" s="1"/>
      <c r="M15" s="1"/>
      <c r="N15" s="1">
        <v>40.199999999999989</v>
      </c>
      <c r="O15" s="1"/>
      <c r="P15" s="1">
        <v>53.800000000000011</v>
      </c>
      <c r="Q15" s="1">
        <f t="shared" si="3"/>
        <v>16.600000000000001</v>
      </c>
      <c r="R15" s="5"/>
      <c r="S15" s="5"/>
      <c r="T15" s="1"/>
      <c r="U15" s="1">
        <f t="shared" si="4"/>
        <v>11.80722891566265</v>
      </c>
      <c r="V15" s="1">
        <f t="shared" si="5"/>
        <v>11.80722891566265</v>
      </c>
      <c r="W15" s="1">
        <v>18.8</v>
      </c>
      <c r="X15" s="1">
        <v>23.2</v>
      </c>
      <c r="Y15" s="1">
        <v>23.4</v>
      </c>
      <c r="Z15" s="1">
        <v>21</v>
      </c>
      <c r="AA15" s="1">
        <v>21.6</v>
      </c>
      <c r="AB15" s="1">
        <v>27</v>
      </c>
      <c r="AC15" s="1" t="s">
        <v>49</v>
      </c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33</v>
      </c>
      <c r="C16" s="1">
        <v>110</v>
      </c>
      <c r="D16" s="1">
        <v>174</v>
      </c>
      <c r="E16" s="22">
        <f>151+E90</f>
        <v>175</v>
      </c>
      <c r="F16" s="1">
        <v>81</v>
      </c>
      <c r="G16" s="6">
        <v>0.45</v>
      </c>
      <c r="H16" s="1">
        <v>45</v>
      </c>
      <c r="I16" s="1" t="s">
        <v>39</v>
      </c>
      <c r="J16" s="1">
        <v>152</v>
      </c>
      <c r="K16" s="1">
        <f t="shared" si="2"/>
        <v>23</v>
      </c>
      <c r="L16" s="1"/>
      <c r="M16" s="1"/>
      <c r="N16" s="1">
        <v>33.399999999999949</v>
      </c>
      <c r="O16" s="1"/>
      <c r="P16" s="1">
        <v>226.6</v>
      </c>
      <c r="Q16" s="1">
        <f t="shared" si="3"/>
        <v>35</v>
      </c>
      <c r="R16" s="5">
        <f t="shared" si="8"/>
        <v>44.000000000000057</v>
      </c>
      <c r="S16" s="5"/>
      <c r="T16" s="1"/>
      <c r="U16" s="1">
        <f t="shared" si="4"/>
        <v>11</v>
      </c>
      <c r="V16" s="1">
        <f t="shared" si="5"/>
        <v>9.742857142857142</v>
      </c>
      <c r="W16" s="1">
        <v>36.200000000000003</v>
      </c>
      <c r="X16" s="1">
        <v>26.6</v>
      </c>
      <c r="Y16" s="1">
        <v>25.4</v>
      </c>
      <c r="Z16" s="1">
        <v>34.200000000000003</v>
      </c>
      <c r="AA16" s="1">
        <v>36</v>
      </c>
      <c r="AB16" s="1">
        <v>42.2</v>
      </c>
      <c r="AC16" s="1" t="s">
        <v>51</v>
      </c>
      <c r="AD16" s="1">
        <f t="shared" si="6"/>
        <v>20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33</v>
      </c>
      <c r="C17" s="1">
        <v>23</v>
      </c>
      <c r="D17" s="1">
        <v>30</v>
      </c>
      <c r="E17" s="1">
        <v>24</v>
      </c>
      <c r="F17" s="1">
        <v>28</v>
      </c>
      <c r="G17" s="6">
        <v>0.17</v>
      </c>
      <c r="H17" s="1">
        <v>180</v>
      </c>
      <c r="I17" s="1" t="s">
        <v>39</v>
      </c>
      <c r="J17" s="1">
        <v>24</v>
      </c>
      <c r="K17" s="1">
        <f t="shared" si="2"/>
        <v>0</v>
      </c>
      <c r="L17" s="1"/>
      <c r="M17" s="1"/>
      <c r="N17" s="1"/>
      <c r="O17" s="1"/>
      <c r="P17" s="1">
        <v>11.4</v>
      </c>
      <c r="Q17" s="1">
        <f t="shared" si="3"/>
        <v>4.8</v>
      </c>
      <c r="R17" s="5">
        <f t="shared" si="8"/>
        <v>13.399999999999999</v>
      </c>
      <c r="S17" s="5"/>
      <c r="T17" s="1"/>
      <c r="U17" s="1">
        <f t="shared" si="4"/>
        <v>11</v>
      </c>
      <c r="V17" s="1">
        <f t="shared" si="5"/>
        <v>8.2083333333333339</v>
      </c>
      <c r="W17" s="1">
        <v>4.5999999999999996</v>
      </c>
      <c r="X17" s="1">
        <v>1.2</v>
      </c>
      <c r="Y17" s="1">
        <v>1.2</v>
      </c>
      <c r="Z17" s="1">
        <v>3.4</v>
      </c>
      <c r="AA17" s="1">
        <v>3.4</v>
      </c>
      <c r="AB17" s="1">
        <v>4.2</v>
      </c>
      <c r="AC17" s="1"/>
      <c r="AD17" s="1">
        <f t="shared" si="6"/>
        <v>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33</v>
      </c>
      <c r="C18" s="1">
        <v>4</v>
      </c>
      <c r="D18" s="1">
        <v>66</v>
      </c>
      <c r="E18" s="1">
        <v>35</v>
      </c>
      <c r="F18" s="1">
        <v>31</v>
      </c>
      <c r="G18" s="6">
        <v>0.3</v>
      </c>
      <c r="H18" s="1">
        <v>40</v>
      </c>
      <c r="I18" s="1" t="s">
        <v>39</v>
      </c>
      <c r="J18" s="1">
        <v>41</v>
      </c>
      <c r="K18" s="1">
        <f t="shared" si="2"/>
        <v>-6</v>
      </c>
      <c r="L18" s="1"/>
      <c r="M18" s="1"/>
      <c r="N18" s="1"/>
      <c r="O18" s="1"/>
      <c r="P18" s="1">
        <v>0</v>
      </c>
      <c r="Q18" s="1">
        <f t="shared" si="3"/>
        <v>7</v>
      </c>
      <c r="R18" s="5">
        <f t="shared" si="8"/>
        <v>46</v>
      </c>
      <c r="S18" s="5"/>
      <c r="T18" s="1"/>
      <c r="U18" s="1">
        <f t="shared" si="4"/>
        <v>11</v>
      </c>
      <c r="V18" s="1">
        <f t="shared" si="5"/>
        <v>4.4285714285714288</v>
      </c>
      <c r="W18" s="1">
        <v>4</v>
      </c>
      <c r="X18" s="1">
        <v>5.8</v>
      </c>
      <c r="Y18" s="1">
        <v>6</v>
      </c>
      <c r="Z18" s="1">
        <v>8.6</v>
      </c>
      <c r="AA18" s="1">
        <v>7.6</v>
      </c>
      <c r="AB18" s="1">
        <v>5.8</v>
      </c>
      <c r="AC18" s="1"/>
      <c r="AD18" s="1">
        <f t="shared" si="6"/>
        <v>14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33</v>
      </c>
      <c r="C19" s="1">
        <v>19</v>
      </c>
      <c r="D19" s="1">
        <v>18</v>
      </c>
      <c r="E19" s="1">
        <v>2</v>
      </c>
      <c r="F19" s="1">
        <v>32</v>
      </c>
      <c r="G19" s="6">
        <v>0.4</v>
      </c>
      <c r="H19" s="1">
        <v>50</v>
      </c>
      <c r="I19" s="1" t="s">
        <v>39</v>
      </c>
      <c r="J19" s="1">
        <v>4</v>
      </c>
      <c r="K19" s="1">
        <f t="shared" si="2"/>
        <v>-2</v>
      </c>
      <c r="L19" s="1"/>
      <c r="M19" s="1"/>
      <c r="N19" s="1"/>
      <c r="O19" s="1"/>
      <c r="P19" s="1">
        <v>0</v>
      </c>
      <c r="Q19" s="1">
        <f t="shared" si="3"/>
        <v>0.4</v>
      </c>
      <c r="R19" s="5"/>
      <c r="S19" s="5"/>
      <c r="T19" s="1"/>
      <c r="U19" s="1">
        <f t="shared" si="4"/>
        <v>80</v>
      </c>
      <c r="V19" s="1">
        <f t="shared" si="5"/>
        <v>80</v>
      </c>
      <c r="W19" s="1">
        <v>0.6</v>
      </c>
      <c r="X19" s="1">
        <v>2.8</v>
      </c>
      <c r="Y19" s="1">
        <v>3</v>
      </c>
      <c r="Z19" s="1">
        <v>4.2</v>
      </c>
      <c r="AA19" s="1">
        <v>4.2</v>
      </c>
      <c r="AB19" s="1">
        <v>3.8</v>
      </c>
      <c r="AC19" s="1"/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33</v>
      </c>
      <c r="C20" s="1">
        <v>70</v>
      </c>
      <c r="D20" s="1">
        <v>30</v>
      </c>
      <c r="E20" s="1">
        <v>38</v>
      </c>
      <c r="F20" s="1">
        <v>58</v>
      </c>
      <c r="G20" s="6">
        <v>0.17</v>
      </c>
      <c r="H20" s="1">
        <v>180</v>
      </c>
      <c r="I20" s="1" t="s">
        <v>39</v>
      </c>
      <c r="J20" s="1">
        <v>44</v>
      </c>
      <c r="K20" s="1">
        <f t="shared" si="2"/>
        <v>-6</v>
      </c>
      <c r="L20" s="1"/>
      <c r="M20" s="1"/>
      <c r="N20" s="1"/>
      <c r="O20" s="1"/>
      <c r="P20" s="1">
        <v>26</v>
      </c>
      <c r="Q20" s="1">
        <f t="shared" si="3"/>
        <v>7.6</v>
      </c>
      <c r="R20" s="5"/>
      <c r="S20" s="5"/>
      <c r="T20" s="1"/>
      <c r="U20" s="1">
        <f t="shared" si="4"/>
        <v>11.052631578947368</v>
      </c>
      <c r="V20" s="1">
        <f t="shared" si="5"/>
        <v>11.052631578947368</v>
      </c>
      <c r="W20" s="1">
        <v>8.4</v>
      </c>
      <c r="X20" s="1">
        <v>7.8</v>
      </c>
      <c r="Y20" s="1">
        <v>8.6</v>
      </c>
      <c r="Z20" s="1">
        <v>6.2</v>
      </c>
      <c r="AA20" s="1">
        <v>6.6</v>
      </c>
      <c r="AB20" s="1">
        <v>9.6</v>
      </c>
      <c r="AC20" s="1"/>
      <c r="AD20" s="1">
        <f t="shared" si="6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33</v>
      </c>
      <c r="C21" s="1">
        <v>76</v>
      </c>
      <c r="D21" s="1">
        <v>3</v>
      </c>
      <c r="E21" s="1">
        <v>20</v>
      </c>
      <c r="F21" s="1">
        <v>53</v>
      </c>
      <c r="G21" s="6">
        <v>0.35</v>
      </c>
      <c r="H21" s="1">
        <v>45</v>
      </c>
      <c r="I21" s="1" t="s">
        <v>39</v>
      </c>
      <c r="J21" s="1">
        <v>20</v>
      </c>
      <c r="K21" s="1">
        <f t="shared" si="2"/>
        <v>0</v>
      </c>
      <c r="L21" s="1"/>
      <c r="M21" s="1"/>
      <c r="N21" s="1"/>
      <c r="O21" s="1"/>
      <c r="P21" s="1">
        <v>0</v>
      </c>
      <c r="Q21" s="1">
        <f t="shared" si="3"/>
        <v>4</v>
      </c>
      <c r="R21" s="5"/>
      <c r="S21" s="5"/>
      <c r="T21" s="1"/>
      <c r="U21" s="1">
        <f t="shared" si="4"/>
        <v>13.25</v>
      </c>
      <c r="V21" s="1">
        <f t="shared" si="5"/>
        <v>13.25</v>
      </c>
      <c r="W21" s="1">
        <v>4</v>
      </c>
      <c r="X21" s="1">
        <v>5.4</v>
      </c>
      <c r="Y21" s="1">
        <v>4.8</v>
      </c>
      <c r="Z21" s="1">
        <v>1.2</v>
      </c>
      <c r="AA21" s="1">
        <v>4.5999999999999996</v>
      </c>
      <c r="AB21" s="1">
        <v>6</v>
      </c>
      <c r="AC21" s="21" t="s">
        <v>57</v>
      </c>
      <c r="AD21" s="1">
        <f t="shared" si="6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33</v>
      </c>
      <c r="C22" s="1">
        <v>13</v>
      </c>
      <c r="D22" s="1">
        <v>36</v>
      </c>
      <c r="E22" s="1">
        <v>11</v>
      </c>
      <c r="F22" s="1">
        <v>31</v>
      </c>
      <c r="G22" s="6">
        <v>0.35</v>
      </c>
      <c r="H22" s="1">
        <v>45</v>
      </c>
      <c r="I22" s="1" t="s">
        <v>39</v>
      </c>
      <c r="J22" s="1">
        <v>15</v>
      </c>
      <c r="K22" s="1">
        <f t="shared" si="2"/>
        <v>-4</v>
      </c>
      <c r="L22" s="1"/>
      <c r="M22" s="1"/>
      <c r="N22" s="1">
        <v>24.4</v>
      </c>
      <c r="O22" s="1"/>
      <c r="P22" s="1">
        <v>0</v>
      </c>
      <c r="Q22" s="1">
        <f t="shared" si="3"/>
        <v>2.2000000000000002</v>
      </c>
      <c r="R22" s="5"/>
      <c r="S22" s="5"/>
      <c r="T22" s="1"/>
      <c r="U22" s="1">
        <f t="shared" si="4"/>
        <v>25.18181818181818</v>
      </c>
      <c r="V22" s="1">
        <f t="shared" si="5"/>
        <v>25.18181818181818</v>
      </c>
      <c r="W22" s="1">
        <v>2</v>
      </c>
      <c r="X22" s="1">
        <v>5.6</v>
      </c>
      <c r="Y22" s="1">
        <v>4.8</v>
      </c>
      <c r="Z22" s="1">
        <v>4.8</v>
      </c>
      <c r="AA22" s="1">
        <v>5.4</v>
      </c>
      <c r="AB22" s="1">
        <v>7</v>
      </c>
      <c r="AC22" s="1"/>
      <c r="AD22" s="1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83.046999999999997</v>
      </c>
      <c r="D23" s="1">
        <v>427.91800000000001</v>
      </c>
      <c r="E23" s="1">
        <v>252.99799999999999</v>
      </c>
      <c r="F23" s="1">
        <v>207.929</v>
      </c>
      <c r="G23" s="6">
        <v>1</v>
      </c>
      <c r="H23" s="1">
        <v>55</v>
      </c>
      <c r="I23" s="1" t="s">
        <v>39</v>
      </c>
      <c r="J23" s="1">
        <v>256.39999999999998</v>
      </c>
      <c r="K23" s="1">
        <f t="shared" si="2"/>
        <v>-3.4019999999999868</v>
      </c>
      <c r="L23" s="1"/>
      <c r="M23" s="1"/>
      <c r="N23" s="1">
        <v>104.16119999999999</v>
      </c>
      <c r="O23" s="1"/>
      <c r="P23" s="1">
        <v>135.73480000000001</v>
      </c>
      <c r="Q23" s="1">
        <f t="shared" si="3"/>
        <v>50.599599999999995</v>
      </c>
      <c r="R23" s="5">
        <f>12*Q23-P23-O23-N23-F23</f>
        <v>159.37019999999987</v>
      </c>
      <c r="S23" s="5"/>
      <c r="T23" s="1"/>
      <c r="U23" s="1">
        <f t="shared" si="4"/>
        <v>11.999999999999998</v>
      </c>
      <c r="V23" s="1">
        <f t="shared" si="5"/>
        <v>8.8503664060585461</v>
      </c>
      <c r="W23" s="1">
        <v>49.9724</v>
      </c>
      <c r="X23" s="1">
        <v>46.262599999999999</v>
      </c>
      <c r="Y23" s="1">
        <v>45.271000000000001</v>
      </c>
      <c r="Z23" s="1">
        <v>41.560600000000001</v>
      </c>
      <c r="AA23" s="1">
        <v>42.644599999999997</v>
      </c>
      <c r="AB23" s="1">
        <v>45.005399999999987</v>
      </c>
      <c r="AC23" s="1"/>
      <c r="AD23" s="1">
        <f t="shared" si="6"/>
        <v>159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35</v>
      </c>
      <c r="C24" s="1">
        <v>1384.479</v>
      </c>
      <c r="D24" s="1">
        <v>2798.3220000000001</v>
      </c>
      <c r="E24" s="1">
        <v>2330.1329999999998</v>
      </c>
      <c r="F24" s="1">
        <v>1387.883</v>
      </c>
      <c r="G24" s="6">
        <v>1</v>
      </c>
      <c r="H24" s="1">
        <v>50</v>
      </c>
      <c r="I24" s="1" t="s">
        <v>39</v>
      </c>
      <c r="J24" s="1">
        <v>2329.5659999999998</v>
      </c>
      <c r="K24" s="1">
        <f t="shared" si="2"/>
        <v>0.56700000000000728</v>
      </c>
      <c r="L24" s="1"/>
      <c r="M24" s="1"/>
      <c r="N24" s="1">
        <v>950.14519999999936</v>
      </c>
      <c r="O24" s="1">
        <v>1000</v>
      </c>
      <c r="P24" s="1">
        <v>1266.551400000001</v>
      </c>
      <c r="Q24" s="1">
        <f t="shared" si="3"/>
        <v>466.02659999999997</v>
      </c>
      <c r="R24" s="5">
        <f>12*Q24-P24-O24-N24-F24</f>
        <v>987.7395999999992</v>
      </c>
      <c r="S24" s="5"/>
      <c r="T24" s="1"/>
      <c r="U24" s="1">
        <f t="shared" si="4"/>
        <v>11.999999999999998</v>
      </c>
      <c r="V24" s="1">
        <f t="shared" si="5"/>
        <v>9.880508108335448</v>
      </c>
      <c r="W24" s="1">
        <v>462.46859999999998</v>
      </c>
      <c r="X24" s="1">
        <v>387.32920000000001</v>
      </c>
      <c r="Y24" s="1">
        <v>358.83859999999999</v>
      </c>
      <c r="Z24" s="1">
        <v>294.31259999999997</v>
      </c>
      <c r="AA24" s="1">
        <v>315.32799999999997</v>
      </c>
      <c r="AB24" s="1">
        <v>313.41199999999998</v>
      </c>
      <c r="AC24" s="1"/>
      <c r="AD24" s="1">
        <f t="shared" si="6"/>
        <v>988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35</v>
      </c>
      <c r="C25" s="1">
        <v>219.02799999999999</v>
      </c>
      <c r="D25" s="1">
        <v>263.62</v>
      </c>
      <c r="E25" s="1">
        <v>296.76100000000002</v>
      </c>
      <c r="F25" s="1">
        <v>129.96600000000001</v>
      </c>
      <c r="G25" s="6">
        <v>1</v>
      </c>
      <c r="H25" s="1">
        <v>55</v>
      </c>
      <c r="I25" s="1" t="s">
        <v>39</v>
      </c>
      <c r="J25" s="1">
        <v>284.38</v>
      </c>
      <c r="K25" s="1">
        <f t="shared" si="2"/>
        <v>12.381000000000029</v>
      </c>
      <c r="L25" s="1"/>
      <c r="M25" s="1"/>
      <c r="N25" s="1">
        <v>119.8311999999999</v>
      </c>
      <c r="O25" s="1"/>
      <c r="P25" s="1">
        <v>283.46080000000012</v>
      </c>
      <c r="Q25" s="1">
        <f t="shared" si="3"/>
        <v>59.352200000000003</v>
      </c>
      <c r="R25" s="5">
        <f>12*Q25-P25-O25-N25-F25</f>
        <v>178.96839999999997</v>
      </c>
      <c r="S25" s="5"/>
      <c r="T25" s="1"/>
      <c r="U25" s="1">
        <f t="shared" si="4"/>
        <v>12</v>
      </c>
      <c r="V25" s="1">
        <f t="shared" si="5"/>
        <v>8.984637469209229</v>
      </c>
      <c r="W25" s="1">
        <v>59.024999999999999</v>
      </c>
      <c r="X25" s="1">
        <v>44.207999999999998</v>
      </c>
      <c r="Y25" s="1">
        <v>41.084400000000002</v>
      </c>
      <c r="Z25" s="1">
        <v>44.464799999999997</v>
      </c>
      <c r="AA25" s="1">
        <v>48.086799999999997</v>
      </c>
      <c r="AB25" s="1">
        <v>48.881599999999999</v>
      </c>
      <c r="AC25" s="1"/>
      <c r="AD25" s="1">
        <f t="shared" si="6"/>
        <v>179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62</v>
      </c>
      <c r="B26" s="17" t="s">
        <v>35</v>
      </c>
      <c r="C26" s="17">
        <v>13.068</v>
      </c>
      <c r="D26" s="17"/>
      <c r="E26" s="17">
        <v>10.647</v>
      </c>
      <c r="F26" s="17">
        <v>-2.5000000000000001E-2</v>
      </c>
      <c r="G26" s="18">
        <v>0</v>
      </c>
      <c r="H26" s="17">
        <v>60</v>
      </c>
      <c r="I26" s="17" t="s">
        <v>39</v>
      </c>
      <c r="J26" s="17">
        <v>11.6</v>
      </c>
      <c r="K26" s="17">
        <f t="shared" si="2"/>
        <v>-0.9529999999999994</v>
      </c>
      <c r="L26" s="17"/>
      <c r="M26" s="17"/>
      <c r="N26" s="17"/>
      <c r="O26" s="17"/>
      <c r="P26" s="17"/>
      <c r="Q26" s="17">
        <f t="shared" si="3"/>
        <v>2.1294</v>
      </c>
      <c r="R26" s="19"/>
      <c r="S26" s="19"/>
      <c r="T26" s="17"/>
      <c r="U26" s="17">
        <f t="shared" si="4"/>
        <v>-1.1740396355780973E-2</v>
      </c>
      <c r="V26" s="17">
        <f t="shared" si="5"/>
        <v>-1.1740396355780973E-2</v>
      </c>
      <c r="W26" s="17">
        <v>2.6185999999999998</v>
      </c>
      <c r="X26" s="17">
        <v>10.1282</v>
      </c>
      <c r="Y26" s="17">
        <v>11.087400000000001</v>
      </c>
      <c r="Z26" s="17">
        <v>2.4167999999999998</v>
      </c>
      <c r="AA26" s="17">
        <v>0.96839999999999993</v>
      </c>
      <c r="AB26" s="17">
        <v>0</v>
      </c>
      <c r="AC26" s="17" t="s">
        <v>63</v>
      </c>
      <c r="AD26" s="17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35</v>
      </c>
      <c r="C27" s="1">
        <v>2070.355</v>
      </c>
      <c r="D27" s="1">
        <v>1163.76</v>
      </c>
      <c r="E27" s="1">
        <v>1802.7139999999999</v>
      </c>
      <c r="F27" s="1">
        <v>1138.8</v>
      </c>
      <c r="G27" s="6">
        <v>1</v>
      </c>
      <c r="H27" s="1">
        <v>60</v>
      </c>
      <c r="I27" s="1" t="s">
        <v>39</v>
      </c>
      <c r="J27" s="1">
        <v>1730.546</v>
      </c>
      <c r="K27" s="1">
        <f t="shared" si="2"/>
        <v>72.167999999999893</v>
      </c>
      <c r="L27" s="1"/>
      <c r="M27" s="1"/>
      <c r="N27" s="1">
        <v>637.29439999999954</v>
      </c>
      <c r="O27" s="1">
        <v>900</v>
      </c>
      <c r="P27" s="1">
        <v>926.06580000000076</v>
      </c>
      <c r="Q27" s="1">
        <f t="shared" si="3"/>
        <v>360.5428</v>
      </c>
      <c r="R27" s="5">
        <f>12*Q27-P27-O27-N27-F27</f>
        <v>724.35339999999997</v>
      </c>
      <c r="S27" s="5"/>
      <c r="T27" s="1"/>
      <c r="U27" s="1">
        <f t="shared" si="4"/>
        <v>12</v>
      </c>
      <c r="V27" s="1">
        <f t="shared" si="5"/>
        <v>9.9909364436066959</v>
      </c>
      <c r="W27" s="1">
        <v>356.09219999999999</v>
      </c>
      <c r="X27" s="1">
        <v>297.30419999999998</v>
      </c>
      <c r="Y27" s="1">
        <v>284.40280000000001</v>
      </c>
      <c r="Z27" s="1">
        <v>208.76599999999999</v>
      </c>
      <c r="AA27" s="1">
        <v>228.39580000000001</v>
      </c>
      <c r="AB27" s="1">
        <v>237.70240000000001</v>
      </c>
      <c r="AC27" s="1"/>
      <c r="AD27" s="1">
        <f t="shared" si="6"/>
        <v>724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35</v>
      </c>
      <c r="C28" s="1">
        <v>67.494</v>
      </c>
      <c r="D28" s="1">
        <v>15.97</v>
      </c>
      <c r="E28" s="1">
        <v>42.798000000000002</v>
      </c>
      <c r="F28" s="1">
        <v>31.873999999999999</v>
      </c>
      <c r="G28" s="6">
        <v>1</v>
      </c>
      <c r="H28" s="1">
        <v>50</v>
      </c>
      <c r="I28" s="1" t="s">
        <v>39</v>
      </c>
      <c r="J28" s="1">
        <v>41.7</v>
      </c>
      <c r="K28" s="1">
        <f t="shared" si="2"/>
        <v>1.097999999999999</v>
      </c>
      <c r="L28" s="1"/>
      <c r="M28" s="1"/>
      <c r="N28" s="1">
        <v>22.1812</v>
      </c>
      <c r="O28" s="1"/>
      <c r="P28" s="1">
        <v>12.02879999999999</v>
      </c>
      <c r="Q28" s="1">
        <f t="shared" si="3"/>
        <v>8.5595999999999997</v>
      </c>
      <c r="R28" s="5">
        <f t="shared" ref="R28" si="9">11*Q28-P28-O28-N28-F28</f>
        <v>28.0716</v>
      </c>
      <c r="S28" s="5"/>
      <c r="T28" s="1"/>
      <c r="U28" s="1">
        <f t="shared" si="4"/>
        <v>11</v>
      </c>
      <c r="V28" s="1">
        <f t="shared" si="5"/>
        <v>7.720454226833029</v>
      </c>
      <c r="W28" s="1">
        <v>7.4891999999999994</v>
      </c>
      <c r="X28" s="1">
        <v>8.4131999999999998</v>
      </c>
      <c r="Y28" s="1">
        <v>7.8275999999999986</v>
      </c>
      <c r="Z28" s="1">
        <v>7.1079999999999997</v>
      </c>
      <c r="AA28" s="1">
        <v>7.5260000000000007</v>
      </c>
      <c r="AB28" s="1">
        <v>7.9028000000000009</v>
      </c>
      <c r="AC28" s="1"/>
      <c r="AD28" s="1">
        <f t="shared" si="6"/>
        <v>28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35</v>
      </c>
      <c r="C29" s="1">
        <v>156.99299999999999</v>
      </c>
      <c r="D29" s="1">
        <v>400.59</v>
      </c>
      <c r="E29" s="1">
        <v>290.14100000000002</v>
      </c>
      <c r="F29" s="1">
        <v>219.12799999999999</v>
      </c>
      <c r="G29" s="6">
        <v>1</v>
      </c>
      <c r="H29" s="1">
        <v>55</v>
      </c>
      <c r="I29" s="1" t="s">
        <v>39</v>
      </c>
      <c r="J29" s="1">
        <v>273.12400000000002</v>
      </c>
      <c r="K29" s="1">
        <f t="shared" si="2"/>
        <v>17.016999999999996</v>
      </c>
      <c r="L29" s="1"/>
      <c r="M29" s="1"/>
      <c r="N29" s="1">
        <v>88.659599999999898</v>
      </c>
      <c r="O29" s="1"/>
      <c r="P29" s="1">
        <v>184.72440000000009</v>
      </c>
      <c r="Q29" s="1">
        <f t="shared" si="3"/>
        <v>58.028200000000005</v>
      </c>
      <c r="R29" s="5">
        <f t="shared" ref="R29:R30" si="10">12*Q29-P29-O29-N29-F29</f>
        <v>203.82640000000015</v>
      </c>
      <c r="S29" s="5"/>
      <c r="T29" s="1"/>
      <c r="U29" s="1">
        <f t="shared" si="4"/>
        <v>12</v>
      </c>
      <c r="V29" s="1">
        <f t="shared" si="5"/>
        <v>8.4874595455313084</v>
      </c>
      <c r="W29" s="1">
        <v>55.397799999999997</v>
      </c>
      <c r="X29" s="1">
        <v>48.709200000000003</v>
      </c>
      <c r="Y29" s="1">
        <v>48.569800000000001</v>
      </c>
      <c r="Z29" s="1">
        <v>51.033200000000001</v>
      </c>
      <c r="AA29" s="1">
        <v>56.320399999999992</v>
      </c>
      <c r="AB29" s="1">
        <v>56.024199999999993</v>
      </c>
      <c r="AC29" s="1"/>
      <c r="AD29" s="1">
        <f t="shared" si="6"/>
        <v>204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35</v>
      </c>
      <c r="C30" s="1">
        <v>2289.8829999999998</v>
      </c>
      <c r="D30" s="1">
        <v>1007.02</v>
      </c>
      <c r="E30" s="1">
        <v>1739.059</v>
      </c>
      <c r="F30" s="1">
        <v>1230.998</v>
      </c>
      <c r="G30" s="6">
        <v>1</v>
      </c>
      <c r="H30" s="1">
        <v>60</v>
      </c>
      <c r="I30" s="1" t="s">
        <v>39</v>
      </c>
      <c r="J30" s="1">
        <v>1684.5409999999999</v>
      </c>
      <c r="K30" s="1">
        <f t="shared" si="2"/>
        <v>54.518000000000029</v>
      </c>
      <c r="L30" s="1"/>
      <c r="M30" s="1"/>
      <c r="N30" s="1">
        <v>723.12760000000003</v>
      </c>
      <c r="O30" s="1"/>
      <c r="P30" s="1">
        <v>1782.600799999999</v>
      </c>
      <c r="Q30" s="1">
        <f t="shared" si="3"/>
        <v>347.81180000000001</v>
      </c>
      <c r="R30" s="5">
        <f t="shared" si="10"/>
        <v>437.01520000000096</v>
      </c>
      <c r="S30" s="5"/>
      <c r="T30" s="1"/>
      <c r="U30" s="1">
        <f t="shared" si="4"/>
        <v>12</v>
      </c>
      <c r="V30" s="1">
        <f t="shared" si="5"/>
        <v>10.743529690482033</v>
      </c>
      <c r="W30" s="1">
        <v>362.58539999999999</v>
      </c>
      <c r="X30" s="1">
        <v>307.28579999999999</v>
      </c>
      <c r="Y30" s="1">
        <v>283.03460000000001</v>
      </c>
      <c r="Z30" s="1">
        <v>224.35579999999999</v>
      </c>
      <c r="AA30" s="1">
        <v>253.8246</v>
      </c>
      <c r="AB30" s="1">
        <v>258.60120000000001</v>
      </c>
      <c r="AC30" s="1"/>
      <c r="AD30" s="1">
        <f t="shared" si="6"/>
        <v>437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68</v>
      </c>
      <c r="B31" s="14" t="s">
        <v>35</v>
      </c>
      <c r="C31" s="14">
        <v>964.17200000000003</v>
      </c>
      <c r="D31" s="14"/>
      <c r="E31" s="22">
        <v>879.85599999999999</v>
      </c>
      <c r="F31" s="22">
        <v>-170.14699999999999</v>
      </c>
      <c r="G31" s="15">
        <v>0</v>
      </c>
      <c r="H31" s="14">
        <v>60</v>
      </c>
      <c r="I31" s="14" t="s">
        <v>69</v>
      </c>
      <c r="J31" s="14">
        <v>937.76400000000001</v>
      </c>
      <c r="K31" s="14">
        <f t="shared" si="2"/>
        <v>-57.908000000000015</v>
      </c>
      <c r="L31" s="14"/>
      <c r="M31" s="14"/>
      <c r="N31" s="22">
        <v>475.60719999999992</v>
      </c>
      <c r="O31" s="14"/>
      <c r="P31" s="14"/>
      <c r="Q31" s="14">
        <f t="shared" si="3"/>
        <v>175.97120000000001</v>
      </c>
      <c r="R31" s="16"/>
      <c r="S31" s="16"/>
      <c r="T31" s="14"/>
      <c r="U31" s="14">
        <f t="shared" si="4"/>
        <v>1.7358533669145855</v>
      </c>
      <c r="V31" s="14">
        <f t="shared" si="5"/>
        <v>1.7358533669145855</v>
      </c>
      <c r="W31" s="14">
        <v>226.8638</v>
      </c>
      <c r="X31" s="14">
        <v>239.95419999999999</v>
      </c>
      <c r="Y31" s="14">
        <v>228.70740000000001</v>
      </c>
      <c r="Z31" s="14">
        <v>158.2576</v>
      </c>
      <c r="AA31" s="14">
        <v>176.6584</v>
      </c>
      <c r="AB31" s="14">
        <v>180.44380000000001</v>
      </c>
      <c r="AC31" s="14" t="s">
        <v>70</v>
      </c>
      <c r="AD31" s="14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35</v>
      </c>
      <c r="C32" s="1">
        <v>209.32900000000001</v>
      </c>
      <c r="D32" s="1">
        <v>84.49</v>
      </c>
      <c r="E32" s="1">
        <v>145.94999999999999</v>
      </c>
      <c r="F32" s="1">
        <v>114.50700000000001</v>
      </c>
      <c r="G32" s="6">
        <v>1</v>
      </c>
      <c r="H32" s="1">
        <v>60</v>
      </c>
      <c r="I32" s="1" t="s">
        <v>39</v>
      </c>
      <c r="J32" s="1">
        <v>139.05000000000001</v>
      </c>
      <c r="K32" s="1">
        <f t="shared" si="2"/>
        <v>6.8999999999999773</v>
      </c>
      <c r="L32" s="1"/>
      <c r="M32" s="1"/>
      <c r="N32" s="1">
        <v>68.924400000000077</v>
      </c>
      <c r="O32" s="1"/>
      <c r="P32" s="1">
        <v>121.6155999999999</v>
      </c>
      <c r="Q32" s="1">
        <f t="shared" si="3"/>
        <v>29.189999999999998</v>
      </c>
      <c r="R32" s="5">
        <f t="shared" ref="R32:R34" si="11">11*Q32-P32-O32-N32-F32</f>
        <v>16.042999999999978</v>
      </c>
      <c r="S32" s="5"/>
      <c r="T32" s="1"/>
      <c r="U32" s="1">
        <f t="shared" si="4"/>
        <v>10.999999999999998</v>
      </c>
      <c r="V32" s="1">
        <f t="shared" si="5"/>
        <v>10.450393970537855</v>
      </c>
      <c r="W32" s="1">
        <v>32.174599999999998</v>
      </c>
      <c r="X32" s="1">
        <v>27.324400000000001</v>
      </c>
      <c r="Y32" s="1">
        <v>26.098400000000002</v>
      </c>
      <c r="Z32" s="1">
        <v>23.198599999999999</v>
      </c>
      <c r="AA32" s="1">
        <v>27.235800000000001</v>
      </c>
      <c r="AB32" s="1">
        <v>30.941400000000002</v>
      </c>
      <c r="AC32" s="1"/>
      <c r="AD32" s="1">
        <f t="shared" si="6"/>
        <v>16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35</v>
      </c>
      <c r="C33" s="1">
        <v>135.709</v>
      </c>
      <c r="D33" s="1">
        <v>142.35599999999999</v>
      </c>
      <c r="E33" s="1">
        <v>120.31699999999999</v>
      </c>
      <c r="F33" s="1">
        <v>144.58799999999999</v>
      </c>
      <c r="G33" s="6">
        <v>1</v>
      </c>
      <c r="H33" s="1">
        <v>60</v>
      </c>
      <c r="I33" s="1" t="s">
        <v>39</v>
      </c>
      <c r="J33" s="1">
        <v>114.336</v>
      </c>
      <c r="K33" s="1">
        <f t="shared" si="2"/>
        <v>5.9809999999999945</v>
      </c>
      <c r="L33" s="1"/>
      <c r="M33" s="1"/>
      <c r="N33" s="1">
        <v>51.675200000000032</v>
      </c>
      <c r="O33" s="1"/>
      <c r="P33" s="1">
        <v>10.831799999999991</v>
      </c>
      <c r="Q33" s="1">
        <f t="shared" si="3"/>
        <v>24.063399999999998</v>
      </c>
      <c r="R33" s="5">
        <f t="shared" si="11"/>
        <v>57.60239999999996</v>
      </c>
      <c r="S33" s="5"/>
      <c r="T33" s="1"/>
      <c r="U33" s="1">
        <f t="shared" si="4"/>
        <v>11.000000000000002</v>
      </c>
      <c r="V33" s="1">
        <f t="shared" si="5"/>
        <v>8.6062235594305054</v>
      </c>
      <c r="W33" s="1">
        <v>22.6464</v>
      </c>
      <c r="X33" s="1">
        <v>25.820599999999999</v>
      </c>
      <c r="Y33" s="1">
        <v>26.869800000000001</v>
      </c>
      <c r="Z33" s="1">
        <v>13.6692</v>
      </c>
      <c r="AA33" s="1">
        <v>13.851800000000001</v>
      </c>
      <c r="AB33" s="1">
        <v>15.797800000000001</v>
      </c>
      <c r="AC33" s="1"/>
      <c r="AD33" s="1">
        <f t="shared" si="6"/>
        <v>58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35</v>
      </c>
      <c r="C34" s="1">
        <v>121.298</v>
      </c>
      <c r="D34" s="1">
        <v>168.732</v>
      </c>
      <c r="E34" s="1">
        <v>174.98099999999999</v>
      </c>
      <c r="F34" s="1">
        <v>84.210999999999999</v>
      </c>
      <c r="G34" s="6">
        <v>1</v>
      </c>
      <c r="H34" s="1">
        <v>60</v>
      </c>
      <c r="I34" s="1" t="s">
        <v>39</v>
      </c>
      <c r="J34" s="1">
        <v>163.5</v>
      </c>
      <c r="K34" s="1">
        <f t="shared" si="2"/>
        <v>11.480999999999995</v>
      </c>
      <c r="L34" s="1"/>
      <c r="M34" s="1"/>
      <c r="N34" s="1">
        <v>105.69280000000001</v>
      </c>
      <c r="O34" s="1"/>
      <c r="P34" s="1">
        <v>129.37020000000001</v>
      </c>
      <c r="Q34" s="1">
        <f t="shared" si="3"/>
        <v>34.996200000000002</v>
      </c>
      <c r="R34" s="5">
        <f t="shared" si="11"/>
        <v>65.684200000000018</v>
      </c>
      <c r="S34" s="5"/>
      <c r="T34" s="1"/>
      <c r="U34" s="1">
        <f t="shared" si="4"/>
        <v>11</v>
      </c>
      <c r="V34" s="1">
        <f t="shared" si="5"/>
        <v>9.123104794234802</v>
      </c>
      <c r="W34" s="1">
        <v>35.0062</v>
      </c>
      <c r="X34" s="1">
        <v>29.043399999999998</v>
      </c>
      <c r="Y34" s="1">
        <v>27.277999999999999</v>
      </c>
      <c r="Z34" s="1">
        <v>28.654199999999999</v>
      </c>
      <c r="AA34" s="1">
        <v>29.186599999999999</v>
      </c>
      <c r="AB34" s="1">
        <v>33.077199999999998</v>
      </c>
      <c r="AC34" s="1"/>
      <c r="AD34" s="1">
        <f t="shared" si="6"/>
        <v>66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35</v>
      </c>
      <c r="C35" s="1">
        <v>98.063999999999993</v>
      </c>
      <c r="D35" s="1"/>
      <c r="E35" s="1">
        <v>38.868000000000002</v>
      </c>
      <c r="F35" s="1">
        <v>56.389000000000003</v>
      </c>
      <c r="G35" s="6">
        <v>1</v>
      </c>
      <c r="H35" s="1">
        <v>35</v>
      </c>
      <c r="I35" s="1" t="s">
        <v>39</v>
      </c>
      <c r="J35" s="1">
        <v>40.4</v>
      </c>
      <c r="K35" s="1">
        <f t="shared" si="2"/>
        <v>-1.5319999999999965</v>
      </c>
      <c r="L35" s="1"/>
      <c r="M35" s="1"/>
      <c r="N35" s="1"/>
      <c r="O35" s="1"/>
      <c r="P35" s="1">
        <v>0</v>
      </c>
      <c r="Q35" s="1">
        <f t="shared" si="3"/>
        <v>7.7736000000000001</v>
      </c>
      <c r="R35" s="5">
        <f>9*Q35-P35-O35-N35-F35</f>
        <v>13.573399999999999</v>
      </c>
      <c r="S35" s="5"/>
      <c r="T35" s="1"/>
      <c r="U35" s="1">
        <f t="shared" si="4"/>
        <v>9</v>
      </c>
      <c r="V35" s="1">
        <f t="shared" si="5"/>
        <v>7.2539106720181126</v>
      </c>
      <c r="W35" s="1">
        <v>6.4976000000000003</v>
      </c>
      <c r="X35" s="1">
        <v>1.4144000000000001</v>
      </c>
      <c r="Y35" s="1">
        <v>0.85199999999999998</v>
      </c>
      <c r="Z35" s="1">
        <v>2.1088</v>
      </c>
      <c r="AA35" s="1">
        <v>2.1097999999999999</v>
      </c>
      <c r="AB35" s="1">
        <v>2.8188</v>
      </c>
      <c r="AC35" s="1"/>
      <c r="AD35" s="1">
        <f t="shared" si="6"/>
        <v>14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7" t="s">
        <v>76</v>
      </c>
      <c r="B36" s="17" t="s">
        <v>35</v>
      </c>
      <c r="C36" s="17">
        <v>0.97399999999999998</v>
      </c>
      <c r="D36" s="17"/>
      <c r="E36" s="17"/>
      <c r="F36" s="17">
        <v>-0.34300000000000003</v>
      </c>
      <c r="G36" s="18">
        <v>0</v>
      </c>
      <c r="H36" s="17">
        <v>30</v>
      </c>
      <c r="I36" s="17" t="s">
        <v>39</v>
      </c>
      <c r="J36" s="17"/>
      <c r="K36" s="17">
        <f t="shared" si="2"/>
        <v>0</v>
      </c>
      <c r="L36" s="17"/>
      <c r="M36" s="17"/>
      <c r="N36" s="17"/>
      <c r="O36" s="17"/>
      <c r="P36" s="17"/>
      <c r="Q36" s="17">
        <f t="shared" si="3"/>
        <v>0</v>
      </c>
      <c r="R36" s="19"/>
      <c r="S36" s="19"/>
      <c r="T36" s="17"/>
      <c r="U36" s="17" t="e">
        <f t="shared" si="4"/>
        <v>#DIV/0!</v>
      </c>
      <c r="V36" s="17" t="e">
        <f t="shared" si="5"/>
        <v>#DIV/0!</v>
      </c>
      <c r="W36" s="17">
        <v>0.26340000000000002</v>
      </c>
      <c r="X36" s="17">
        <v>4.1758000000000006</v>
      </c>
      <c r="Y36" s="17">
        <v>4.1723999999999997</v>
      </c>
      <c r="Z36" s="17">
        <v>2.0491999999999999</v>
      </c>
      <c r="AA36" s="17">
        <v>1.7891999999999999</v>
      </c>
      <c r="AB36" s="17">
        <v>0</v>
      </c>
      <c r="AC36" s="17" t="s">
        <v>77</v>
      </c>
      <c r="AD36" s="17">
        <f t="shared" si="6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35</v>
      </c>
      <c r="C37" s="1">
        <v>2.4470000000000001</v>
      </c>
      <c r="D37" s="1">
        <v>189.88800000000001</v>
      </c>
      <c r="E37" s="1">
        <v>132.471</v>
      </c>
      <c r="F37" s="1">
        <v>59.863999999999997</v>
      </c>
      <c r="G37" s="6">
        <v>1</v>
      </c>
      <c r="H37" s="1">
        <v>30</v>
      </c>
      <c r="I37" s="1" t="s">
        <v>39</v>
      </c>
      <c r="J37" s="1">
        <v>143.5</v>
      </c>
      <c r="K37" s="1">
        <f t="shared" si="2"/>
        <v>-11.028999999999996</v>
      </c>
      <c r="L37" s="1"/>
      <c r="M37" s="1"/>
      <c r="N37" s="1"/>
      <c r="O37" s="1"/>
      <c r="P37" s="1">
        <v>90.977400000000031</v>
      </c>
      <c r="Q37" s="1">
        <f t="shared" si="3"/>
        <v>26.494199999999999</v>
      </c>
      <c r="R37" s="5">
        <f t="shared" ref="R37:R38" si="12">10*Q37-P37-O37-N37-F37</f>
        <v>114.10059999999996</v>
      </c>
      <c r="S37" s="5"/>
      <c r="T37" s="1"/>
      <c r="U37" s="1">
        <f t="shared" si="4"/>
        <v>10</v>
      </c>
      <c r="V37" s="1">
        <f t="shared" si="5"/>
        <v>5.6933743989250489</v>
      </c>
      <c r="W37" s="1">
        <v>20.236599999999999</v>
      </c>
      <c r="X37" s="1">
        <v>16.212199999999999</v>
      </c>
      <c r="Y37" s="1">
        <v>19.058199999999999</v>
      </c>
      <c r="Z37" s="1">
        <v>15.762</v>
      </c>
      <c r="AA37" s="1">
        <v>15.7438</v>
      </c>
      <c r="AB37" s="1">
        <v>13.285</v>
      </c>
      <c r="AC37" s="1" t="s">
        <v>79</v>
      </c>
      <c r="AD37" s="1">
        <f t="shared" si="6"/>
        <v>114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35</v>
      </c>
      <c r="C38" s="1">
        <v>0.247</v>
      </c>
      <c r="D38" s="1">
        <v>231.78100000000001</v>
      </c>
      <c r="E38" s="1">
        <v>163.72200000000001</v>
      </c>
      <c r="F38" s="1">
        <v>65.637</v>
      </c>
      <c r="G38" s="6">
        <v>1</v>
      </c>
      <c r="H38" s="1">
        <v>30</v>
      </c>
      <c r="I38" s="1" t="s">
        <v>39</v>
      </c>
      <c r="J38" s="1">
        <v>176.93600000000001</v>
      </c>
      <c r="K38" s="1">
        <f t="shared" ref="K38:K64" si="13">E38-J38</f>
        <v>-13.213999999999999</v>
      </c>
      <c r="L38" s="1"/>
      <c r="M38" s="1"/>
      <c r="N38" s="1"/>
      <c r="O38" s="1"/>
      <c r="P38" s="1">
        <v>139.8622</v>
      </c>
      <c r="Q38" s="1">
        <f t="shared" si="3"/>
        <v>32.744399999999999</v>
      </c>
      <c r="R38" s="5">
        <f t="shared" si="12"/>
        <v>121.94479999999996</v>
      </c>
      <c r="S38" s="5"/>
      <c r="T38" s="1"/>
      <c r="U38" s="1">
        <f t="shared" si="4"/>
        <v>10</v>
      </c>
      <c r="V38" s="1">
        <f t="shared" si="5"/>
        <v>6.275857856610596</v>
      </c>
      <c r="W38" s="1">
        <v>26.105799999999999</v>
      </c>
      <c r="X38" s="1">
        <v>17.0014</v>
      </c>
      <c r="Y38" s="1">
        <v>24.442</v>
      </c>
      <c r="Z38" s="1">
        <v>27.824000000000002</v>
      </c>
      <c r="AA38" s="1">
        <v>24.022400000000001</v>
      </c>
      <c r="AB38" s="1">
        <v>25.123999999999999</v>
      </c>
      <c r="AC38" s="1"/>
      <c r="AD38" s="1">
        <f t="shared" si="6"/>
        <v>122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35</v>
      </c>
      <c r="C39" s="1">
        <v>56</v>
      </c>
      <c r="D39" s="1"/>
      <c r="E39" s="1"/>
      <c r="F39" s="1">
        <v>56</v>
      </c>
      <c r="G39" s="6">
        <v>1</v>
      </c>
      <c r="H39" s="1">
        <v>45</v>
      </c>
      <c r="I39" s="1" t="s">
        <v>39</v>
      </c>
      <c r="J39" s="1">
        <v>10.9</v>
      </c>
      <c r="K39" s="1">
        <f t="shared" si="13"/>
        <v>-10.9</v>
      </c>
      <c r="L39" s="1"/>
      <c r="M39" s="1"/>
      <c r="N39" s="1"/>
      <c r="O39" s="1"/>
      <c r="P39" s="1">
        <v>0</v>
      </c>
      <c r="Q39" s="1">
        <f t="shared" si="3"/>
        <v>0</v>
      </c>
      <c r="R39" s="5"/>
      <c r="S39" s="5"/>
      <c r="T39" s="1"/>
      <c r="U39" s="1" t="e">
        <f t="shared" si="4"/>
        <v>#DIV/0!</v>
      </c>
      <c r="V39" s="1" t="e">
        <f t="shared" si="5"/>
        <v>#DIV/0!</v>
      </c>
      <c r="W39" s="1">
        <v>0</v>
      </c>
      <c r="X39" s="1">
        <v>0</v>
      </c>
      <c r="Y39" s="1">
        <v>0</v>
      </c>
      <c r="Z39" s="1">
        <v>0.2208</v>
      </c>
      <c r="AA39" s="1">
        <v>0.2208</v>
      </c>
      <c r="AB39" s="1">
        <v>0.2208</v>
      </c>
      <c r="AC39" s="24" t="s">
        <v>75</v>
      </c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82</v>
      </c>
      <c r="B40" s="17" t="s">
        <v>35</v>
      </c>
      <c r="C40" s="17"/>
      <c r="D40" s="17"/>
      <c r="E40" s="17"/>
      <c r="F40" s="17"/>
      <c r="G40" s="18">
        <v>0</v>
      </c>
      <c r="H40" s="17">
        <v>40</v>
      </c>
      <c r="I40" s="17" t="s">
        <v>39</v>
      </c>
      <c r="J40" s="17"/>
      <c r="K40" s="17">
        <f t="shared" si="13"/>
        <v>0</v>
      </c>
      <c r="L40" s="17"/>
      <c r="M40" s="17"/>
      <c r="N40" s="17"/>
      <c r="O40" s="17"/>
      <c r="P40" s="17"/>
      <c r="Q40" s="17">
        <f t="shared" si="3"/>
        <v>0</v>
      </c>
      <c r="R40" s="19"/>
      <c r="S40" s="19"/>
      <c r="T40" s="17"/>
      <c r="U40" s="17" t="e">
        <f t="shared" si="4"/>
        <v>#DIV/0!</v>
      </c>
      <c r="V40" s="17" t="e">
        <f t="shared" si="5"/>
        <v>#DIV/0!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63</v>
      </c>
      <c r="AD40" s="17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35</v>
      </c>
      <c r="C41" s="1">
        <v>167.92599999999999</v>
      </c>
      <c r="D41" s="1">
        <v>724.83199999999999</v>
      </c>
      <c r="E41" s="1">
        <v>493.03800000000001</v>
      </c>
      <c r="F41" s="1">
        <v>299.3</v>
      </c>
      <c r="G41" s="6">
        <v>1</v>
      </c>
      <c r="H41" s="1">
        <v>40</v>
      </c>
      <c r="I41" s="1" t="s">
        <v>39</v>
      </c>
      <c r="J41" s="1">
        <v>487.19900000000001</v>
      </c>
      <c r="K41" s="1">
        <f t="shared" si="13"/>
        <v>5.8389999999999986</v>
      </c>
      <c r="L41" s="1"/>
      <c r="M41" s="1"/>
      <c r="N41" s="1">
        <v>302.87259999999998</v>
      </c>
      <c r="O41" s="1"/>
      <c r="P41" s="1">
        <v>323.11140000000017</v>
      </c>
      <c r="Q41" s="1">
        <f t="shared" si="3"/>
        <v>98.607600000000005</v>
      </c>
      <c r="R41" s="5">
        <f t="shared" ref="R41:R55" si="14">11*Q41-P41-O41-N41-F41</f>
        <v>159.39959999999985</v>
      </c>
      <c r="S41" s="5"/>
      <c r="T41" s="1"/>
      <c r="U41" s="1">
        <f t="shared" si="4"/>
        <v>10.999999999999998</v>
      </c>
      <c r="V41" s="1">
        <f t="shared" si="5"/>
        <v>9.3834957954559286</v>
      </c>
      <c r="W41" s="1">
        <v>101.1484</v>
      </c>
      <c r="X41" s="1">
        <v>97.443600000000004</v>
      </c>
      <c r="Y41" s="1">
        <v>85.290999999999997</v>
      </c>
      <c r="Z41" s="1">
        <v>71.174800000000005</v>
      </c>
      <c r="AA41" s="1">
        <v>71.747799999999998</v>
      </c>
      <c r="AB41" s="1">
        <v>69.050600000000003</v>
      </c>
      <c r="AC41" s="1" t="s">
        <v>84</v>
      </c>
      <c r="AD41" s="1">
        <f t="shared" si="6"/>
        <v>159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35</v>
      </c>
      <c r="C42" s="1">
        <v>6.085</v>
      </c>
      <c r="D42" s="1">
        <v>112.524</v>
      </c>
      <c r="E42" s="1">
        <v>53.545000000000002</v>
      </c>
      <c r="F42" s="1">
        <v>58.216000000000001</v>
      </c>
      <c r="G42" s="6">
        <v>1</v>
      </c>
      <c r="H42" s="1">
        <v>35</v>
      </c>
      <c r="I42" s="1" t="s">
        <v>39</v>
      </c>
      <c r="J42" s="1">
        <v>59.3</v>
      </c>
      <c r="K42" s="1">
        <f t="shared" si="13"/>
        <v>-5.7549999999999955</v>
      </c>
      <c r="L42" s="1"/>
      <c r="M42" s="1"/>
      <c r="N42" s="1">
        <v>41.086400000000012</v>
      </c>
      <c r="O42" s="1"/>
      <c r="P42" s="1">
        <v>0</v>
      </c>
      <c r="Q42" s="1">
        <f t="shared" si="3"/>
        <v>10.709</v>
      </c>
      <c r="R42" s="5">
        <v>10</v>
      </c>
      <c r="S42" s="5"/>
      <c r="T42" s="1"/>
      <c r="U42" s="1">
        <f t="shared" si="4"/>
        <v>10.206592585675601</v>
      </c>
      <c r="V42" s="1">
        <f t="shared" si="5"/>
        <v>9.272798580633113</v>
      </c>
      <c r="W42" s="1">
        <v>7.408199999999999</v>
      </c>
      <c r="X42" s="1">
        <v>11.708399999999999</v>
      </c>
      <c r="Y42" s="1">
        <v>13.314</v>
      </c>
      <c r="Z42" s="1">
        <v>7.3325999999999993</v>
      </c>
      <c r="AA42" s="1">
        <v>4.6285999999999996</v>
      </c>
      <c r="AB42" s="1">
        <v>5.1238000000000001</v>
      </c>
      <c r="AC42" s="1"/>
      <c r="AD42" s="1">
        <f t="shared" si="6"/>
        <v>10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35</v>
      </c>
      <c r="C43" s="1">
        <v>41.71</v>
      </c>
      <c r="D43" s="1"/>
      <c r="E43" s="1">
        <v>1.349</v>
      </c>
      <c r="F43" s="1">
        <v>40.360999999999997</v>
      </c>
      <c r="G43" s="6">
        <v>1</v>
      </c>
      <c r="H43" s="1">
        <v>45</v>
      </c>
      <c r="I43" s="1" t="s">
        <v>39</v>
      </c>
      <c r="J43" s="1">
        <v>8.1</v>
      </c>
      <c r="K43" s="1">
        <f t="shared" si="13"/>
        <v>-6.7509999999999994</v>
      </c>
      <c r="L43" s="1"/>
      <c r="M43" s="1"/>
      <c r="N43" s="1"/>
      <c r="O43" s="1"/>
      <c r="P43" s="1">
        <v>0</v>
      </c>
      <c r="Q43" s="1">
        <f t="shared" si="3"/>
        <v>0.26979999999999998</v>
      </c>
      <c r="R43" s="5"/>
      <c r="S43" s="5"/>
      <c r="T43" s="1"/>
      <c r="U43" s="1">
        <f t="shared" si="4"/>
        <v>149.59599703484062</v>
      </c>
      <c r="V43" s="1">
        <f t="shared" si="5"/>
        <v>149.59599703484062</v>
      </c>
      <c r="W43" s="1">
        <v>0.26979999999999998</v>
      </c>
      <c r="X43" s="1">
        <v>-0.2394</v>
      </c>
      <c r="Y43" s="1">
        <v>3.4000000000000002E-2</v>
      </c>
      <c r="Z43" s="1">
        <v>3.2330000000000001</v>
      </c>
      <c r="AA43" s="1">
        <v>3.8292000000000002</v>
      </c>
      <c r="AB43" s="1">
        <v>4.1661999999999999</v>
      </c>
      <c r="AC43" s="24" t="s">
        <v>75</v>
      </c>
      <c r="AD43" s="1">
        <f t="shared" si="6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35</v>
      </c>
      <c r="C44" s="1">
        <v>56.4</v>
      </c>
      <c r="D44" s="1"/>
      <c r="E44" s="1">
        <v>28.555</v>
      </c>
      <c r="F44" s="1">
        <v>21.343</v>
      </c>
      <c r="G44" s="6">
        <v>1</v>
      </c>
      <c r="H44" s="1">
        <v>30</v>
      </c>
      <c r="I44" s="1" t="s">
        <v>39</v>
      </c>
      <c r="J44" s="1">
        <v>44.6</v>
      </c>
      <c r="K44" s="1">
        <f t="shared" si="13"/>
        <v>-16.045000000000002</v>
      </c>
      <c r="L44" s="1"/>
      <c r="M44" s="1"/>
      <c r="N44" s="1"/>
      <c r="O44" s="1"/>
      <c r="P44" s="1">
        <v>30.81600000000001</v>
      </c>
      <c r="Q44" s="1">
        <f t="shared" si="3"/>
        <v>5.7110000000000003</v>
      </c>
      <c r="R44" s="5">
        <v>10</v>
      </c>
      <c r="S44" s="5"/>
      <c r="T44" s="1"/>
      <c r="U44" s="1">
        <f t="shared" si="4"/>
        <v>10.884083347925058</v>
      </c>
      <c r="V44" s="1">
        <f t="shared" si="5"/>
        <v>9.1330765189984255</v>
      </c>
      <c r="W44" s="1">
        <v>7.2680000000000007</v>
      </c>
      <c r="X44" s="1">
        <v>2.2917999999999998</v>
      </c>
      <c r="Y44" s="1">
        <v>1.5145999999999999</v>
      </c>
      <c r="Z44" s="1">
        <v>0.91660000000000008</v>
      </c>
      <c r="AA44" s="1">
        <v>1.4441999999999999</v>
      </c>
      <c r="AB44" s="1">
        <v>2.7597999999999998</v>
      </c>
      <c r="AC44" s="1"/>
      <c r="AD44" s="1">
        <f t="shared" si="6"/>
        <v>10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35</v>
      </c>
      <c r="C45" s="1">
        <v>352.50700000000001</v>
      </c>
      <c r="D45" s="1">
        <v>293.57799999999997</v>
      </c>
      <c r="E45" s="1">
        <v>336.01900000000001</v>
      </c>
      <c r="F45" s="1">
        <v>222.87799999999999</v>
      </c>
      <c r="G45" s="6">
        <v>1</v>
      </c>
      <c r="H45" s="1">
        <v>45</v>
      </c>
      <c r="I45" s="1" t="s">
        <v>39</v>
      </c>
      <c r="J45" s="1">
        <v>312.84800000000001</v>
      </c>
      <c r="K45" s="1">
        <f t="shared" si="13"/>
        <v>23.170999999999992</v>
      </c>
      <c r="L45" s="1"/>
      <c r="M45" s="1"/>
      <c r="N45" s="1">
        <v>220.29200000000009</v>
      </c>
      <c r="O45" s="1"/>
      <c r="P45" s="1">
        <v>247.62999999999991</v>
      </c>
      <c r="Q45" s="1">
        <f t="shared" si="3"/>
        <v>67.203800000000001</v>
      </c>
      <c r="R45" s="5">
        <f t="shared" si="14"/>
        <v>48.441800000000057</v>
      </c>
      <c r="S45" s="5"/>
      <c r="T45" s="1"/>
      <c r="U45" s="1">
        <f t="shared" si="4"/>
        <v>11</v>
      </c>
      <c r="V45" s="1">
        <f t="shared" si="5"/>
        <v>10.279180641570862</v>
      </c>
      <c r="W45" s="1">
        <v>74.220799999999997</v>
      </c>
      <c r="X45" s="1">
        <v>70.492999999999995</v>
      </c>
      <c r="Y45" s="1">
        <v>63.527599999999993</v>
      </c>
      <c r="Z45" s="1">
        <v>46.715600000000002</v>
      </c>
      <c r="AA45" s="1">
        <v>54.049599999999998</v>
      </c>
      <c r="AB45" s="1">
        <v>57.135399999999997</v>
      </c>
      <c r="AC45" s="1"/>
      <c r="AD45" s="1">
        <f t="shared" si="6"/>
        <v>48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35</v>
      </c>
      <c r="C46" s="1">
        <v>284.30799999999999</v>
      </c>
      <c r="D46" s="1">
        <v>159.048</v>
      </c>
      <c r="E46" s="1">
        <v>231.655</v>
      </c>
      <c r="F46" s="1">
        <v>149.16499999999999</v>
      </c>
      <c r="G46" s="6">
        <v>1</v>
      </c>
      <c r="H46" s="1">
        <v>45</v>
      </c>
      <c r="I46" s="1" t="s">
        <v>39</v>
      </c>
      <c r="J46" s="1">
        <v>223.2</v>
      </c>
      <c r="K46" s="1">
        <f t="shared" si="13"/>
        <v>8.4550000000000125</v>
      </c>
      <c r="L46" s="1"/>
      <c r="M46" s="1"/>
      <c r="N46" s="1">
        <v>163.4288</v>
      </c>
      <c r="O46" s="1"/>
      <c r="P46" s="1">
        <v>167.7302</v>
      </c>
      <c r="Q46" s="1">
        <f t="shared" si="3"/>
        <v>46.331000000000003</v>
      </c>
      <c r="R46" s="5">
        <f t="shared" si="14"/>
        <v>29.317000000000007</v>
      </c>
      <c r="S46" s="5"/>
      <c r="T46" s="1"/>
      <c r="U46" s="1">
        <f t="shared" si="4"/>
        <v>10.999999999999998</v>
      </c>
      <c r="V46" s="1">
        <f t="shared" si="5"/>
        <v>10.36722712654594</v>
      </c>
      <c r="W46" s="1">
        <v>51.587000000000003</v>
      </c>
      <c r="X46" s="1">
        <v>49.076799999999999</v>
      </c>
      <c r="Y46" s="1">
        <v>43.325000000000003</v>
      </c>
      <c r="Z46" s="1">
        <v>29.6586</v>
      </c>
      <c r="AA46" s="1">
        <v>33.909199999999998</v>
      </c>
      <c r="AB46" s="1">
        <v>34.359200000000001</v>
      </c>
      <c r="AC46" s="1"/>
      <c r="AD46" s="1">
        <f t="shared" si="6"/>
        <v>29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35</v>
      </c>
      <c r="C47" s="1">
        <v>26.93</v>
      </c>
      <c r="D47" s="1"/>
      <c r="E47" s="1">
        <v>14.42</v>
      </c>
      <c r="F47" s="1">
        <v>11.782</v>
      </c>
      <c r="G47" s="6">
        <v>1</v>
      </c>
      <c r="H47" s="1">
        <v>45</v>
      </c>
      <c r="I47" s="1" t="s">
        <v>39</v>
      </c>
      <c r="J47" s="1">
        <v>14</v>
      </c>
      <c r="K47" s="1">
        <f t="shared" si="13"/>
        <v>0.41999999999999993</v>
      </c>
      <c r="L47" s="1"/>
      <c r="M47" s="1"/>
      <c r="N47" s="1"/>
      <c r="O47" s="1"/>
      <c r="P47" s="1">
        <v>16.344999999999999</v>
      </c>
      <c r="Q47" s="1">
        <f t="shared" si="3"/>
        <v>2.8839999999999999</v>
      </c>
      <c r="R47" s="5">
        <v>10</v>
      </c>
      <c r="S47" s="5"/>
      <c r="T47" s="1"/>
      <c r="U47" s="1">
        <f t="shared" si="4"/>
        <v>13.220180305131761</v>
      </c>
      <c r="V47" s="1">
        <f t="shared" si="5"/>
        <v>9.7527739251040213</v>
      </c>
      <c r="W47" s="1">
        <v>2.8849999999999998</v>
      </c>
      <c r="X47" s="1">
        <v>2.0286</v>
      </c>
      <c r="Y47" s="1">
        <v>1.593</v>
      </c>
      <c r="Z47" s="1">
        <v>1.4390000000000001</v>
      </c>
      <c r="AA47" s="1">
        <v>1.8742000000000001</v>
      </c>
      <c r="AB47" s="1">
        <v>2.609</v>
      </c>
      <c r="AC47" s="1"/>
      <c r="AD47" s="1">
        <f t="shared" si="6"/>
        <v>10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33</v>
      </c>
      <c r="C48" s="1">
        <v>1164</v>
      </c>
      <c r="D48" s="1">
        <v>78</v>
      </c>
      <c r="E48" s="1">
        <v>780</v>
      </c>
      <c r="F48" s="1">
        <v>324</v>
      </c>
      <c r="G48" s="6">
        <v>0.4</v>
      </c>
      <c r="H48" s="1">
        <v>45</v>
      </c>
      <c r="I48" s="1" t="s">
        <v>39</v>
      </c>
      <c r="J48" s="1">
        <v>774</v>
      </c>
      <c r="K48" s="1">
        <f t="shared" si="13"/>
        <v>6</v>
      </c>
      <c r="L48" s="1"/>
      <c r="M48" s="1"/>
      <c r="N48" s="1">
        <v>282.8</v>
      </c>
      <c r="O48" s="1"/>
      <c r="P48" s="1">
        <v>1031.8</v>
      </c>
      <c r="Q48" s="1">
        <f t="shared" si="3"/>
        <v>156</v>
      </c>
      <c r="R48" s="5">
        <f t="shared" si="14"/>
        <v>77.400000000000034</v>
      </c>
      <c r="S48" s="5"/>
      <c r="T48" s="1"/>
      <c r="U48" s="1">
        <f t="shared" si="4"/>
        <v>11</v>
      </c>
      <c r="V48" s="1">
        <f t="shared" si="5"/>
        <v>10.503846153846153</v>
      </c>
      <c r="W48" s="1">
        <v>159.6</v>
      </c>
      <c r="X48" s="1">
        <v>125.8</v>
      </c>
      <c r="Y48" s="1">
        <v>122.6</v>
      </c>
      <c r="Z48" s="1">
        <v>116.8</v>
      </c>
      <c r="AA48" s="1">
        <v>119.2</v>
      </c>
      <c r="AB48" s="1">
        <v>122.8</v>
      </c>
      <c r="AC48" s="1"/>
      <c r="AD48" s="1">
        <f t="shared" si="6"/>
        <v>31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33</v>
      </c>
      <c r="C49" s="1">
        <v>155</v>
      </c>
      <c r="D49" s="1"/>
      <c r="E49" s="1">
        <v>43</v>
      </c>
      <c r="F49" s="1">
        <v>108</v>
      </c>
      <c r="G49" s="6">
        <v>0.45</v>
      </c>
      <c r="H49" s="1">
        <v>50</v>
      </c>
      <c r="I49" s="1" t="s">
        <v>39</v>
      </c>
      <c r="J49" s="1">
        <v>43</v>
      </c>
      <c r="K49" s="1">
        <f t="shared" si="13"/>
        <v>0</v>
      </c>
      <c r="L49" s="1"/>
      <c r="M49" s="1"/>
      <c r="N49" s="1"/>
      <c r="O49" s="1"/>
      <c r="P49" s="1">
        <v>0</v>
      </c>
      <c r="Q49" s="1">
        <f t="shared" si="3"/>
        <v>8.6</v>
      </c>
      <c r="R49" s="5"/>
      <c r="S49" s="5"/>
      <c r="T49" s="1"/>
      <c r="U49" s="1">
        <f t="shared" si="4"/>
        <v>12.558139534883722</v>
      </c>
      <c r="V49" s="1">
        <f t="shared" si="5"/>
        <v>12.558139534883722</v>
      </c>
      <c r="W49" s="1">
        <v>8.4</v>
      </c>
      <c r="X49" s="1">
        <v>2.4</v>
      </c>
      <c r="Y49" s="1">
        <v>2.2000000000000002</v>
      </c>
      <c r="Z49" s="1">
        <v>3.6</v>
      </c>
      <c r="AA49" s="1">
        <v>3.6</v>
      </c>
      <c r="AB49" s="1">
        <v>4.8</v>
      </c>
      <c r="AC49" s="21" t="s">
        <v>75</v>
      </c>
      <c r="AD49" s="1">
        <f t="shared" si="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35</v>
      </c>
      <c r="C50" s="1">
        <v>62.561999999999998</v>
      </c>
      <c r="D50" s="1"/>
      <c r="E50" s="1">
        <v>30.742999999999999</v>
      </c>
      <c r="F50" s="1">
        <v>20.349</v>
      </c>
      <c r="G50" s="6">
        <v>1</v>
      </c>
      <c r="H50" s="1">
        <v>45</v>
      </c>
      <c r="I50" s="1" t="s">
        <v>39</v>
      </c>
      <c r="J50" s="1">
        <v>28.6</v>
      </c>
      <c r="K50" s="1">
        <f t="shared" si="13"/>
        <v>2.1429999999999971</v>
      </c>
      <c r="L50" s="1"/>
      <c r="M50" s="1"/>
      <c r="N50" s="1">
        <v>8.9159999999999968</v>
      </c>
      <c r="O50" s="1"/>
      <c r="P50" s="1">
        <v>41.550000000000011</v>
      </c>
      <c r="Q50" s="1">
        <f t="shared" si="3"/>
        <v>6.1486000000000001</v>
      </c>
      <c r="R50" s="5"/>
      <c r="S50" s="5"/>
      <c r="T50" s="1"/>
      <c r="U50" s="1">
        <f t="shared" si="4"/>
        <v>11.517255960706503</v>
      </c>
      <c r="V50" s="1">
        <f t="shared" si="5"/>
        <v>11.517255960706503</v>
      </c>
      <c r="W50" s="1">
        <v>7.5352000000000006</v>
      </c>
      <c r="X50" s="1">
        <v>6.0007999999999999</v>
      </c>
      <c r="Y50" s="1">
        <v>5.4276</v>
      </c>
      <c r="Z50" s="1">
        <v>4.9349999999999996</v>
      </c>
      <c r="AA50" s="1">
        <v>3.4969999999999999</v>
      </c>
      <c r="AB50" s="1">
        <v>2.6408</v>
      </c>
      <c r="AC50" s="1"/>
      <c r="AD50" s="1">
        <f t="shared" si="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33</v>
      </c>
      <c r="C51" s="1">
        <v>78</v>
      </c>
      <c r="D51" s="1">
        <v>13</v>
      </c>
      <c r="E51" s="1">
        <v>50</v>
      </c>
      <c r="F51" s="1">
        <v>26</v>
      </c>
      <c r="G51" s="6">
        <v>0.35</v>
      </c>
      <c r="H51" s="1">
        <v>40</v>
      </c>
      <c r="I51" s="1" t="s">
        <v>39</v>
      </c>
      <c r="J51" s="1">
        <v>53</v>
      </c>
      <c r="K51" s="1">
        <f t="shared" si="13"/>
        <v>-3</v>
      </c>
      <c r="L51" s="1"/>
      <c r="M51" s="1"/>
      <c r="N51" s="1">
        <v>37.199999999999989</v>
      </c>
      <c r="O51" s="1"/>
      <c r="P51" s="1">
        <v>47.800000000000011</v>
      </c>
      <c r="Q51" s="1">
        <f t="shared" si="3"/>
        <v>10</v>
      </c>
      <c r="R51" s="5"/>
      <c r="S51" s="5"/>
      <c r="T51" s="1"/>
      <c r="U51" s="1">
        <f t="shared" si="4"/>
        <v>11.1</v>
      </c>
      <c r="V51" s="1">
        <f t="shared" si="5"/>
        <v>11.1</v>
      </c>
      <c r="W51" s="1">
        <v>11.4</v>
      </c>
      <c r="X51" s="1">
        <v>10.199999999999999</v>
      </c>
      <c r="Y51" s="1">
        <v>9.4</v>
      </c>
      <c r="Z51" s="1">
        <v>7.8</v>
      </c>
      <c r="AA51" s="1">
        <v>9.1999999999999993</v>
      </c>
      <c r="AB51" s="1">
        <v>11.4</v>
      </c>
      <c r="AC51" s="1"/>
      <c r="AD51" s="1">
        <f t="shared" si="6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35</v>
      </c>
      <c r="C52" s="1">
        <v>70.712000000000003</v>
      </c>
      <c r="D52" s="1">
        <v>25.905000000000001</v>
      </c>
      <c r="E52" s="1">
        <v>57.322000000000003</v>
      </c>
      <c r="F52" s="1">
        <v>32.814999999999998</v>
      </c>
      <c r="G52" s="6">
        <v>1</v>
      </c>
      <c r="H52" s="1">
        <v>40</v>
      </c>
      <c r="I52" s="1" t="s">
        <v>39</v>
      </c>
      <c r="J52" s="1">
        <v>61.9</v>
      </c>
      <c r="K52" s="1">
        <f t="shared" si="13"/>
        <v>-4.5779999999999959</v>
      </c>
      <c r="L52" s="1"/>
      <c r="M52" s="1"/>
      <c r="N52" s="1">
        <v>15.82860000000001</v>
      </c>
      <c r="O52" s="1"/>
      <c r="P52" s="1">
        <v>51.8414</v>
      </c>
      <c r="Q52" s="1">
        <f t="shared" si="3"/>
        <v>11.464400000000001</v>
      </c>
      <c r="R52" s="5">
        <f t="shared" si="14"/>
        <v>25.623400000000018</v>
      </c>
      <c r="S52" s="5"/>
      <c r="T52" s="1"/>
      <c r="U52" s="1">
        <f t="shared" si="4"/>
        <v>11.000000000000002</v>
      </c>
      <c r="V52" s="1">
        <f t="shared" si="5"/>
        <v>8.7649593524301324</v>
      </c>
      <c r="W52" s="1">
        <v>10.905799999999999</v>
      </c>
      <c r="X52" s="1">
        <v>9.6242000000000001</v>
      </c>
      <c r="Y52" s="1">
        <v>10.6464</v>
      </c>
      <c r="Z52" s="1">
        <v>7.3970000000000002</v>
      </c>
      <c r="AA52" s="1">
        <v>6.67</v>
      </c>
      <c r="AB52" s="1">
        <v>10.293200000000001</v>
      </c>
      <c r="AC52" s="1"/>
      <c r="AD52" s="1">
        <f t="shared" si="6"/>
        <v>26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33</v>
      </c>
      <c r="C53" s="1">
        <v>-8</v>
      </c>
      <c r="D53" s="1">
        <v>452</v>
      </c>
      <c r="E53" s="1">
        <v>150</v>
      </c>
      <c r="F53" s="1">
        <v>294</v>
      </c>
      <c r="G53" s="6">
        <v>0.4</v>
      </c>
      <c r="H53" s="1">
        <v>40</v>
      </c>
      <c r="I53" s="1" t="s">
        <v>39</v>
      </c>
      <c r="J53" s="1">
        <v>151</v>
      </c>
      <c r="K53" s="1">
        <f t="shared" si="13"/>
        <v>-1</v>
      </c>
      <c r="L53" s="1"/>
      <c r="M53" s="1"/>
      <c r="N53" s="1"/>
      <c r="O53" s="1"/>
      <c r="P53" s="1">
        <v>0</v>
      </c>
      <c r="Q53" s="1">
        <f t="shared" si="3"/>
        <v>30</v>
      </c>
      <c r="R53" s="5">
        <f t="shared" si="14"/>
        <v>36</v>
      </c>
      <c r="S53" s="5"/>
      <c r="T53" s="1"/>
      <c r="U53" s="1">
        <f t="shared" si="4"/>
        <v>11</v>
      </c>
      <c r="V53" s="1">
        <f t="shared" si="5"/>
        <v>9.8000000000000007</v>
      </c>
      <c r="W53" s="1">
        <v>24</v>
      </c>
      <c r="X53" s="1">
        <v>33.6</v>
      </c>
      <c r="Y53" s="1">
        <v>43</v>
      </c>
      <c r="Z53" s="1">
        <v>39.799999999999997</v>
      </c>
      <c r="AA53" s="1">
        <v>36.200000000000003</v>
      </c>
      <c r="AB53" s="1">
        <v>36.799999999999997</v>
      </c>
      <c r="AC53" s="1"/>
      <c r="AD53" s="1">
        <f t="shared" si="6"/>
        <v>14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33</v>
      </c>
      <c r="C54" s="1">
        <v>327</v>
      </c>
      <c r="D54" s="1">
        <v>524</v>
      </c>
      <c r="E54" s="1">
        <v>551</v>
      </c>
      <c r="F54" s="1">
        <v>80</v>
      </c>
      <c r="G54" s="6">
        <v>0.4</v>
      </c>
      <c r="H54" s="1">
        <v>45</v>
      </c>
      <c r="I54" s="1" t="s">
        <v>39</v>
      </c>
      <c r="J54" s="1">
        <v>575</v>
      </c>
      <c r="K54" s="1">
        <f t="shared" si="13"/>
        <v>-24</v>
      </c>
      <c r="L54" s="1"/>
      <c r="M54" s="1"/>
      <c r="N54" s="1">
        <v>170.8</v>
      </c>
      <c r="O54" s="1"/>
      <c r="P54" s="1">
        <v>903.2</v>
      </c>
      <c r="Q54" s="1">
        <f t="shared" si="3"/>
        <v>110.2</v>
      </c>
      <c r="R54" s="5">
        <f t="shared" si="14"/>
        <v>58.199999999999989</v>
      </c>
      <c r="S54" s="5"/>
      <c r="T54" s="1"/>
      <c r="U54" s="1">
        <f t="shared" si="4"/>
        <v>11</v>
      </c>
      <c r="V54" s="1">
        <f t="shared" si="5"/>
        <v>10.471869328493648</v>
      </c>
      <c r="W54" s="1">
        <v>148</v>
      </c>
      <c r="X54" s="1">
        <v>79.400000000000006</v>
      </c>
      <c r="Y54" s="1">
        <v>44</v>
      </c>
      <c r="Z54" s="1">
        <v>93.2</v>
      </c>
      <c r="AA54" s="1">
        <v>92.2</v>
      </c>
      <c r="AB54" s="1">
        <v>92.8</v>
      </c>
      <c r="AC54" s="1"/>
      <c r="AD54" s="1">
        <f t="shared" si="6"/>
        <v>23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33</v>
      </c>
      <c r="C55" s="1">
        <v>248</v>
      </c>
      <c r="D55" s="1">
        <v>830</v>
      </c>
      <c r="E55" s="1">
        <v>534</v>
      </c>
      <c r="F55" s="1">
        <v>457</v>
      </c>
      <c r="G55" s="6">
        <v>0.4</v>
      </c>
      <c r="H55" s="1">
        <v>40</v>
      </c>
      <c r="I55" s="1" t="s">
        <v>39</v>
      </c>
      <c r="J55" s="1">
        <v>529</v>
      </c>
      <c r="K55" s="1">
        <f t="shared" si="13"/>
        <v>5</v>
      </c>
      <c r="L55" s="1"/>
      <c r="M55" s="1"/>
      <c r="N55" s="1">
        <v>146.80000000000001</v>
      </c>
      <c r="O55" s="1"/>
      <c r="P55" s="1">
        <v>382.2</v>
      </c>
      <c r="Q55" s="1">
        <f t="shared" si="3"/>
        <v>106.8</v>
      </c>
      <c r="R55" s="5">
        <f t="shared" si="14"/>
        <v>188.79999999999995</v>
      </c>
      <c r="S55" s="5"/>
      <c r="T55" s="1"/>
      <c r="U55" s="1">
        <f t="shared" si="4"/>
        <v>11</v>
      </c>
      <c r="V55" s="1">
        <f t="shared" si="5"/>
        <v>9.2322097378277164</v>
      </c>
      <c r="W55" s="1">
        <v>107</v>
      </c>
      <c r="X55" s="1">
        <v>101.8</v>
      </c>
      <c r="Y55" s="1">
        <v>104.4</v>
      </c>
      <c r="Z55" s="1">
        <v>87.8</v>
      </c>
      <c r="AA55" s="1">
        <v>91.4</v>
      </c>
      <c r="AB55" s="1">
        <v>99</v>
      </c>
      <c r="AC55" s="1"/>
      <c r="AD55" s="1">
        <f t="shared" si="6"/>
        <v>76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35</v>
      </c>
      <c r="C56" s="1">
        <v>10.484</v>
      </c>
      <c r="D56" s="1">
        <v>117.05</v>
      </c>
      <c r="E56" s="1">
        <v>16.032</v>
      </c>
      <c r="F56" s="1">
        <v>111.502</v>
      </c>
      <c r="G56" s="6">
        <v>1</v>
      </c>
      <c r="H56" s="1">
        <v>50</v>
      </c>
      <c r="I56" s="1" t="s">
        <v>39</v>
      </c>
      <c r="J56" s="1">
        <v>95.7</v>
      </c>
      <c r="K56" s="1">
        <f t="shared" si="13"/>
        <v>-79.668000000000006</v>
      </c>
      <c r="L56" s="1"/>
      <c r="M56" s="1"/>
      <c r="N56" s="1">
        <v>43.589199999999977</v>
      </c>
      <c r="O56" s="1"/>
      <c r="P56" s="1">
        <v>0</v>
      </c>
      <c r="Q56" s="1">
        <f t="shared" si="3"/>
        <v>3.2063999999999999</v>
      </c>
      <c r="R56" s="5"/>
      <c r="S56" s="5"/>
      <c r="T56" s="1"/>
      <c r="U56" s="1">
        <f t="shared" si="4"/>
        <v>48.369261477045896</v>
      </c>
      <c r="V56" s="1">
        <f t="shared" si="5"/>
        <v>48.369261477045896</v>
      </c>
      <c r="W56" s="1">
        <v>0.26679999999999998</v>
      </c>
      <c r="X56" s="1">
        <v>14.214600000000001</v>
      </c>
      <c r="Y56" s="1">
        <v>16.110199999999999</v>
      </c>
      <c r="Z56" s="1">
        <v>9.1875999999999998</v>
      </c>
      <c r="AA56" s="1">
        <v>10.522</v>
      </c>
      <c r="AB56" s="1">
        <v>10.795199999999999</v>
      </c>
      <c r="AC56" s="1"/>
      <c r="AD56" s="1">
        <f t="shared" si="6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s="13" customFormat="1" x14ac:dyDescent="0.25">
      <c r="A57" s="10" t="s">
        <v>101</v>
      </c>
      <c r="B57" s="10" t="s">
        <v>35</v>
      </c>
      <c r="C57" s="10">
        <v>15.925000000000001</v>
      </c>
      <c r="D57" s="10">
        <v>119.1</v>
      </c>
      <c r="E57" s="10">
        <v>25.867999999999999</v>
      </c>
      <c r="F57" s="10">
        <v>94.352999999999994</v>
      </c>
      <c r="G57" s="11">
        <v>1</v>
      </c>
      <c r="H57" s="10">
        <v>50</v>
      </c>
      <c r="I57" s="10" t="s">
        <v>39</v>
      </c>
      <c r="J57" s="10">
        <v>122.9</v>
      </c>
      <c r="K57" s="10">
        <f t="shared" si="13"/>
        <v>-97.032000000000011</v>
      </c>
      <c r="L57" s="10"/>
      <c r="M57" s="10"/>
      <c r="N57" s="10">
        <v>119.4708</v>
      </c>
      <c r="O57" s="10"/>
      <c r="P57" s="10">
        <v>0</v>
      </c>
      <c r="Q57" s="1">
        <f t="shared" si="3"/>
        <v>5.1735999999999995</v>
      </c>
      <c r="R57" s="5"/>
      <c r="S57" s="12"/>
      <c r="T57" s="10"/>
      <c r="U57" s="1">
        <f t="shared" si="4"/>
        <v>41.329789701561779</v>
      </c>
      <c r="V57" s="1">
        <f t="shared" si="5"/>
        <v>41.329789701561779</v>
      </c>
      <c r="W57" s="10">
        <v>2.9607999999999999</v>
      </c>
      <c r="X57" s="10">
        <v>19.856200000000001</v>
      </c>
      <c r="Y57" s="10">
        <v>19.0868</v>
      </c>
      <c r="Z57" s="10">
        <v>13.621</v>
      </c>
      <c r="AA57" s="10">
        <v>15.5928</v>
      </c>
      <c r="AB57" s="10">
        <v>16.935600000000001</v>
      </c>
      <c r="AC57" s="10"/>
      <c r="AD57" s="10">
        <f t="shared" si="6"/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7" t="s">
        <v>102</v>
      </c>
      <c r="B58" s="17" t="s">
        <v>35</v>
      </c>
      <c r="C58" s="17"/>
      <c r="D58" s="17"/>
      <c r="E58" s="17"/>
      <c r="F58" s="17"/>
      <c r="G58" s="18">
        <v>0</v>
      </c>
      <c r="H58" s="17">
        <v>40</v>
      </c>
      <c r="I58" s="17" t="s">
        <v>39</v>
      </c>
      <c r="J58" s="17"/>
      <c r="K58" s="17">
        <f t="shared" si="13"/>
        <v>0</v>
      </c>
      <c r="L58" s="17"/>
      <c r="M58" s="17"/>
      <c r="N58" s="17"/>
      <c r="O58" s="17"/>
      <c r="P58" s="17"/>
      <c r="Q58" s="17">
        <f t="shared" si="3"/>
        <v>0</v>
      </c>
      <c r="R58" s="19"/>
      <c r="S58" s="19"/>
      <c r="T58" s="17"/>
      <c r="U58" s="17" t="e">
        <f t="shared" si="4"/>
        <v>#DIV/0!</v>
      </c>
      <c r="V58" s="17" t="e">
        <f t="shared" si="5"/>
        <v>#DIV/0!</v>
      </c>
      <c r="W58" s="17">
        <v>0</v>
      </c>
      <c r="X58" s="17">
        <v>0</v>
      </c>
      <c r="Y58" s="17">
        <v>0</v>
      </c>
      <c r="Z58" s="17">
        <v>0.58960000000000001</v>
      </c>
      <c r="AA58" s="17">
        <v>0.58960000000000001</v>
      </c>
      <c r="AB58" s="17">
        <v>1.026</v>
      </c>
      <c r="AC58" s="17" t="s">
        <v>77</v>
      </c>
      <c r="AD58" s="17">
        <f t="shared" si="6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35</v>
      </c>
      <c r="C59" s="1">
        <v>35.47</v>
      </c>
      <c r="D59" s="1">
        <v>30.780999999999999</v>
      </c>
      <c r="E59" s="1"/>
      <c r="F59" s="1">
        <v>62.241999999999997</v>
      </c>
      <c r="G59" s="6">
        <v>1</v>
      </c>
      <c r="H59" s="1">
        <v>40</v>
      </c>
      <c r="I59" s="1" t="s">
        <v>39</v>
      </c>
      <c r="J59" s="1"/>
      <c r="K59" s="1">
        <f t="shared" si="13"/>
        <v>0</v>
      </c>
      <c r="L59" s="1"/>
      <c r="M59" s="1"/>
      <c r="N59" s="1"/>
      <c r="O59" s="1"/>
      <c r="P59" s="1">
        <v>0</v>
      </c>
      <c r="Q59" s="1">
        <f t="shared" si="3"/>
        <v>0</v>
      </c>
      <c r="R59" s="5"/>
      <c r="S59" s="5"/>
      <c r="T59" s="1"/>
      <c r="U59" s="1" t="e">
        <f t="shared" si="4"/>
        <v>#DIV/0!</v>
      </c>
      <c r="V59" s="1" t="e">
        <f t="shared" si="5"/>
        <v>#DIV/0!</v>
      </c>
      <c r="W59" s="1">
        <v>0.80180000000000007</v>
      </c>
      <c r="X59" s="1">
        <v>2.9493999999999998</v>
      </c>
      <c r="Y59" s="1">
        <v>5.6486000000000001</v>
      </c>
      <c r="Z59" s="1">
        <v>3.7604000000000002</v>
      </c>
      <c r="AA59" s="1">
        <v>2.6711999999999998</v>
      </c>
      <c r="AB59" s="1">
        <v>1.0656000000000001</v>
      </c>
      <c r="AC59" s="24" t="s">
        <v>75</v>
      </c>
      <c r="AD59" s="1">
        <f t="shared" si="6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33</v>
      </c>
      <c r="C60" s="1">
        <v>96</v>
      </c>
      <c r="D60" s="1">
        <v>12</v>
      </c>
      <c r="E60" s="1">
        <v>49</v>
      </c>
      <c r="F60" s="1">
        <v>45</v>
      </c>
      <c r="G60" s="6">
        <v>0.35</v>
      </c>
      <c r="H60" s="1">
        <v>40</v>
      </c>
      <c r="I60" s="1" t="s">
        <v>39</v>
      </c>
      <c r="J60" s="1">
        <v>49</v>
      </c>
      <c r="K60" s="1">
        <f t="shared" si="13"/>
        <v>0</v>
      </c>
      <c r="L60" s="1"/>
      <c r="M60" s="1"/>
      <c r="N60" s="1">
        <v>30.400000000000009</v>
      </c>
      <c r="O60" s="1"/>
      <c r="P60" s="1">
        <v>23.599999999999991</v>
      </c>
      <c r="Q60" s="1">
        <f t="shared" si="3"/>
        <v>9.8000000000000007</v>
      </c>
      <c r="R60" s="5">
        <v>10</v>
      </c>
      <c r="S60" s="5"/>
      <c r="T60" s="1"/>
      <c r="U60" s="1">
        <f t="shared" si="4"/>
        <v>11.122448979591836</v>
      </c>
      <c r="V60" s="1">
        <f t="shared" si="5"/>
        <v>10.102040816326531</v>
      </c>
      <c r="W60" s="1">
        <v>10.6</v>
      </c>
      <c r="X60" s="1">
        <v>11.4</v>
      </c>
      <c r="Y60" s="1">
        <v>10.6</v>
      </c>
      <c r="Z60" s="1">
        <v>10.4</v>
      </c>
      <c r="AA60" s="1">
        <v>11.8</v>
      </c>
      <c r="AB60" s="1">
        <v>14</v>
      </c>
      <c r="AC60" s="1"/>
      <c r="AD60" s="1">
        <f t="shared" si="6"/>
        <v>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106</v>
      </c>
      <c r="B61" s="14" t="s">
        <v>35</v>
      </c>
      <c r="C61" s="14"/>
      <c r="D61" s="14"/>
      <c r="E61" s="14">
        <v>2.742</v>
      </c>
      <c r="F61" s="14">
        <v>-2.742</v>
      </c>
      <c r="G61" s="15">
        <v>0</v>
      </c>
      <c r="H61" s="14" t="e">
        <v>#N/A</v>
      </c>
      <c r="I61" s="14" t="s">
        <v>69</v>
      </c>
      <c r="J61" s="14"/>
      <c r="K61" s="14">
        <f t="shared" si="13"/>
        <v>2.742</v>
      </c>
      <c r="L61" s="14"/>
      <c r="M61" s="14"/>
      <c r="N61" s="14"/>
      <c r="O61" s="14"/>
      <c r="P61" s="14"/>
      <c r="Q61" s="14">
        <f t="shared" si="3"/>
        <v>0.5484</v>
      </c>
      <c r="R61" s="16"/>
      <c r="S61" s="16"/>
      <c r="T61" s="14"/>
      <c r="U61" s="14">
        <f t="shared" si="4"/>
        <v>-5</v>
      </c>
      <c r="V61" s="14">
        <f t="shared" si="5"/>
        <v>-5</v>
      </c>
      <c r="W61" s="14">
        <v>0.5484</v>
      </c>
      <c r="X61" s="14">
        <v>0</v>
      </c>
      <c r="Y61" s="14">
        <v>0</v>
      </c>
      <c r="Z61" s="14">
        <v>0.84019999999999995</v>
      </c>
      <c r="AA61" s="14">
        <v>0.84019999999999995</v>
      </c>
      <c r="AB61" s="14">
        <v>0.27860000000000001</v>
      </c>
      <c r="AC61" s="14"/>
      <c r="AD61" s="14">
        <f t="shared" si="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33</v>
      </c>
      <c r="C62" s="1">
        <v>32</v>
      </c>
      <c r="D62" s="1"/>
      <c r="E62" s="1">
        <v>30</v>
      </c>
      <c r="F62" s="1"/>
      <c r="G62" s="6">
        <v>0.4</v>
      </c>
      <c r="H62" s="1">
        <v>50</v>
      </c>
      <c r="I62" s="1" t="s">
        <v>39</v>
      </c>
      <c r="J62" s="1">
        <v>34</v>
      </c>
      <c r="K62" s="1">
        <f t="shared" si="13"/>
        <v>-4</v>
      </c>
      <c r="L62" s="1"/>
      <c r="M62" s="1"/>
      <c r="N62" s="1">
        <v>10</v>
      </c>
      <c r="O62" s="1"/>
      <c r="P62" s="1">
        <v>41.2</v>
      </c>
      <c r="Q62" s="1">
        <f t="shared" si="3"/>
        <v>6</v>
      </c>
      <c r="R62" s="5">
        <f>11*Q62-P62-O62-N62-F62</f>
        <v>14.799999999999997</v>
      </c>
      <c r="S62" s="5"/>
      <c r="T62" s="1"/>
      <c r="U62" s="1">
        <f t="shared" si="4"/>
        <v>11</v>
      </c>
      <c r="V62" s="1">
        <f t="shared" si="5"/>
        <v>8.5333333333333332</v>
      </c>
      <c r="W62" s="1">
        <v>6.4</v>
      </c>
      <c r="X62" s="1">
        <v>3.4</v>
      </c>
      <c r="Y62" s="1">
        <v>3.2</v>
      </c>
      <c r="Z62" s="1">
        <v>2.2000000000000002</v>
      </c>
      <c r="AA62" s="1">
        <v>2.4</v>
      </c>
      <c r="AB62" s="1">
        <v>3.2</v>
      </c>
      <c r="AC62" s="1"/>
      <c r="AD62" s="1">
        <f t="shared" si="6"/>
        <v>6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108</v>
      </c>
      <c r="B63" s="14" t="s">
        <v>33</v>
      </c>
      <c r="C63" s="14">
        <v>17</v>
      </c>
      <c r="D63" s="14">
        <v>2</v>
      </c>
      <c r="E63" s="14"/>
      <c r="F63" s="14">
        <v>18</v>
      </c>
      <c r="G63" s="15">
        <v>0</v>
      </c>
      <c r="H63" s="14" t="e">
        <v>#N/A</v>
      </c>
      <c r="I63" s="14" t="s">
        <v>69</v>
      </c>
      <c r="J63" s="14">
        <v>1</v>
      </c>
      <c r="K63" s="14">
        <f t="shared" si="13"/>
        <v>-1</v>
      </c>
      <c r="L63" s="14"/>
      <c r="M63" s="14"/>
      <c r="N63" s="14"/>
      <c r="O63" s="14"/>
      <c r="P63" s="14"/>
      <c r="Q63" s="14">
        <f t="shared" si="3"/>
        <v>0</v>
      </c>
      <c r="R63" s="16"/>
      <c r="S63" s="16"/>
      <c r="T63" s="14"/>
      <c r="U63" s="14" t="e">
        <f t="shared" si="4"/>
        <v>#DIV/0!</v>
      </c>
      <c r="V63" s="14" t="e">
        <f t="shared" si="5"/>
        <v>#DIV/0!</v>
      </c>
      <c r="W63" s="14">
        <v>0.2</v>
      </c>
      <c r="X63" s="14">
        <v>0</v>
      </c>
      <c r="Y63" s="14">
        <v>0.2</v>
      </c>
      <c r="Z63" s="14">
        <v>1</v>
      </c>
      <c r="AA63" s="14">
        <v>1</v>
      </c>
      <c r="AB63" s="14">
        <v>1.2</v>
      </c>
      <c r="AC63" s="14" t="s">
        <v>109</v>
      </c>
      <c r="AD63" s="14">
        <f t="shared" si="6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33</v>
      </c>
      <c r="C64" s="1">
        <v>54</v>
      </c>
      <c r="D64" s="1">
        <v>36</v>
      </c>
      <c r="E64" s="1">
        <v>42</v>
      </c>
      <c r="F64" s="1">
        <v>44</v>
      </c>
      <c r="G64" s="6">
        <v>0.45</v>
      </c>
      <c r="H64" s="1">
        <v>45</v>
      </c>
      <c r="I64" s="1" t="s">
        <v>39</v>
      </c>
      <c r="J64" s="1">
        <v>41</v>
      </c>
      <c r="K64" s="1">
        <f t="shared" si="13"/>
        <v>1</v>
      </c>
      <c r="L64" s="1"/>
      <c r="M64" s="1"/>
      <c r="N64" s="1"/>
      <c r="O64" s="1"/>
      <c r="P64" s="1">
        <v>27</v>
      </c>
      <c r="Q64" s="1">
        <f t="shared" si="3"/>
        <v>8.4</v>
      </c>
      <c r="R64" s="5">
        <f t="shared" ref="R64:R65" si="15">11*Q64-P64-O64-N64-F64</f>
        <v>21.400000000000006</v>
      </c>
      <c r="S64" s="5"/>
      <c r="T64" s="1"/>
      <c r="U64" s="1">
        <f t="shared" si="4"/>
        <v>11</v>
      </c>
      <c r="V64" s="1">
        <f t="shared" si="5"/>
        <v>8.4523809523809526</v>
      </c>
      <c r="W64" s="1">
        <v>7.8</v>
      </c>
      <c r="X64" s="1">
        <v>7.8</v>
      </c>
      <c r="Y64" s="1">
        <v>9.4</v>
      </c>
      <c r="Z64" s="1">
        <v>3.4</v>
      </c>
      <c r="AA64" s="1">
        <v>4.4000000000000004</v>
      </c>
      <c r="AB64" s="1">
        <v>5.6</v>
      </c>
      <c r="AC64" s="1"/>
      <c r="AD64" s="1">
        <f t="shared" si="6"/>
        <v>10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33</v>
      </c>
      <c r="C65" s="1">
        <v>42</v>
      </c>
      <c r="D65" s="1">
        <v>247</v>
      </c>
      <c r="E65" s="1">
        <v>89</v>
      </c>
      <c r="F65" s="1">
        <v>183</v>
      </c>
      <c r="G65" s="6">
        <v>0.4</v>
      </c>
      <c r="H65" s="1">
        <v>40</v>
      </c>
      <c r="I65" s="1" t="s">
        <v>39</v>
      </c>
      <c r="J65" s="1">
        <v>108</v>
      </c>
      <c r="K65" s="1">
        <f t="shared" ref="K65:K96" si="16">E65-J65</f>
        <v>-19</v>
      </c>
      <c r="L65" s="1"/>
      <c r="M65" s="1"/>
      <c r="N65" s="1"/>
      <c r="O65" s="1"/>
      <c r="P65" s="1">
        <v>0</v>
      </c>
      <c r="Q65" s="1">
        <f t="shared" si="3"/>
        <v>17.8</v>
      </c>
      <c r="R65" s="5">
        <f t="shared" si="15"/>
        <v>12.800000000000011</v>
      </c>
      <c r="S65" s="5"/>
      <c r="T65" s="1"/>
      <c r="U65" s="1">
        <f t="shared" si="4"/>
        <v>11</v>
      </c>
      <c r="V65" s="1">
        <f t="shared" si="5"/>
        <v>10.280898876404494</v>
      </c>
      <c r="W65" s="1">
        <v>18.600000000000001</v>
      </c>
      <c r="X65" s="1">
        <v>22.8</v>
      </c>
      <c r="Y65" s="1">
        <v>27.4</v>
      </c>
      <c r="Z65" s="1">
        <v>24</v>
      </c>
      <c r="AA65" s="1">
        <v>21.8</v>
      </c>
      <c r="AB65" s="1">
        <v>24.6</v>
      </c>
      <c r="AC65" s="1"/>
      <c r="AD65" s="1">
        <f t="shared" si="6"/>
        <v>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35</v>
      </c>
      <c r="C66" s="1">
        <v>253.77799999999999</v>
      </c>
      <c r="D66" s="1"/>
      <c r="E66" s="1">
        <v>48.576999999999998</v>
      </c>
      <c r="F66" s="1">
        <v>192.839</v>
      </c>
      <c r="G66" s="6">
        <v>1</v>
      </c>
      <c r="H66" s="1">
        <v>40</v>
      </c>
      <c r="I66" s="1" t="s">
        <v>39</v>
      </c>
      <c r="J66" s="1">
        <v>48.8</v>
      </c>
      <c r="K66" s="1">
        <f t="shared" si="16"/>
        <v>-0.22299999999999898</v>
      </c>
      <c r="L66" s="1"/>
      <c r="M66" s="1"/>
      <c r="N66" s="1"/>
      <c r="O66" s="1"/>
      <c r="P66" s="1">
        <v>0</v>
      </c>
      <c r="Q66" s="1">
        <f t="shared" si="3"/>
        <v>9.7153999999999989</v>
      </c>
      <c r="R66" s="5"/>
      <c r="S66" s="5"/>
      <c r="T66" s="1"/>
      <c r="U66" s="1">
        <f t="shared" si="4"/>
        <v>19.848796755666264</v>
      </c>
      <c r="V66" s="1">
        <f t="shared" si="5"/>
        <v>19.848796755666264</v>
      </c>
      <c r="W66" s="1">
        <v>9.5888000000000009</v>
      </c>
      <c r="X66" s="1">
        <v>11.295999999999999</v>
      </c>
      <c r="Y66" s="1">
        <v>12.8582</v>
      </c>
      <c r="Z66" s="1">
        <v>9.6661999999999999</v>
      </c>
      <c r="AA66" s="1">
        <v>8.3870000000000005</v>
      </c>
      <c r="AB66" s="1">
        <v>10.436999999999999</v>
      </c>
      <c r="AC66" s="21" t="s">
        <v>75</v>
      </c>
      <c r="AD66" s="1">
        <f t="shared" ref="AD66:AD102" si="17">ROUND(R66*G66,0)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113</v>
      </c>
      <c r="B67" s="17" t="s">
        <v>35</v>
      </c>
      <c r="C67" s="17">
        <v>30.527999999999999</v>
      </c>
      <c r="D67" s="17"/>
      <c r="E67" s="17">
        <v>6.117</v>
      </c>
      <c r="F67" s="17">
        <v>21.940999999999999</v>
      </c>
      <c r="G67" s="18">
        <v>0</v>
      </c>
      <c r="H67" s="17">
        <v>30</v>
      </c>
      <c r="I67" s="17" t="s">
        <v>39</v>
      </c>
      <c r="J67" s="17">
        <v>6.35</v>
      </c>
      <c r="K67" s="17">
        <f t="shared" si="16"/>
        <v>-0.23299999999999965</v>
      </c>
      <c r="L67" s="17"/>
      <c r="M67" s="17"/>
      <c r="N67" s="17"/>
      <c r="O67" s="17"/>
      <c r="P67" s="17"/>
      <c r="Q67" s="17">
        <f t="shared" si="3"/>
        <v>1.2234</v>
      </c>
      <c r="R67" s="19"/>
      <c r="S67" s="19"/>
      <c r="T67" s="17"/>
      <c r="U67" s="17">
        <f t="shared" si="4"/>
        <v>17.934444989373876</v>
      </c>
      <c r="V67" s="17">
        <f t="shared" si="5"/>
        <v>17.934444989373876</v>
      </c>
      <c r="W67" s="17">
        <v>1.4374</v>
      </c>
      <c r="X67" s="17">
        <v>1.1419999999999999</v>
      </c>
      <c r="Y67" s="17">
        <v>1.1419999999999999</v>
      </c>
      <c r="Z67" s="17">
        <v>0</v>
      </c>
      <c r="AA67" s="17">
        <v>0</v>
      </c>
      <c r="AB67" s="17">
        <v>0</v>
      </c>
      <c r="AC67" s="21" t="s">
        <v>100</v>
      </c>
      <c r="AD67" s="17">
        <f t="shared" si="1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114</v>
      </c>
      <c r="B68" s="1" t="s">
        <v>33</v>
      </c>
      <c r="C68" s="1"/>
      <c r="D68" s="1"/>
      <c r="E68" s="22">
        <f>E69</f>
        <v>45</v>
      </c>
      <c r="F68" s="22">
        <f>F69</f>
        <v>60</v>
      </c>
      <c r="G68" s="6">
        <v>0.45</v>
      </c>
      <c r="H68" s="1">
        <v>50</v>
      </c>
      <c r="I68" s="1" t="s">
        <v>39</v>
      </c>
      <c r="J68" s="1"/>
      <c r="K68" s="1">
        <f t="shared" si="16"/>
        <v>45</v>
      </c>
      <c r="L68" s="1"/>
      <c r="M68" s="1"/>
      <c r="N68" s="1"/>
      <c r="O68" s="1"/>
      <c r="P68" s="1">
        <v>20.8</v>
      </c>
      <c r="Q68" s="1">
        <f t="shared" si="3"/>
        <v>9</v>
      </c>
      <c r="R68" s="5">
        <f>11*Q68-P68-O68-N68-F68</f>
        <v>18.200000000000003</v>
      </c>
      <c r="S68" s="5"/>
      <c r="T68" s="1"/>
      <c r="U68" s="1">
        <f t="shared" si="4"/>
        <v>11</v>
      </c>
      <c r="V68" s="1">
        <f t="shared" si="5"/>
        <v>8.9777777777777779</v>
      </c>
      <c r="W68" s="1">
        <v>9.1999999999999993</v>
      </c>
      <c r="X68" s="1">
        <v>3.4</v>
      </c>
      <c r="Y68" s="1">
        <v>2.8</v>
      </c>
      <c r="Z68" s="1">
        <v>3.6</v>
      </c>
      <c r="AA68" s="1">
        <v>3.2</v>
      </c>
      <c r="AB68" s="1">
        <v>3.6</v>
      </c>
      <c r="AC68" s="1" t="s">
        <v>115</v>
      </c>
      <c r="AD68" s="1">
        <f t="shared" si="17"/>
        <v>8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116</v>
      </c>
      <c r="B69" s="14" t="s">
        <v>33</v>
      </c>
      <c r="C69" s="14">
        <v>108</v>
      </c>
      <c r="D69" s="14">
        <v>2</v>
      </c>
      <c r="E69" s="22">
        <v>45</v>
      </c>
      <c r="F69" s="22">
        <v>60</v>
      </c>
      <c r="G69" s="15">
        <v>0</v>
      </c>
      <c r="H69" s="14" t="e">
        <v>#N/A</v>
      </c>
      <c r="I69" s="14" t="s">
        <v>69</v>
      </c>
      <c r="J69" s="14">
        <v>48</v>
      </c>
      <c r="K69" s="14">
        <f t="shared" si="16"/>
        <v>-3</v>
      </c>
      <c r="L69" s="14"/>
      <c r="M69" s="14"/>
      <c r="N69" s="14"/>
      <c r="O69" s="14"/>
      <c r="P69" s="14"/>
      <c r="Q69" s="14">
        <f t="shared" si="3"/>
        <v>9</v>
      </c>
      <c r="R69" s="16"/>
      <c r="S69" s="16"/>
      <c r="T69" s="14"/>
      <c r="U69" s="14">
        <f t="shared" si="4"/>
        <v>6.666666666666667</v>
      </c>
      <c r="V69" s="14">
        <f t="shared" si="5"/>
        <v>6.666666666666667</v>
      </c>
      <c r="W69" s="14">
        <v>9.1999999999999993</v>
      </c>
      <c r="X69" s="14">
        <v>3.4</v>
      </c>
      <c r="Y69" s="14">
        <v>2.8</v>
      </c>
      <c r="Z69" s="14">
        <v>3.6</v>
      </c>
      <c r="AA69" s="14">
        <v>3.2</v>
      </c>
      <c r="AB69" s="14">
        <v>3.6</v>
      </c>
      <c r="AC69" s="14" t="s">
        <v>117</v>
      </c>
      <c r="AD69" s="14">
        <f t="shared" si="1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35</v>
      </c>
      <c r="C70" s="1">
        <v>32.747</v>
      </c>
      <c r="D70" s="1">
        <v>80.632000000000005</v>
      </c>
      <c r="E70" s="1">
        <v>46.539000000000001</v>
      </c>
      <c r="F70" s="1">
        <v>42.192</v>
      </c>
      <c r="G70" s="6">
        <v>1</v>
      </c>
      <c r="H70" s="1">
        <v>50</v>
      </c>
      <c r="I70" s="1" t="s">
        <v>39</v>
      </c>
      <c r="J70" s="1">
        <v>55.1</v>
      </c>
      <c r="K70" s="1">
        <f t="shared" si="16"/>
        <v>-8.5609999999999999</v>
      </c>
      <c r="L70" s="1"/>
      <c r="M70" s="1"/>
      <c r="N70" s="1">
        <v>69.981200000000001</v>
      </c>
      <c r="O70" s="1"/>
      <c r="P70" s="1">
        <v>0</v>
      </c>
      <c r="Q70" s="1">
        <f t="shared" si="3"/>
        <v>9.3078000000000003</v>
      </c>
      <c r="R70" s="5"/>
      <c r="S70" s="5"/>
      <c r="T70" s="1"/>
      <c r="U70" s="1">
        <f t="shared" si="4"/>
        <v>12.05152667655085</v>
      </c>
      <c r="V70" s="1">
        <f t="shared" si="5"/>
        <v>12.05152667655085</v>
      </c>
      <c r="W70" s="1">
        <v>9.8242000000000012</v>
      </c>
      <c r="X70" s="1">
        <v>16.751200000000001</v>
      </c>
      <c r="Y70" s="1">
        <v>13.893000000000001</v>
      </c>
      <c r="Z70" s="1">
        <v>8.0015999999999998</v>
      </c>
      <c r="AA70" s="1">
        <v>8.9019999999999992</v>
      </c>
      <c r="AB70" s="1">
        <v>8.25</v>
      </c>
      <c r="AC70" s="1"/>
      <c r="AD70" s="1">
        <f t="shared" si="1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35</v>
      </c>
      <c r="C71" s="1">
        <v>47.152000000000001</v>
      </c>
      <c r="D71" s="1"/>
      <c r="E71" s="1">
        <v>23.384</v>
      </c>
      <c r="F71" s="1">
        <v>22.396999999999998</v>
      </c>
      <c r="G71" s="6">
        <v>1</v>
      </c>
      <c r="H71" s="1">
        <v>50</v>
      </c>
      <c r="I71" s="1" t="s">
        <v>39</v>
      </c>
      <c r="J71" s="1">
        <v>22.4</v>
      </c>
      <c r="K71" s="1">
        <f t="shared" si="16"/>
        <v>0.98400000000000176</v>
      </c>
      <c r="L71" s="1"/>
      <c r="M71" s="1"/>
      <c r="N71" s="1"/>
      <c r="O71" s="1"/>
      <c r="P71" s="1">
        <v>18.878</v>
      </c>
      <c r="Q71" s="1">
        <f t="shared" ref="Q71:Q102" si="18">E71/5</f>
        <v>4.6768000000000001</v>
      </c>
      <c r="R71" s="5">
        <f t="shared" ref="R71:R72" si="19">11*Q71-P71-O71-N71-F71</f>
        <v>10.169800000000002</v>
      </c>
      <c r="S71" s="5"/>
      <c r="T71" s="1"/>
      <c r="U71" s="1">
        <f t="shared" ref="U71:U102" si="20">(F71+N71+O71+P71+R71)/Q71</f>
        <v>11</v>
      </c>
      <c r="V71" s="1">
        <f t="shared" ref="V71:V102" si="21">(F71+N71+O71+P71)/Q71</f>
        <v>8.8254789599726298</v>
      </c>
      <c r="W71" s="1">
        <v>4.4020000000000001</v>
      </c>
      <c r="X71" s="1">
        <v>4.3317999999999994</v>
      </c>
      <c r="Y71" s="1">
        <v>4.5923999999999996</v>
      </c>
      <c r="Z71" s="1">
        <v>1.6128</v>
      </c>
      <c r="AA71" s="1">
        <v>1.0780000000000001</v>
      </c>
      <c r="AB71" s="1">
        <v>0.53959999999999997</v>
      </c>
      <c r="AC71" s="1"/>
      <c r="AD71" s="1">
        <f t="shared" si="17"/>
        <v>10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33</v>
      </c>
      <c r="C72" s="1">
        <v>432</v>
      </c>
      <c r="D72" s="1">
        <v>774</v>
      </c>
      <c r="E72" s="1">
        <v>629</v>
      </c>
      <c r="F72" s="1">
        <v>384</v>
      </c>
      <c r="G72" s="6">
        <v>0.4</v>
      </c>
      <c r="H72" s="1">
        <v>40</v>
      </c>
      <c r="I72" s="1" t="s">
        <v>39</v>
      </c>
      <c r="J72" s="1">
        <v>629</v>
      </c>
      <c r="K72" s="1">
        <f t="shared" si="16"/>
        <v>0</v>
      </c>
      <c r="L72" s="1"/>
      <c r="M72" s="1"/>
      <c r="N72" s="1">
        <v>179.8</v>
      </c>
      <c r="O72" s="1"/>
      <c r="P72" s="1">
        <v>644.20000000000005</v>
      </c>
      <c r="Q72" s="1">
        <f t="shared" si="18"/>
        <v>125.8</v>
      </c>
      <c r="R72" s="5">
        <f t="shared" si="19"/>
        <v>175.79999999999995</v>
      </c>
      <c r="S72" s="5"/>
      <c r="T72" s="1"/>
      <c r="U72" s="1">
        <f t="shared" si="20"/>
        <v>11</v>
      </c>
      <c r="V72" s="1">
        <f t="shared" si="21"/>
        <v>9.6025437201907788</v>
      </c>
      <c r="W72" s="1">
        <v>129.19999999999999</v>
      </c>
      <c r="X72" s="1">
        <v>115.8</v>
      </c>
      <c r="Y72" s="1">
        <v>118.4</v>
      </c>
      <c r="Z72" s="1">
        <v>101.4</v>
      </c>
      <c r="AA72" s="1">
        <v>105.8</v>
      </c>
      <c r="AB72" s="1">
        <v>108.2</v>
      </c>
      <c r="AC72" s="1"/>
      <c r="AD72" s="1">
        <f t="shared" si="17"/>
        <v>70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33</v>
      </c>
      <c r="C73" s="1">
        <v>226</v>
      </c>
      <c r="D73" s="1">
        <v>672</v>
      </c>
      <c r="E73" s="1">
        <v>422</v>
      </c>
      <c r="F73" s="1">
        <v>377</v>
      </c>
      <c r="G73" s="6">
        <v>0.4</v>
      </c>
      <c r="H73" s="1">
        <v>40</v>
      </c>
      <c r="I73" s="1" t="s">
        <v>39</v>
      </c>
      <c r="J73" s="1">
        <v>423</v>
      </c>
      <c r="K73" s="1">
        <f t="shared" si="16"/>
        <v>-1</v>
      </c>
      <c r="L73" s="1"/>
      <c r="M73" s="1"/>
      <c r="N73" s="1">
        <v>234.59999999999991</v>
      </c>
      <c r="O73" s="1"/>
      <c r="P73" s="1">
        <v>314.40000000000009</v>
      </c>
      <c r="Q73" s="1">
        <f t="shared" si="18"/>
        <v>84.4</v>
      </c>
      <c r="R73" s="5"/>
      <c r="S73" s="5"/>
      <c r="T73" s="1"/>
      <c r="U73" s="1">
        <f t="shared" si="20"/>
        <v>10.971563981042653</v>
      </c>
      <c r="V73" s="1">
        <f t="shared" si="21"/>
        <v>10.971563981042653</v>
      </c>
      <c r="W73" s="1">
        <v>96.4</v>
      </c>
      <c r="X73" s="1">
        <v>92.6</v>
      </c>
      <c r="Y73" s="1">
        <v>88.2</v>
      </c>
      <c r="Z73" s="1">
        <v>82.4</v>
      </c>
      <c r="AA73" s="1">
        <v>87.6</v>
      </c>
      <c r="AB73" s="1">
        <v>88</v>
      </c>
      <c r="AC73" s="1"/>
      <c r="AD73" s="1">
        <f t="shared" si="1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33</v>
      </c>
      <c r="C74" s="1">
        <v>198</v>
      </c>
      <c r="D74" s="1">
        <v>90</v>
      </c>
      <c r="E74" s="1">
        <v>97</v>
      </c>
      <c r="F74" s="1">
        <v>167</v>
      </c>
      <c r="G74" s="6">
        <v>0.4</v>
      </c>
      <c r="H74" s="1">
        <v>40</v>
      </c>
      <c r="I74" s="1" t="s">
        <v>39</v>
      </c>
      <c r="J74" s="1">
        <v>97</v>
      </c>
      <c r="K74" s="1">
        <f t="shared" si="16"/>
        <v>0</v>
      </c>
      <c r="L74" s="1"/>
      <c r="M74" s="1"/>
      <c r="N74" s="1">
        <v>10.19999999999999</v>
      </c>
      <c r="O74" s="1"/>
      <c r="P74" s="1">
        <v>37.800000000000011</v>
      </c>
      <c r="Q74" s="1">
        <f t="shared" si="18"/>
        <v>19.399999999999999</v>
      </c>
      <c r="R74" s="5"/>
      <c r="S74" s="5"/>
      <c r="T74" s="1"/>
      <c r="U74" s="1">
        <f t="shared" si="20"/>
        <v>11.082474226804125</v>
      </c>
      <c r="V74" s="1">
        <f t="shared" si="21"/>
        <v>11.082474226804125</v>
      </c>
      <c r="W74" s="1">
        <v>22.4</v>
      </c>
      <c r="X74" s="1">
        <v>25.2</v>
      </c>
      <c r="Y74" s="1">
        <v>28.4</v>
      </c>
      <c r="Z74" s="1">
        <v>22.6</v>
      </c>
      <c r="AA74" s="1">
        <v>21</v>
      </c>
      <c r="AB74" s="1">
        <v>23.6</v>
      </c>
      <c r="AC74" s="1" t="s">
        <v>123</v>
      </c>
      <c r="AD74" s="1">
        <f t="shared" si="17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124</v>
      </c>
      <c r="B75" s="17" t="s">
        <v>35</v>
      </c>
      <c r="C75" s="17"/>
      <c r="D75" s="17"/>
      <c r="E75" s="17"/>
      <c r="F75" s="17"/>
      <c r="G75" s="18">
        <v>0</v>
      </c>
      <c r="H75" s="17">
        <v>40</v>
      </c>
      <c r="I75" s="17" t="s">
        <v>39</v>
      </c>
      <c r="J75" s="17">
        <v>20.7</v>
      </c>
      <c r="K75" s="17">
        <f t="shared" si="16"/>
        <v>-20.7</v>
      </c>
      <c r="L75" s="17"/>
      <c r="M75" s="17"/>
      <c r="N75" s="17"/>
      <c r="O75" s="17"/>
      <c r="P75" s="17"/>
      <c r="Q75" s="17">
        <f t="shared" si="18"/>
        <v>0</v>
      </c>
      <c r="R75" s="19"/>
      <c r="S75" s="19"/>
      <c r="T75" s="17"/>
      <c r="U75" s="17" t="e">
        <f t="shared" si="20"/>
        <v>#DIV/0!</v>
      </c>
      <c r="V75" s="17" t="e">
        <f t="shared" si="21"/>
        <v>#DIV/0!</v>
      </c>
      <c r="W75" s="17">
        <v>0</v>
      </c>
      <c r="X75" s="17">
        <v>-0.16239999999999999</v>
      </c>
      <c r="Y75" s="17">
        <v>-0.32519999999999999</v>
      </c>
      <c r="Z75" s="17">
        <v>-1.4688000000000001</v>
      </c>
      <c r="AA75" s="17">
        <v>-1.6308</v>
      </c>
      <c r="AB75" s="17">
        <v>-1.3051999999999999</v>
      </c>
      <c r="AC75" s="17" t="s">
        <v>125</v>
      </c>
      <c r="AD75" s="17">
        <f t="shared" si="1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126</v>
      </c>
      <c r="B76" s="1" t="s">
        <v>35</v>
      </c>
      <c r="C76" s="1">
        <v>241.994</v>
      </c>
      <c r="D76" s="1">
        <v>73.623999999999995</v>
      </c>
      <c r="E76" s="1">
        <v>198.59100000000001</v>
      </c>
      <c r="F76" s="1">
        <v>66.986000000000004</v>
      </c>
      <c r="G76" s="6">
        <v>1</v>
      </c>
      <c r="H76" s="1">
        <v>40</v>
      </c>
      <c r="I76" s="1" t="s">
        <v>39</v>
      </c>
      <c r="J76" s="1">
        <v>184.20699999999999</v>
      </c>
      <c r="K76" s="1">
        <f t="shared" si="16"/>
        <v>14.384000000000015</v>
      </c>
      <c r="L76" s="1"/>
      <c r="M76" s="1"/>
      <c r="N76" s="1">
        <v>127.36620000000001</v>
      </c>
      <c r="O76" s="1"/>
      <c r="P76" s="1">
        <v>223.25579999999999</v>
      </c>
      <c r="Q76" s="1">
        <f t="shared" si="18"/>
        <v>39.718200000000003</v>
      </c>
      <c r="R76" s="5">
        <f>11*Q76-P76-O76-N76-F76</f>
        <v>19.292200000000037</v>
      </c>
      <c r="S76" s="5"/>
      <c r="T76" s="1"/>
      <c r="U76" s="1">
        <f t="shared" si="20"/>
        <v>11</v>
      </c>
      <c r="V76" s="1">
        <f t="shared" si="21"/>
        <v>10.514273053663056</v>
      </c>
      <c r="W76" s="1">
        <v>44.307400000000001</v>
      </c>
      <c r="X76" s="1">
        <v>35.744199999999999</v>
      </c>
      <c r="Y76" s="1">
        <v>30.683199999999999</v>
      </c>
      <c r="Z76" s="1">
        <v>23.385400000000001</v>
      </c>
      <c r="AA76" s="1">
        <v>33.278599999999997</v>
      </c>
      <c r="AB76" s="1">
        <v>34.727800000000002</v>
      </c>
      <c r="AC76" s="1"/>
      <c r="AD76" s="1">
        <f t="shared" si="17"/>
        <v>19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127</v>
      </c>
      <c r="B77" s="17" t="s">
        <v>33</v>
      </c>
      <c r="C77" s="17">
        <v>88</v>
      </c>
      <c r="D77" s="17">
        <v>50</v>
      </c>
      <c r="E77" s="17">
        <v>7</v>
      </c>
      <c r="F77" s="17">
        <v>131</v>
      </c>
      <c r="G77" s="18">
        <v>0</v>
      </c>
      <c r="H77" s="17">
        <v>50</v>
      </c>
      <c r="I77" s="17" t="s">
        <v>39</v>
      </c>
      <c r="J77" s="17">
        <v>7</v>
      </c>
      <c r="K77" s="17">
        <f t="shared" si="16"/>
        <v>0</v>
      </c>
      <c r="L77" s="17"/>
      <c r="M77" s="17"/>
      <c r="N77" s="17"/>
      <c r="O77" s="17"/>
      <c r="P77" s="17"/>
      <c r="Q77" s="17">
        <f t="shared" si="18"/>
        <v>1.4</v>
      </c>
      <c r="R77" s="19"/>
      <c r="S77" s="19"/>
      <c r="T77" s="17"/>
      <c r="U77" s="17">
        <f t="shared" si="20"/>
        <v>93.571428571428584</v>
      </c>
      <c r="V77" s="17">
        <f t="shared" si="21"/>
        <v>93.571428571428584</v>
      </c>
      <c r="W77" s="17">
        <v>1.4</v>
      </c>
      <c r="X77" s="17">
        <v>0.6</v>
      </c>
      <c r="Y77" s="17">
        <v>0.6</v>
      </c>
      <c r="Z77" s="17">
        <v>0</v>
      </c>
      <c r="AA77" s="17">
        <v>0</v>
      </c>
      <c r="AB77" s="17">
        <v>0</v>
      </c>
      <c r="AC77" s="21" t="s">
        <v>128</v>
      </c>
      <c r="AD77" s="17">
        <f t="shared" si="1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129</v>
      </c>
      <c r="B78" s="1" t="s">
        <v>33</v>
      </c>
      <c r="C78" s="1"/>
      <c r="D78" s="1"/>
      <c r="E78" s="22">
        <f>E89</f>
        <v>5</v>
      </c>
      <c r="F78" s="22">
        <f>F89</f>
        <v>30</v>
      </c>
      <c r="G78" s="6">
        <v>0.6</v>
      </c>
      <c r="H78" s="1">
        <v>55</v>
      </c>
      <c r="I78" s="1" t="s">
        <v>39</v>
      </c>
      <c r="J78" s="1"/>
      <c r="K78" s="1">
        <f t="shared" si="16"/>
        <v>5</v>
      </c>
      <c r="L78" s="1"/>
      <c r="M78" s="1"/>
      <c r="N78" s="1"/>
      <c r="O78" s="1"/>
      <c r="P78" s="1">
        <v>10</v>
      </c>
      <c r="Q78" s="1">
        <f t="shared" si="18"/>
        <v>1</v>
      </c>
      <c r="R78" s="5"/>
      <c r="S78" s="5"/>
      <c r="T78" s="1"/>
      <c r="U78" s="1">
        <f t="shared" si="20"/>
        <v>40</v>
      </c>
      <c r="V78" s="1">
        <f t="shared" si="21"/>
        <v>40</v>
      </c>
      <c r="W78" s="1">
        <v>1</v>
      </c>
      <c r="X78" s="1">
        <v>0</v>
      </c>
      <c r="Y78" s="1">
        <v>0</v>
      </c>
      <c r="Z78" s="1">
        <v>0</v>
      </c>
      <c r="AA78" s="1">
        <v>0.8</v>
      </c>
      <c r="AB78" s="1">
        <v>1.4</v>
      </c>
      <c r="AC78" s="1" t="s">
        <v>130</v>
      </c>
      <c r="AD78" s="1">
        <f t="shared" si="17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131</v>
      </c>
      <c r="B79" s="17" t="s">
        <v>33</v>
      </c>
      <c r="C79" s="17"/>
      <c r="D79" s="17"/>
      <c r="E79" s="17"/>
      <c r="F79" s="17"/>
      <c r="G79" s="18">
        <v>0</v>
      </c>
      <c r="H79" s="17">
        <v>50</v>
      </c>
      <c r="I79" s="17" t="s">
        <v>39</v>
      </c>
      <c r="J79" s="17"/>
      <c r="K79" s="17">
        <f t="shared" si="16"/>
        <v>0</v>
      </c>
      <c r="L79" s="17"/>
      <c r="M79" s="17"/>
      <c r="N79" s="17"/>
      <c r="O79" s="17"/>
      <c r="P79" s="17"/>
      <c r="Q79" s="17">
        <f t="shared" si="18"/>
        <v>0</v>
      </c>
      <c r="R79" s="19"/>
      <c r="S79" s="19"/>
      <c r="T79" s="17"/>
      <c r="U79" s="17" t="e">
        <f t="shared" si="20"/>
        <v>#DIV/0!</v>
      </c>
      <c r="V79" s="17" t="e">
        <f t="shared" si="21"/>
        <v>#DIV/0!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 t="s">
        <v>132</v>
      </c>
      <c r="AD79" s="17">
        <f t="shared" si="1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7" t="s">
        <v>133</v>
      </c>
      <c r="B80" s="17" t="s">
        <v>33</v>
      </c>
      <c r="C80" s="17">
        <v>14</v>
      </c>
      <c r="D80" s="17"/>
      <c r="E80" s="17">
        <v>7</v>
      </c>
      <c r="F80" s="17">
        <v>6</v>
      </c>
      <c r="G80" s="18">
        <v>0</v>
      </c>
      <c r="H80" s="17">
        <v>50</v>
      </c>
      <c r="I80" s="17" t="s">
        <v>39</v>
      </c>
      <c r="J80" s="17">
        <v>8</v>
      </c>
      <c r="K80" s="17">
        <f t="shared" si="16"/>
        <v>-1</v>
      </c>
      <c r="L80" s="17"/>
      <c r="M80" s="17"/>
      <c r="N80" s="17"/>
      <c r="O80" s="17"/>
      <c r="P80" s="17"/>
      <c r="Q80" s="17">
        <f t="shared" si="18"/>
        <v>1.4</v>
      </c>
      <c r="R80" s="19"/>
      <c r="S80" s="19"/>
      <c r="T80" s="17"/>
      <c r="U80" s="17">
        <f t="shared" si="20"/>
        <v>4.2857142857142856</v>
      </c>
      <c r="V80" s="17">
        <f t="shared" si="21"/>
        <v>4.2857142857142856</v>
      </c>
      <c r="W80" s="17">
        <v>1.4</v>
      </c>
      <c r="X80" s="17">
        <v>-0.4</v>
      </c>
      <c r="Y80" s="17">
        <v>0.4</v>
      </c>
      <c r="Z80" s="17">
        <v>1</v>
      </c>
      <c r="AA80" s="17">
        <v>1</v>
      </c>
      <c r="AB80" s="17">
        <v>2</v>
      </c>
      <c r="AC80" s="17" t="s">
        <v>134</v>
      </c>
      <c r="AD80" s="17">
        <f t="shared" si="1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135</v>
      </c>
      <c r="B81" s="1" t="s">
        <v>33</v>
      </c>
      <c r="C81" s="1">
        <v>17</v>
      </c>
      <c r="D81" s="1">
        <v>30</v>
      </c>
      <c r="E81" s="1">
        <v>3</v>
      </c>
      <c r="F81" s="1">
        <v>43</v>
      </c>
      <c r="G81" s="6">
        <v>0.6</v>
      </c>
      <c r="H81" s="1">
        <v>55</v>
      </c>
      <c r="I81" s="1" t="s">
        <v>39</v>
      </c>
      <c r="J81" s="1">
        <v>3</v>
      </c>
      <c r="K81" s="1">
        <f t="shared" si="16"/>
        <v>0</v>
      </c>
      <c r="L81" s="1"/>
      <c r="M81" s="1"/>
      <c r="N81" s="1"/>
      <c r="O81" s="1"/>
      <c r="P81" s="1">
        <v>0</v>
      </c>
      <c r="Q81" s="1">
        <f t="shared" si="18"/>
        <v>0.6</v>
      </c>
      <c r="R81" s="5"/>
      <c r="S81" s="5"/>
      <c r="T81" s="1"/>
      <c r="U81" s="1">
        <f t="shared" si="20"/>
        <v>71.666666666666671</v>
      </c>
      <c r="V81" s="1">
        <f t="shared" si="21"/>
        <v>71.666666666666671</v>
      </c>
      <c r="W81" s="1">
        <v>0.6</v>
      </c>
      <c r="X81" s="1">
        <v>0.2</v>
      </c>
      <c r="Y81" s="1">
        <v>0</v>
      </c>
      <c r="Z81" s="1">
        <v>1.8</v>
      </c>
      <c r="AA81" s="1">
        <v>1.8</v>
      </c>
      <c r="AB81" s="1">
        <v>1.4</v>
      </c>
      <c r="AC81" s="1" t="s">
        <v>136</v>
      </c>
      <c r="AD81" s="1">
        <f t="shared" si="17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7" t="s">
        <v>137</v>
      </c>
      <c r="B82" s="17" t="s">
        <v>33</v>
      </c>
      <c r="C82" s="17"/>
      <c r="D82" s="17"/>
      <c r="E82" s="17"/>
      <c r="F82" s="17"/>
      <c r="G82" s="18">
        <v>0</v>
      </c>
      <c r="H82" s="17">
        <v>30</v>
      </c>
      <c r="I82" s="17" t="s">
        <v>39</v>
      </c>
      <c r="J82" s="17"/>
      <c r="K82" s="17">
        <f t="shared" si="16"/>
        <v>0</v>
      </c>
      <c r="L82" s="17"/>
      <c r="M82" s="17"/>
      <c r="N82" s="17"/>
      <c r="O82" s="17"/>
      <c r="P82" s="17"/>
      <c r="Q82" s="17">
        <f t="shared" si="18"/>
        <v>0</v>
      </c>
      <c r="R82" s="19"/>
      <c r="S82" s="19"/>
      <c r="T82" s="17"/>
      <c r="U82" s="17" t="e">
        <f t="shared" si="20"/>
        <v>#DIV/0!</v>
      </c>
      <c r="V82" s="17" t="e">
        <f t="shared" si="21"/>
        <v>#DIV/0!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-0.2</v>
      </c>
      <c r="AC82" s="17" t="s">
        <v>138</v>
      </c>
      <c r="AD82" s="17">
        <f t="shared" si="1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139</v>
      </c>
      <c r="B83" s="1" t="s">
        <v>33</v>
      </c>
      <c r="C83" s="1">
        <v>42</v>
      </c>
      <c r="D83" s="1"/>
      <c r="E83" s="1"/>
      <c r="F83" s="1">
        <v>42</v>
      </c>
      <c r="G83" s="6">
        <v>0.45</v>
      </c>
      <c r="H83" s="1">
        <v>40</v>
      </c>
      <c r="I83" s="1" t="s">
        <v>39</v>
      </c>
      <c r="J83" s="1"/>
      <c r="K83" s="1">
        <f t="shared" si="16"/>
        <v>0</v>
      </c>
      <c r="L83" s="1"/>
      <c r="M83" s="1"/>
      <c r="N83" s="1"/>
      <c r="O83" s="1"/>
      <c r="P83" s="1">
        <v>0</v>
      </c>
      <c r="Q83" s="1">
        <f t="shared" si="18"/>
        <v>0</v>
      </c>
      <c r="R83" s="5"/>
      <c r="S83" s="5"/>
      <c r="T83" s="1"/>
      <c r="U83" s="1" t="e">
        <f t="shared" si="20"/>
        <v>#DIV/0!</v>
      </c>
      <c r="V83" s="1" t="e">
        <f t="shared" si="21"/>
        <v>#DIV/0!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24" t="s">
        <v>75</v>
      </c>
      <c r="AD83" s="1">
        <f t="shared" si="17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7" t="s">
        <v>140</v>
      </c>
      <c r="B84" s="17" t="s">
        <v>35</v>
      </c>
      <c r="C84" s="17"/>
      <c r="D84" s="17"/>
      <c r="E84" s="17">
        <v>-1.302</v>
      </c>
      <c r="F84" s="17"/>
      <c r="G84" s="18">
        <v>0</v>
      </c>
      <c r="H84" s="17">
        <v>45</v>
      </c>
      <c r="I84" s="17" t="s">
        <v>39</v>
      </c>
      <c r="J84" s="17"/>
      <c r="K84" s="17">
        <f t="shared" si="16"/>
        <v>-1.302</v>
      </c>
      <c r="L84" s="17"/>
      <c r="M84" s="17"/>
      <c r="N84" s="17"/>
      <c r="O84" s="17"/>
      <c r="P84" s="17"/>
      <c r="Q84" s="17">
        <f t="shared" si="18"/>
        <v>-0.26040000000000002</v>
      </c>
      <c r="R84" s="19"/>
      <c r="S84" s="19"/>
      <c r="T84" s="17"/>
      <c r="U84" s="17">
        <f t="shared" si="20"/>
        <v>0</v>
      </c>
      <c r="V84" s="17">
        <f t="shared" si="21"/>
        <v>0</v>
      </c>
      <c r="W84" s="17">
        <v>-0.26040000000000002</v>
      </c>
      <c r="X84" s="17">
        <v>-9.0999999999999998E-2</v>
      </c>
      <c r="Y84" s="17">
        <v>-9.0999999999999998E-2</v>
      </c>
      <c r="Z84" s="17">
        <v>0</v>
      </c>
      <c r="AA84" s="17">
        <v>-4.7600000000000003E-2</v>
      </c>
      <c r="AB84" s="17">
        <v>2.2904</v>
      </c>
      <c r="AC84" s="17" t="s">
        <v>125</v>
      </c>
      <c r="AD84" s="17">
        <f t="shared" si="17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141</v>
      </c>
      <c r="B85" s="14" t="s">
        <v>33</v>
      </c>
      <c r="C85" s="14">
        <v>66</v>
      </c>
      <c r="D85" s="14"/>
      <c r="E85" s="14"/>
      <c r="F85" s="14">
        <v>66</v>
      </c>
      <c r="G85" s="15">
        <v>0</v>
      </c>
      <c r="H85" s="14" t="e">
        <v>#N/A</v>
      </c>
      <c r="I85" s="14" t="s">
        <v>69</v>
      </c>
      <c r="J85" s="14"/>
      <c r="K85" s="14">
        <f t="shared" si="16"/>
        <v>0</v>
      </c>
      <c r="L85" s="14"/>
      <c r="M85" s="14"/>
      <c r="N85" s="14"/>
      <c r="O85" s="14"/>
      <c r="P85" s="14"/>
      <c r="Q85" s="14">
        <f t="shared" si="18"/>
        <v>0</v>
      </c>
      <c r="R85" s="16"/>
      <c r="S85" s="16"/>
      <c r="T85" s="14"/>
      <c r="U85" s="14" t="e">
        <f t="shared" si="20"/>
        <v>#DIV/0!</v>
      </c>
      <c r="V85" s="14" t="e">
        <f t="shared" si="21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21" t="s">
        <v>142</v>
      </c>
      <c r="AD85" s="14">
        <f t="shared" si="1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143</v>
      </c>
      <c r="B86" s="14" t="s">
        <v>33</v>
      </c>
      <c r="C86" s="14">
        <v>11</v>
      </c>
      <c r="D86" s="14"/>
      <c r="E86" s="14">
        <v>9</v>
      </c>
      <c r="F86" s="14"/>
      <c r="G86" s="15">
        <v>0</v>
      </c>
      <c r="H86" s="14" t="e">
        <v>#N/A</v>
      </c>
      <c r="I86" s="14" t="s">
        <v>69</v>
      </c>
      <c r="J86" s="14">
        <v>17</v>
      </c>
      <c r="K86" s="14">
        <f t="shared" si="16"/>
        <v>-8</v>
      </c>
      <c r="L86" s="14"/>
      <c r="M86" s="14"/>
      <c r="N86" s="14"/>
      <c r="O86" s="14"/>
      <c r="P86" s="14"/>
      <c r="Q86" s="14">
        <f t="shared" si="18"/>
        <v>1.8</v>
      </c>
      <c r="R86" s="16"/>
      <c r="S86" s="16"/>
      <c r="T86" s="14"/>
      <c r="U86" s="14">
        <f t="shared" si="20"/>
        <v>0</v>
      </c>
      <c r="V86" s="14">
        <f t="shared" si="21"/>
        <v>0</v>
      </c>
      <c r="W86" s="14">
        <v>2.2000000000000002</v>
      </c>
      <c r="X86" s="14">
        <v>1.8</v>
      </c>
      <c r="Y86" s="14">
        <v>1.4</v>
      </c>
      <c r="Z86" s="14">
        <v>0</v>
      </c>
      <c r="AA86" s="14">
        <v>0</v>
      </c>
      <c r="AB86" s="14">
        <v>0</v>
      </c>
      <c r="AC86" s="14" t="s">
        <v>144</v>
      </c>
      <c r="AD86" s="14">
        <f t="shared" si="17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145</v>
      </c>
      <c r="B87" s="1" t="s">
        <v>35</v>
      </c>
      <c r="C87" s="1">
        <v>74.759</v>
      </c>
      <c r="D87" s="1">
        <v>192.05699999999999</v>
      </c>
      <c r="E87" s="1">
        <v>80.378</v>
      </c>
      <c r="F87" s="1">
        <v>158.84899999999999</v>
      </c>
      <c r="G87" s="6">
        <v>1</v>
      </c>
      <c r="H87" s="1">
        <v>40</v>
      </c>
      <c r="I87" s="1" t="s">
        <v>39</v>
      </c>
      <c r="J87" s="1">
        <v>98.316000000000003</v>
      </c>
      <c r="K87" s="1">
        <f t="shared" si="16"/>
        <v>-17.938000000000002</v>
      </c>
      <c r="L87" s="1"/>
      <c r="M87" s="1"/>
      <c r="N87" s="1">
        <v>120.17100000000001</v>
      </c>
      <c r="O87" s="1"/>
      <c r="P87" s="1">
        <v>0</v>
      </c>
      <c r="Q87" s="1">
        <f t="shared" si="18"/>
        <v>16.075600000000001</v>
      </c>
      <c r="R87" s="5"/>
      <c r="S87" s="5"/>
      <c r="T87" s="1"/>
      <c r="U87" s="1">
        <f t="shared" si="20"/>
        <v>17.356739406305206</v>
      </c>
      <c r="V87" s="1">
        <f t="shared" si="21"/>
        <v>17.356739406305206</v>
      </c>
      <c r="W87" s="1">
        <v>14.019399999999999</v>
      </c>
      <c r="X87" s="1">
        <v>33.0092</v>
      </c>
      <c r="Y87" s="1">
        <v>32.696399999999997</v>
      </c>
      <c r="Z87" s="1">
        <v>21.582599999999999</v>
      </c>
      <c r="AA87" s="1">
        <v>23.072800000000001</v>
      </c>
      <c r="AB87" s="1">
        <v>26.307200000000002</v>
      </c>
      <c r="AC87" s="1"/>
      <c r="AD87" s="1">
        <f t="shared" si="17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146</v>
      </c>
      <c r="B88" s="14" t="s">
        <v>35</v>
      </c>
      <c r="C88" s="14"/>
      <c r="D88" s="14"/>
      <c r="E88" s="22">
        <v>5.444</v>
      </c>
      <c r="F88" s="22">
        <v>-5.444</v>
      </c>
      <c r="G88" s="15">
        <v>0</v>
      </c>
      <c r="H88" s="14" t="e">
        <v>#N/A</v>
      </c>
      <c r="I88" s="14" t="s">
        <v>69</v>
      </c>
      <c r="J88" s="14">
        <v>6</v>
      </c>
      <c r="K88" s="14">
        <f t="shared" si="16"/>
        <v>-0.55600000000000005</v>
      </c>
      <c r="L88" s="14"/>
      <c r="M88" s="14"/>
      <c r="N88" s="14"/>
      <c r="O88" s="14"/>
      <c r="P88" s="14"/>
      <c r="Q88" s="14">
        <f t="shared" si="18"/>
        <v>1.0888</v>
      </c>
      <c r="R88" s="16"/>
      <c r="S88" s="16"/>
      <c r="T88" s="14"/>
      <c r="U88" s="14">
        <f t="shared" si="20"/>
        <v>-5</v>
      </c>
      <c r="V88" s="14">
        <f t="shared" si="21"/>
        <v>-5</v>
      </c>
      <c r="W88" s="14">
        <v>1.0888</v>
      </c>
      <c r="X88" s="14">
        <v>1.2350000000000001</v>
      </c>
      <c r="Y88" s="14">
        <v>1.2350000000000001</v>
      </c>
      <c r="Z88" s="14">
        <v>1.222</v>
      </c>
      <c r="AA88" s="14">
        <v>1.222</v>
      </c>
      <c r="AB88" s="14">
        <v>1.222</v>
      </c>
      <c r="AC88" s="14" t="s">
        <v>147</v>
      </c>
      <c r="AD88" s="14">
        <f t="shared" si="1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148</v>
      </c>
      <c r="B89" s="14" t="s">
        <v>33</v>
      </c>
      <c r="C89" s="14"/>
      <c r="D89" s="14">
        <v>35</v>
      </c>
      <c r="E89" s="22">
        <v>5</v>
      </c>
      <c r="F89" s="22">
        <v>30</v>
      </c>
      <c r="G89" s="15">
        <v>0</v>
      </c>
      <c r="H89" s="14" t="e">
        <v>#N/A</v>
      </c>
      <c r="I89" s="14" t="s">
        <v>69</v>
      </c>
      <c r="J89" s="14">
        <v>5</v>
      </c>
      <c r="K89" s="14">
        <f t="shared" si="16"/>
        <v>0</v>
      </c>
      <c r="L89" s="14"/>
      <c r="M89" s="14"/>
      <c r="N89" s="14"/>
      <c r="O89" s="14"/>
      <c r="P89" s="14"/>
      <c r="Q89" s="14">
        <f t="shared" si="18"/>
        <v>1</v>
      </c>
      <c r="R89" s="16"/>
      <c r="S89" s="16"/>
      <c r="T89" s="14"/>
      <c r="U89" s="14">
        <f t="shared" si="20"/>
        <v>30</v>
      </c>
      <c r="V89" s="14">
        <f t="shared" si="21"/>
        <v>30</v>
      </c>
      <c r="W89" s="14">
        <v>1</v>
      </c>
      <c r="X89" s="14">
        <v>0</v>
      </c>
      <c r="Y89" s="14">
        <v>0</v>
      </c>
      <c r="Z89" s="14">
        <v>0.8</v>
      </c>
      <c r="AA89" s="14">
        <v>0.8</v>
      </c>
      <c r="AB89" s="14">
        <v>1.4</v>
      </c>
      <c r="AC89" s="14" t="s">
        <v>149</v>
      </c>
      <c r="AD89" s="14">
        <f t="shared" si="1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150</v>
      </c>
      <c r="B90" s="14" t="s">
        <v>33</v>
      </c>
      <c r="C90" s="14"/>
      <c r="D90" s="14">
        <v>24</v>
      </c>
      <c r="E90" s="22">
        <v>24</v>
      </c>
      <c r="F90" s="14"/>
      <c r="G90" s="15">
        <v>0</v>
      </c>
      <c r="H90" s="14" t="e">
        <v>#N/A</v>
      </c>
      <c r="I90" s="14" t="s">
        <v>69</v>
      </c>
      <c r="J90" s="14">
        <v>24</v>
      </c>
      <c r="K90" s="14">
        <f t="shared" si="16"/>
        <v>0</v>
      </c>
      <c r="L90" s="14"/>
      <c r="M90" s="14"/>
      <c r="N90" s="14"/>
      <c r="O90" s="14"/>
      <c r="P90" s="14"/>
      <c r="Q90" s="14">
        <f t="shared" si="18"/>
        <v>4.8</v>
      </c>
      <c r="R90" s="16"/>
      <c r="S90" s="16"/>
      <c r="T90" s="14"/>
      <c r="U90" s="14">
        <f t="shared" si="20"/>
        <v>0</v>
      </c>
      <c r="V90" s="14">
        <f t="shared" si="21"/>
        <v>0</v>
      </c>
      <c r="W90" s="14">
        <v>4.8</v>
      </c>
      <c r="X90" s="14">
        <v>2.4</v>
      </c>
      <c r="Y90" s="14">
        <v>2.4</v>
      </c>
      <c r="Z90" s="14">
        <v>7.2</v>
      </c>
      <c r="AA90" s="14">
        <v>7.2</v>
      </c>
      <c r="AB90" s="14">
        <v>7.2</v>
      </c>
      <c r="AC90" s="14" t="s">
        <v>151</v>
      </c>
      <c r="AD90" s="14">
        <f t="shared" si="17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152</v>
      </c>
      <c r="B91" s="1" t="s">
        <v>35</v>
      </c>
      <c r="C91" s="1"/>
      <c r="D91" s="1"/>
      <c r="E91" s="22">
        <f>E93</f>
        <v>2.7120000000000002</v>
      </c>
      <c r="F91" s="22">
        <f>F93</f>
        <v>140.76300000000001</v>
      </c>
      <c r="G91" s="6">
        <v>1</v>
      </c>
      <c r="H91" s="1">
        <v>50</v>
      </c>
      <c r="I91" s="1" t="s">
        <v>39</v>
      </c>
      <c r="J91" s="1"/>
      <c r="K91" s="1">
        <f t="shared" si="16"/>
        <v>2.7120000000000002</v>
      </c>
      <c r="L91" s="1"/>
      <c r="M91" s="1"/>
      <c r="N91" s="1"/>
      <c r="O91" s="1"/>
      <c r="P91" s="1">
        <v>0</v>
      </c>
      <c r="Q91" s="1">
        <f t="shared" si="18"/>
        <v>0.54239999999999999</v>
      </c>
      <c r="R91" s="5"/>
      <c r="S91" s="5"/>
      <c r="T91" s="1"/>
      <c r="U91" s="1">
        <f t="shared" si="20"/>
        <v>259.51880530973455</v>
      </c>
      <c r="V91" s="1">
        <f t="shared" si="21"/>
        <v>259.51880530973455</v>
      </c>
      <c r="W91" s="1">
        <v>0.54239999999999999</v>
      </c>
      <c r="X91" s="1">
        <v>0</v>
      </c>
      <c r="Y91" s="1">
        <v>0.28239999999999998</v>
      </c>
      <c r="Z91" s="1">
        <v>0.28239999999999998</v>
      </c>
      <c r="AA91" s="1">
        <v>0</v>
      </c>
      <c r="AB91" s="1">
        <v>0.27879999999999999</v>
      </c>
      <c r="AC91" s="23" t="s">
        <v>165</v>
      </c>
      <c r="AD91" s="1">
        <f t="shared" si="17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153</v>
      </c>
      <c r="B92" s="1" t="s">
        <v>33</v>
      </c>
      <c r="C92" s="1">
        <v>150</v>
      </c>
      <c r="D92" s="1"/>
      <c r="E92" s="1">
        <v>1</v>
      </c>
      <c r="F92" s="1">
        <v>149</v>
      </c>
      <c r="G92" s="6">
        <v>0.06</v>
      </c>
      <c r="H92" s="1">
        <v>60</v>
      </c>
      <c r="I92" s="1" t="s">
        <v>39</v>
      </c>
      <c r="J92" s="1">
        <v>1</v>
      </c>
      <c r="K92" s="1">
        <f t="shared" si="16"/>
        <v>0</v>
      </c>
      <c r="L92" s="1"/>
      <c r="M92" s="1"/>
      <c r="N92" s="1"/>
      <c r="O92" s="1"/>
      <c r="P92" s="1">
        <v>0</v>
      </c>
      <c r="Q92" s="1">
        <f t="shared" si="18"/>
        <v>0.2</v>
      </c>
      <c r="R92" s="5"/>
      <c r="S92" s="5"/>
      <c r="T92" s="1"/>
      <c r="U92" s="1">
        <f t="shared" si="20"/>
        <v>745</v>
      </c>
      <c r="V92" s="1">
        <f t="shared" si="21"/>
        <v>745</v>
      </c>
      <c r="W92" s="1">
        <v>0.2</v>
      </c>
      <c r="X92" s="1">
        <v>1.4</v>
      </c>
      <c r="Y92" s="1">
        <v>1.6</v>
      </c>
      <c r="Z92" s="1">
        <v>0.8</v>
      </c>
      <c r="AA92" s="1">
        <v>0.4</v>
      </c>
      <c r="AB92" s="1">
        <v>0</v>
      </c>
      <c r="AC92" s="23" t="s">
        <v>167</v>
      </c>
      <c r="AD92" s="1">
        <f t="shared" si="17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154</v>
      </c>
      <c r="B93" s="14" t="s">
        <v>35</v>
      </c>
      <c r="C93" s="14">
        <v>132</v>
      </c>
      <c r="D93" s="14">
        <v>11.475</v>
      </c>
      <c r="E93" s="22">
        <v>2.7120000000000002</v>
      </c>
      <c r="F93" s="22">
        <v>140.76300000000001</v>
      </c>
      <c r="G93" s="15">
        <v>0</v>
      </c>
      <c r="H93" s="14">
        <v>50</v>
      </c>
      <c r="I93" s="14" t="s">
        <v>69</v>
      </c>
      <c r="J93" s="14">
        <v>2.6</v>
      </c>
      <c r="K93" s="14">
        <f t="shared" si="16"/>
        <v>0.1120000000000001</v>
      </c>
      <c r="L93" s="14"/>
      <c r="M93" s="14"/>
      <c r="N93" s="14"/>
      <c r="O93" s="14"/>
      <c r="P93" s="14"/>
      <c r="Q93" s="14">
        <f t="shared" si="18"/>
        <v>0.54239999999999999</v>
      </c>
      <c r="R93" s="16"/>
      <c r="S93" s="16"/>
      <c r="T93" s="14"/>
      <c r="U93" s="14">
        <f t="shared" si="20"/>
        <v>259.51880530973455</v>
      </c>
      <c r="V93" s="14">
        <f t="shared" si="21"/>
        <v>259.51880530973455</v>
      </c>
      <c r="W93" s="14">
        <v>0.54239999999999999</v>
      </c>
      <c r="X93" s="14">
        <v>0</v>
      </c>
      <c r="Y93" s="14">
        <v>0.28239999999999998</v>
      </c>
      <c r="Z93" s="14">
        <v>0.28239999999999998</v>
      </c>
      <c r="AA93" s="14">
        <v>0</v>
      </c>
      <c r="AB93" s="14">
        <v>0.27879999999999999</v>
      </c>
      <c r="AC93" s="23" t="s">
        <v>166</v>
      </c>
      <c r="AD93" s="14">
        <f t="shared" si="17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155</v>
      </c>
      <c r="B94" s="1" t="s">
        <v>35</v>
      </c>
      <c r="C94" s="1">
        <v>110.836</v>
      </c>
      <c r="D94" s="1"/>
      <c r="E94" s="1">
        <v>56.302</v>
      </c>
      <c r="F94" s="1">
        <v>50.238</v>
      </c>
      <c r="G94" s="6">
        <v>1</v>
      </c>
      <c r="H94" s="1">
        <v>55</v>
      </c>
      <c r="I94" s="1" t="s">
        <v>39</v>
      </c>
      <c r="J94" s="1">
        <v>48.9</v>
      </c>
      <c r="K94" s="1">
        <f t="shared" si="16"/>
        <v>7.402000000000001</v>
      </c>
      <c r="L94" s="1"/>
      <c r="M94" s="1"/>
      <c r="N94" s="1"/>
      <c r="O94" s="1"/>
      <c r="P94" s="1">
        <v>22.455199999999991</v>
      </c>
      <c r="Q94" s="1">
        <f t="shared" si="18"/>
        <v>11.260400000000001</v>
      </c>
      <c r="R94" s="5">
        <f t="shared" ref="R94:R95" si="22">11*Q94-P94-O94-N94-F94</f>
        <v>51.171200000000013</v>
      </c>
      <c r="S94" s="5"/>
      <c r="T94" s="1"/>
      <c r="U94" s="1">
        <f t="shared" si="20"/>
        <v>11</v>
      </c>
      <c r="V94" s="1">
        <f t="shared" si="21"/>
        <v>6.4556498881034408</v>
      </c>
      <c r="W94" s="1">
        <v>9.5207999999999995</v>
      </c>
      <c r="X94" s="1">
        <v>8.9651999999999994</v>
      </c>
      <c r="Y94" s="1">
        <v>9.5284000000000013</v>
      </c>
      <c r="Z94" s="1">
        <v>6.3255999999999997</v>
      </c>
      <c r="AA94" s="1">
        <v>6.9248000000000003</v>
      </c>
      <c r="AB94" s="1">
        <v>8.9599999999999991</v>
      </c>
      <c r="AC94" s="1"/>
      <c r="AD94" s="1">
        <f t="shared" si="17"/>
        <v>51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156</v>
      </c>
      <c r="B95" s="1" t="s">
        <v>35</v>
      </c>
      <c r="C95" s="1">
        <v>129.99299999999999</v>
      </c>
      <c r="D95" s="1"/>
      <c r="E95" s="1">
        <v>42.188000000000002</v>
      </c>
      <c r="F95" s="1">
        <v>73.882999999999996</v>
      </c>
      <c r="G95" s="6">
        <v>1</v>
      </c>
      <c r="H95" s="1">
        <v>55</v>
      </c>
      <c r="I95" s="1" t="s">
        <v>39</v>
      </c>
      <c r="J95" s="1">
        <v>38.9</v>
      </c>
      <c r="K95" s="1">
        <f t="shared" si="16"/>
        <v>3.2880000000000038</v>
      </c>
      <c r="L95" s="1"/>
      <c r="M95" s="1"/>
      <c r="N95" s="1"/>
      <c r="O95" s="1"/>
      <c r="P95" s="1">
        <v>0</v>
      </c>
      <c r="Q95" s="1">
        <f t="shared" si="18"/>
        <v>8.4375999999999998</v>
      </c>
      <c r="R95" s="5">
        <f t="shared" si="22"/>
        <v>18.930599999999998</v>
      </c>
      <c r="S95" s="5"/>
      <c r="T95" s="1"/>
      <c r="U95" s="1">
        <f t="shared" si="20"/>
        <v>11</v>
      </c>
      <c r="V95" s="1">
        <f t="shared" si="21"/>
        <v>8.7563999241490471</v>
      </c>
      <c r="W95" s="1">
        <v>8.4304000000000006</v>
      </c>
      <c r="X95" s="1">
        <v>10.646000000000001</v>
      </c>
      <c r="Y95" s="1">
        <v>10.0852</v>
      </c>
      <c r="Z95" s="1">
        <v>11.002800000000001</v>
      </c>
      <c r="AA95" s="1">
        <v>10.335800000000001</v>
      </c>
      <c r="AB95" s="1">
        <v>14.095800000000001</v>
      </c>
      <c r="AC95" s="1"/>
      <c r="AD95" s="1">
        <f t="shared" si="17"/>
        <v>19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157</v>
      </c>
      <c r="B96" s="1" t="s">
        <v>33</v>
      </c>
      <c r="C96" s="1">
        <v>7</v>
      </c>
      <c r="D96" s="1">
        <v>60</v>
      </c>
      <c r="E96" s="1">
        <v>14</v>
      </c>
      <c r="F96" s="1">
        <v>49</v>
      </c>
      <c r="G96" s="6">
        <v>0.4</v>
      </c>
      <c r="H96" s="1">
        <v>55</v>
      </c>
      <c r="I96" s="1" t="s">
        <v>39</v>
      </c>
      <c r="J96" s="1">
        <v>17</v>
      </c>
      <c r="K96" s="1">
        <f t="shared" si="16"/>
        <v>-3</v>
      </c>
      <c r="L96" s="1"/>
      <c r="M96" s="1"/>
      <c r="N96" s="1"/>
      <c r="O96" s="1"/>
      <c r="P96" s="1">
        <v>0</v>
      </c>
      <c r="Q96" s="1">
        <f t="shared" si="18"/>
        <v>2.8</v>
      </c>
      <c r="R96" s="5"/>
      <c r="S96" s="5"/>
      <c r="T96" s="1"/>
      <c r="U96" s="1">
        <f t="shared" si="20"/>
        <v>17.5</v>
      </c>
      <c r="V96" s="1">
        <f t="shared" si="21"/>
        <v>17.5</v>
      </c>
      <c r="W96" s="1">
        <v>3.4</v>
      </c>
      <c r="X96" s="1">
        <v>2.2000000000000002</v>
      </c>
      <c r="Y96" s="1">
        <v>3.4</v>
      </c>
      <c r="Z96" s="1">
        <v>6.6</v>
      </c>
      <c r="AA96" s="1">
        <v>5.4</v>
      </c>
      <c r="AB96" s="1">
        <v>5.6</v>
      </c>
      <c r="AC96" s="1"/>
      <c r="AD96" s="1">
        <f t="shared" si="1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158</v>
      </c>
      <c r="B97" s="1" t="s">
        <v>33</v>
      </c>
      <c r="C97" s="1">
        <v>28</v>
      </c>
      <c r="D97" s="1">
        <v>20</v>
      </c>
      <c r="E97" s="1">
        <v>11</v>
      </c>
      <c r="F97" s="1">
        <v>34</v>
      </c>
      <c r="G97" s="6">
        <v>0.4</v>
      </c>
      <c r="H97" s="1">
        <v>55</v>
      </c>
      <c r="I97" s="1" t="s">
        <v>39</v>
      </c>
      <c r="J97" s="1">
        <v>11</v>
      </c>
      <c r="K97" s="1">
        <f t="shared" ref="K97:K102" si="23">E97-J97</f>
        <v>0</v>
      </c>
      <c r="L97" s="1"/>
      <c r="M97" s="1"/>
      <c r="N97" s="1"/>
      <c r="O97" s="1"/>
      <c r="P97" s="1">
        <v>0</v>
      </c>
      <c r="Q97" s="1">
        <f t="shared" si="18"/>
        <v>2.2000000000000002</v>
      </c>
      <c r="R97" s="5"/>
      <c r="S97" s="5"/>
      <c r="T97" s="1"/>
      <c r="U97" s="1">
        <f t="shared" si="20"/>
        <v>15.454545454545453</v>
      </c>
      <c r="V97" s="1">
        <f t="shared" si="21"/>
        <v>15.454545454545453</v>
      </c>
      <c r="W97" s="1">
        <v>2.6</v>
      </c>
      <c r="X97" s="1">
        <v>1.6</v>
      </c>
      <c r="Y97" s="1">
        <v>3.2</v>
      </c>
      <c r="Z97" s="1">
        <v>5</v>
      </c>
      <c r="AA97" s="1">
        <v>4</v>
      </c>
      <c r="AB97" s="1">
        <v>4.2</v>
      </c>
      <c r="AC97" s="21" t="s">
        <v>57</v>
      </c>
      <c r="AD97" s="1">
        <f t="shared" si="17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159</v>
      </c>
      <c r="B98" s="1" t="s">
        <v>33</v>
      </c>
      <c r="C98" s="1">
        <v>82</v>
      </c>
      <c r="D98" s="1"/>
      <c r="E98" s="1">
        <v>12</v>
      </c>
      <c r="F98" s="1">
        <v>68</v>
      </c>
      <c r="G98" s="6">
        <v>0.3</v>
      </c>
      <c r="H98" s="1">
        <v>30</v>
      </c>
      <c r="I98" s="1" t="s">
        <v>39</v>
      </c>
      <c r="J98" s="1">
        <v>12</v>
      </c>
      <c r="K98" s="1">
        <f t="shared" si="23"/>
        <v>0</v>
      </c>
      <c r="L98" s="1"/>
      <c r="M98" s="1"/>
      <c r="N98" s="1"/>
      <c r="O98" s="1"/>
      <c r="P98" s="1">
        <v>0</v>
      </c>
      <c r="Q98" s="1">
        <f t="shared" si="18"/>
        <v>2.4</v>
      </c>
      <c r="R98" s="5"/>
      <c r="S98" s="5"/>
      <c r="T98" s="1"/>
      <c r="U98" s="1">
        <f t="shared" si="20"/>
        <v>28.333333333333336</v>
      </c>
      <c r="V98" s="1">
        <f t="shared" si="21"/>
        <v>28.333333333333336</v>
      </c>
      <c r="W98" s="1">
        <v>2.8</v>
      </c>
      <c r="X98" s="1">
        <v>0.4</v>
      </c>
      <c r="Y98" s="1">
        <v>0.4</v>
      </c>
      <c r="Z98" s="1">
        <v>0</v>
      </c>
      <c r="AA98" s="1">
        <v>0</v>
      </c>
      <c r="AB98" s="1">
        <v>0</v>
      </c>
      <c r="AC98" s="23" t="s">
        <v>167</v>
      </c>
      <c r="AD98" s="1">
        <f t="shared" si="17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160</v>
      </c>
      <c r="B99" s="1" t="s">
        <v>33</v>
      </c>
      <c r="C99" s="1">
        <v>72</v>
      </c>
      <c r="D99" s="1"/>
      <c r="E99" s="1">
        <v>12</v>
      </c>
      <c r="F99" s="1">
        <v>58</v>
      </c>
      <c r="G99" s="6">
        <v>0.3</v>
      </c>
      <c r="H99" s="1">
        <v>30</v>
      </c>
      <c r="I99" s="1" t="s">
        <v>39</v>
      </c>
      <c r="J99" s="1">
        <v>14</v>
      </c>
      <c r="K99" s="1">
        <f t="shared" si="23"/>
        <v>-2</v>
      </c>
      <c r="L99" s="1"/>
      <c r="M99" s="1"/>
      <c r="N99" s="1"/>
      <c r="O99" s="1"/>
      <c r="P99" s="1">
        <v>0</v>
      </c>
      <c r="Q99" s="1">
        <f t="shared" si="18"/>
        <v>2.4</v>
      </c>
      <c r="R99" s="5"/>
      <c r="S99" s="5"/>
      <c r="T99" s="1"/>
      <c r="U99" s="1">
        <f t="shared" si="20"/>
        <v>24.166666666666668</v>
      </c>
      <c r="V99" s="1">
        <f t="shared" si="21"/>
        <v>24.166666666666668</v>
      </c>
      <c r="W99" s="1">
        <v>2</v>
      </c>
      <c r="X99" s="1">
        <v>2</v>
      </c>
      <c r="Y99" s="1">
        <v>2</v>
      </c>
      <c r="Z99" s="1">
        <v>0.4</v>
      </c>
      <c r="AA99" s="1">
        <v>0.4</v>
      </c>
      <c r="AB99" s="1">
        <v>0.4</v>
      </c>
      <c r="AC99" s="23" t="s">
        <v>167</v>
      </c>
      <c r="AD99" s="1">
        <f t="shared" si="17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161</v>
      </c>
      <c r="B100" s="1" t="s">
        <v>33</v>
      </c>
      <c r="C100" s="1">
        <v>178</v>
      </c>
      <c r="D100" s="1"/>
      <c r="E100" s="1">
        <v>14</v>
      </c>
      <c r="F100" s="1">
        <v>164</v>
      </c>
      <c r="G100" s="6">
        <v>0.15</v>
      </c>
      <c r="H100" s="1">
        <v>60</v>
      </c>
      <c r="I100" s="1" t="s">
        <v>39</v>
      </c>
      <c r="J100" s="1">
        <v>16</v>
      </c>
      <c r="K100" s="1">
        <f t="shared" si="23"/>
        <v>-2</v>
      </c>
      <c r="L100" s="1"/>
      <c r="M100" s="1"/>
      <c r="N100" s="1"/>
      <c r="O100" s="1"/>
      <c r="P100" s="1">
        <v>0</v>
      </c>
      <c r="Q100" s="1">
        <f t="shared" si="18"/>
        <v>2.8</v>
      </c>
      <c r="R100" s="5"/>
      <c r="S100" s="5"/>
      <c r="T100" s="1"/>
      <c r="U100" s="1">
        <f t="shared" si="20"/>
        <v>58.571428571428577</v>
      </c>
      <c r="V100" s="1">
        <f t="shared" si="21"/>
        <v>58.571428571428577</v>
      </c>
      <c r="W100" s="1">
        <v>1.6</v>
      </c>
      <c r="X100" s="1">
        <v>3.6</v>
      </c>
      <c r="Y100" s="1">
        <v>4.2</v>
      </c>
      <c r="Z100" s="1">
        <v>0.6</v>
      </c>
      <c r="AA100" s="1">
        <v>0</v>
      </c>
      <c r="AB100" s="1">
        <v>0</v>
      </c>
      <c r="AC100" s="23" t="s">
        <v>167</v>
      </c>
      <c r="AD100" s="1">
        <f t="shared" si="17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162</v>
      </c>
      <c r="B101" s="1" t="s">
        <v>35</v>
      </c>
      <c r="C101" s="1"/>
      <c r="D101" s="1">
        <v>1711.0350000000001</v>
      </c>
      <c r="E101" s="22">
        <f>303.703+E31</f>
        <v>1183.559</v>
      </c>
      <c r="F101" s="22">
        <f>1407.332+F31</f>
        <v>1237.1850000000002</v>
      </c>
      <c r="G101" s="6">
        <v>1</v>
      </c>
      <c r="H101" s="1">
        <v>60</v>
      </c>
      <c r="I101" s="1" t="s">
        <v>39</v>
      </c>
      <c r="J101" s="1">
        <v>292.60000000000002</v>
      </c>
      <c r="K101" s="1">
        <f t="shared" si="23"/>
        <v>890.95899999999995</v>
      </c>
      <c r="L101" s="1"/>
      <c r="M101" s="1"/>
      <c r="N101" s="22">
        <v>476</v>
      </c>
      <c r="O101" s="1"/>
      <c r="P101" s="1">
        <v>902.5337999999997</v>
      </c>
      <c r="Q101" s="1">
        <f t="shared" si="18"/>
        <v>236.71179999999998</v>
      </c>
      <c r="R101" s="5"/>
      <c r="S101" s="5"/>
      <c r="T101" s="1"/>
      <c r="U101" s="1">
        <f t="shared" si="20"/>
        <v>11.050225633027166</v>
      </c>
      <c r="V101" s="1">
        <f t="shared" si="21"/>
        <v>11.050225633027166</v>
      </c>
      <c r="W101" s="1">
        <v>253.3588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70</v>
      </c>
      <c r="AD101" s="1">
        <f t="shared" si="17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163</v>
      </c>
      <c r="B102" s="1" t="s">
        <v>33</v>
      </c>
      <c r="C102" s="1"/>
      <c r="D102" s="1"/>
      <c r="E102" s="1"/>
      <c r="F102" s="1"/>
      <c r="G102" s="6">
        <v>0.1</v>
      </c>
      <c r="H102" s="1">
        <v>60</v>
      </c>
      <c r="I102" s="1" t="s">
        <v>39</v>
      </c>
      <c r="J102" s="1"/>
      <c r="K102" s="1">
        <f t="shared" si="23"/>
        <v>0</v>
      </c>
      <c r="L102" s="1"/>
      <c r="M102" s="1"/>
      <c r="N102" s="1"/>
      <c r="O102" s="1"/>
      <c r="P102" s="1">
        <v>50</v>
      </c>
      <c r="Q102" s="1">
        <f t="shared" si="18"/>
        <v>0</v>
      </c>
      <c r="R102" s="5"/>
      <c r="S102" s="5"/>
      <c r="T102" s="1"/>
      <c r="U102" s="1" t="e">
        <f t="shared" si="20"/>
        <v>#DIV/0!</v>
      </c>
      <c r="V102" s="1" t="e">
        <f t="shared" si="21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164</v>
      </c>
      <c r="AD102" s="1">
        <f t="shared" si="17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D102" xr:uid="{E5A4CFD8-66EA-44DB-9208-8064E806B3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2024-05-30T11:07:20Z</dcterms:created>
  <dcterms:modified xsi:type="dcterms:W3CDTF">2024-05-31T07:07:05Z</dcterms:modified>
</cp:coreProperties>
</file>