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7FF35EF-B939-40D0-9120-642CE70937A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X493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X494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X478" i="1" s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O438" i="1"/>
  <c r="BN438" i="1"/>
  <c r="BM438" i="1"/>
  <c r="BL438" i="1"/>
  <c r="Y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X436" i="1" s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O417" i="1"/>
  <c r="BN417" i="1"/>
  <c r="BM417" i="1"/>
  <c r="BL417" i="1"/>
  <c r="Y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O385" i="1"/>
  <c r="BN385" i="1"/>
  <c r="BM385" i="1"/>
  <c r="BL385" i="1"/>
  <c r="Y385" i="1"/>
  <c r="X385" i="1"/>
  <c r="X387" i="1" s="1"/>
  <c r="O385" i="1"/>
  <c r="W381" i="1"/>
  <c r="X380" i="1"/>
  <c r="W380" i="1"/>
  <c r="BO379" i="1"/>
  <c r="BN379" i="1"/>
  <c r="BM379" i="1"/>
  <c r="BL379" i="1"/>
  <c r="Y379" i="1"/>
  <c r="Y380" i="1" s="1"/>
  <c r="X379" i="1"/>
  <c r="X381" i="1" s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X369" i="1" s="1"/>
  <c r="O367" i="1"/>
  <c r="W365" i="1"/>
  <c r="W364" i="1"/>
  <c r="BO363" i="1"/>
  <c r="BN363" i="1"/>
  <c r="BM363" i="1"/>
  <c r="BL363" i="1"/>
  <c r="Y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O359" i="1"/>
  <c r="BN359" i="1"/>
  <c r="BM359" i="1"/>
  <c r="BL359" i="1"/>
  <c r="Y359" i="1"/>
  <c r="X359" i="1"/>
  <c r="O359" i="1"/>
  <c r="W356" i="1"/>
  <c r="X355" i="1"/>
  <c r="W355" i="1"/>
  <c r="BO354" i="1"/>
  <c r="BN354" i="1"/>
  <c r="BM354" i="1"/>
  <c r="BL354" i="1"/>
  <c r="Y354" i="1"/>
  <c r="Y355" i="1" s="1"/>
  <c r="X354" i="1"/>
  <c r="X356" i="1" s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X346" i="1" s="1"/>
  <c r="O342" i="1"/>
  <c r="BO341" i="1"/>
  <c r="BN341" i="1"/>
  <c r="BM341" i="1"/>
  <c r="BL341" i="1"/>
  <c r="Y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X305" i="1" s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W290" i="1"/>
  <c r="X289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X290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O255" i="1"/>
  <c r="BN255" i="1"/>
  <c r="BM255" i="1"/>
  <c r="BL255" i="1"/>
  <c r="Y255" i="1"/>
  <c r="X255" i="1"/>
  <c r="X259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W236" i="1"/>
  <c r="W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BO230" i="1"/>
  <c r="BN230" i="1"/>
  <c r="BM230" i="1"/>
  <c r="BL230" i="1"/>
  <c r="Y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X220" i="1" s="1"/>
  <c r="O214" i="1"/>
  <c r="W211" i="1"/>
  <c r="W210" i="1"/>
  <c r="BN209" i="1"/>
  <c r="BL209" i="1"/>
  <c r="X209" i="1"/>
  <c r="BN208" i="1"/>
  <c r="BL208" i="1"/>
  <c r="X208" i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X210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N198" i="1"/>
  <c r="BL198" i="1"/>
  <c r="X198" i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O196" i="1"/>
  <c r="BN195" i="1"/>
  <c r="BL195" i="1"/>
  <c r="X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O181" i="1"/>
  <c r="BN181" i="1"/>
  <c r="BM181" i="1"/>
  <c r="BL181" i="1"/>
  <c r="Y181" i="1"/>
  <c r="X181" i="1"/>
  <c r="X202" i="1" s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X171" i="1" s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X166" i="1" s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W148" i="1"/>
  <c r="W147" i="1"/>
  <c r="BO146" i="1"/>
  <c r="BN146" i="1"/>
  <c r="BM146" i="1"/>
  <c r="BL146" i="1"/>
  <c r="Y146" i="1"/>
  <c r="X146" i="1"/>
  <c r="O146" i="1"/>
  <c r="BN145" i="1"/>
  <c r="BL145" i="1"/>
  <c r="X145" i="1"/>
  <c r="X147" i="1" s="1"/>
  <c r="O145" i="1"/>
  <c r="BO144" i="1"/>
  <c r="BN144" i="1"/>
  <c r="BM144" i="1"/>
  <c r="BL144" i="1"/>
  <c r="Y144" i="1"/>
  <c r="X144" i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X130" i="1" s="1"/>
  <c r="O123" i="1"/>
  <c r="W121" i="1"/>
  <c r="W120" i="1"/>
  <c r="BO119" i="1"/>
  <c r="BN119" i="1"/>
  <c r="BM119" i="1"/>
  <c r="BL119" i="1"/>
  <c r="Y119" i="1"/>
  <c r="X119" i="1"/>
  <c r="O119" i="1"/>
  <c r="BN118" i="1"/>
  <c r="BL118" i="1"/>
  <c r="X118" i="1"/>
  <c r="BO118" i="1" s="1"/>
  <c r="O118" i="1"/>
  <c r="BO117" i="1"/>
  <c r="BN117" i="1"/>
  <c r="BM117" i="1"/>
  <c r="BL117" i="1"/>
  <c r="Y117" i="1"/>
  <c r="X117" i="1"/>
  <c r="O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X120" i="1" s="1"/>
  <c r="O106" i="1"/>
  <c r="W104" i="1"/>
  <c r="W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X104" i="1" s="1"/>
  <c r="O96" i="1"/>
  <c r="W94" i="1"/>
  <c r="W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X94" i="1" s="1"/>
  <c r="O90" i="1"/>
  <c r="BO89" i="1"/>
  <c r="BN89" i="1"/>
  <c r="BM89" i="1"/>
  <c r="BL89" i="1"/>
  <c r="Y89" i="1"/>
  <c r="X89" i="1"/>
  <c r="X93" i="1" s="1"/>
  <c r="O89" i="1"/>
  <c r="W87" i="1"/>
  <c r="W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X61" i="1" s="1"/>
  <c r="O58" i="1"/>
  <c r="BO57" i="1"/>
  <c r="BN57" i="1"/>
  <c r="BM57" i="1"/>
  <c r="BL57" i="1"/>
  <c r="Y57" i="1"/>
  <c r="X57" i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55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5" i="1" s="1"/>
  <c r="O27" i="1"/>
  <c r="W25" i="1"/>
  <c r="W545" i="1" s="1"/>
  <c r="W24" i="1"/>
  <c r="W549" i="1" s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H9" i="1" l="1"/>
  <c r="A10" i="1"/>
  <c r="B555" i="1"/>
  <c r="W546" i="1"/>
  <c r="W547" i="1"/>
  <c r="Y23" i="1"/>
  <c r="Y24" i="1" s="1"/>
  <c r="BM23" i="1"/>
  <c r="BO23" i="1"/>
  <c r="X24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Y53" i="1" s="1"/>
  <c r="BM51" i="1"/>
  <c r="BO51" i="1"/>
  <c r="X54" i="1"/>
  <c r="X545" i="1" s="1"/>
  <c r="D555" i="1"/>
  <c r="Y58" i="1"/>
  <c r="Y61" i="1" s="1"/>
  <c r="BM58" i="1"/>
  <c r="BO58" i="1"/>
  <c r="X62" i="1"/>
  <c r="E555" i="1"/>
  <c r="Y66" i="1"/>
  <c r="Y86" i="1" s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Y93" i="1" s="1"/>
  <c r="BM90" i="1"/>
  <c r="BO90" i="1"/>
  <c r="Y92" i="1"/>
  <c r="BM92" i="1"/>
  <c r="Y96" i="1"/>
  <c r="BM96" i="1"/>
  <c r="BO96" i="1"/>
  <c r="Y98" i="1"/>
  <c r="BM98" i="1"/>
  <c r="Y100" i="1"/>
  <c r="BM100" i="1"/>
  <c r="Y102" i="1"/>
  <c r="BM102" i="1"/>
  <c r="X103" i="1"/>
  <c r="Y106" i="1"/>
  <c r="BM106" i="1"/>
  <c r="BO106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X121" i="1"/>
  <c r="Y124" i="1"/>
  <c r="Y130" i="1" s="1"/>
  <c r="BM124" i="1"/>
  <c r="Y126" i="1"/>
  <c r="BM126" i="1"/>
  <c r="Y128" i="1"/>
  <c r="BM128" i="1"/>
  <c r="X131" i="1"/>
  <c r="F555" i="1"/>
  <c r="Y135" i="1"/>
  <c r="Y139" i="1" s="1"/>
  <c r="BM135" i="1"/>
  <c r="Y137" i="1"/>
  <c r="BM137" i="1"/>
  <c r="X140" i="1"/>
  <c r="G555" i="1"/>
  <c r="Y145" i="1"/>
  <c r="Y147" i="1" s="1"/>
  <c r="BM145" i="1"/>
  <c r="BO145" i="1"/>
  <c r="X148" i="1"/>
  <c r="H555" i="1"/>
  <c r="X160" i="1"/>
  <c r="Y152" i="1"/>
  <c r="Y160" i="1" s="1"/>
  <c r="BM152" i="1"/>
  <c r="Y154" i="1"/>
  <c r="BM154" i="1"/>
  <c r="Y156" i="1"/>
  <c r="BM156" i="1"/>
  <c r="BO157" i="1"/>
  <c r="BM157" i="1"/>
  <c r="Y157" i="1"/>
  <c r="BO170" i="1"/>
  <c r="BM170" i="1"/>
  <c r="Y170" i="1"/>
  <c r="Y171" i="1" s="1"/>
  <c r="X172" i="1"/>
  <c r="X179" i="1"/>
  <c r="BO174" i="1"/>
  <c r="BM174" i="1"/>
  <c r="Y174" i="1"/>
  <c r="X178" i="1"/>
  <c r="BO182" i="1"/>
  <c r="BM182" i="1"/>
  <c r="Y182" i="1"/>
  <c r="Y201" i="1" s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BO224" i="1"/>
  <c r="BM224" i="1"/>
  <c r="Y224" i="1"/>
  <c r="Y225" i="1" s="1"/>
  <c r="X226" i="1"/>
  <c r="X236" i="1"/>
  <c r="BO229" i="1"/>
  <c r="BM229" i="1"/>
  <c r="Y229" i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BO258" i="1"/>
  <c r="BM258" i="1"/>
  <c r="Y258" i="1"/>
  <c r="X260" i="1"/>
  <c r="X272" i="1"/>
  <c r="BO262" i="1"/>
  <c r="BM262" i="1"/>
  <c r="Y262" i="1"/>
  <c r="BO266" i="1"/>
  <c r="BM266" i="1"/>
  <c r="Y266" i="1"/>
  <c r="BO281" i="1"/>
  <c r="BM281" i="1"/>
  <c r="Y281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X338" i="1"/>
  <c r="BO335" i="1"/>
  <c r="BM335" i="1"/>
  <c r="Y335" i="1"/>
  <c r="F9" i="1"/>
  <c r="J9" i="1"/>
  <c r="X53" i="1"/>
  <c r="X86" i="1"/>
  <c r="X139" i="1"/>
  <c r="BO159" i="1"/>
  <c r="X547" i="1" s="1"/>
  <c r="BM159" i="1"/>
  <c r="X546" i="1" s="1"/>
  <c r="Y159" i="1"/>
  <c r="X161" i="1"/>
  <c r="I555" i="1"/>
  <c r="X167" i="1"/>
  <c r="BO164" i="1"/>
  <c r="BM164" i="1"/>
  <c r="Y164" i="1"/>
  <c r="Y166" i="1" s="1"/>
  <c r="BO176" i="1"/>
  <c r="BM176" i="1"/>
  <c r="Y176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Y210" i="1" s="1"/>
  <c r="BO209" i="1"/>
  <c r="BM209" i="1"/>
  <c r="Y209" i="1"/>
  <c r="X211" i="1"/>
  <c r="J555" i="1"/>
  <c r="X221" i="1"/>
  <c r="BO214" i="1"/>
  <c r="BM214" i="1"/>
  <c r="Y214" i="1"/>
  <c r="BO218" i="1"/>
  <c r="BM218" i="1"/>
  <c r="Y218" i="1"/>
  <c r="X225" i="1"/>
  <c r="BO231" i="1"/>
  <c r="BM231" i="1"/>
  <c r="Y231" i="1"/>
  <c r="X235" i="1"/>
  <c r="BO240" i="1"/>
  <c r="BM240" i="1"/>
  <c r="Y240" i="1"/>
  <c r="BO244" i="1"/>
  <c r="BM244" i="1"/>
  <c r="Y244" i="1"/>
  <c r="Y252" i="1" s="1"/>
  <c r="BO248" i="1"/>
  <c r="BM248" i="1"/>
  <c r="Y248" i="1"/>
  <c r="X252" i="1"/>
  <c r="BO256" i="1"/>
  <c r="BM256" i="1"/>
  <c r="Y256" i="1"/>
  <c r="Y259" i="1" s="1"/>
  <c r="BO264" i="1"/>
  <c r="BM264" i="1"/>
  <c r="Y264" i="1"/>
  <c r="X271" i="1"/>
  <c r="Y277" i="1"/>
  <c r="BO275" i="1"/>
  <c r="BM275" i="1"/>
  <c r="Y275" i="1"/>
  <c r="X277" i="1"/>
  <c r="BO294" i="1"/>
  <c r="BM294" i="1"/>
  <c r="Y294" i="1"/>
  <c r="Y300" i="1" s="1"/>
  <c r="X300" i="1"/>
  <c r="BO298" i="1"/>
  <c r="BM298" i="1"/>
  <c r="Y298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Y283" i="1" s="1"/>
  <c r="X283" i="1"/>
  <c r="BO287" i="1"/>
  <c r="BM287" i="1"/>
  <c r="Y287" i="1"/>
  <c r="Y289" i="1" s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2" i="1"/>
  <c r="BM332" i="1"/>
  <c r="Y332" i="1"/>
  <c r="Y338" i="1" s="1"/>
  <c r="BO336" i="1"/>
  <c r="BM336" i="1"/>
  <c r="Y336" i="1"/>
  <c r="X345" i="1"/>
  <c r="BO344" i="1"/>
  <c r="BM344" i="1"/>
  <c r="Y344" i="1"/>
  <c r="X352" i="1"/>
  <c r="BO348" i="1"/>
  <c r="BM348" i="1"/>
  <c r="Y348" i="1"/>
  <c r="X351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BO342" i="1"/>
  <c r="BM342" i="1"/>
  <c r="Y342" i="1"/>
  <c r="Y345" i="1" s="1"/>
  <c r="BO349" i="1"/>
  <c r="BM349" i="1"/>
  <c r="Y349" i="1"/>
  <c r="BO362" i="1"/>
  <c r="BM362" i="1"/>
  <c r="Y362" i="1"/>
  <c r="Y364" i="1" s="1"/>
  <c r="BO374" i="1"/>
  <c r="BM374" i="1"/>
  <c r="Y374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X301" i="1"/>
  <c r="Q555" i="1"/>
  <c r="X339" i="1"/>
  <c r="R555" i="1"/>
  <c r="X365" i="1"/>
  <c r="X419" i="1"/>
  <c r="BO416" i="1"/>
  <c r="BM416" i="1"/>
  <c r="Y416" i="1"/>
  <c r="Y419" i="1" s="1"/>
  <c r="BO429" i="1"/>
  <c r="BM429" i="1"/>
  <c r="Y429" i="1"/>
  <c r="BO433" i="1"/>
  <c r="BM433" i="1"/>
  <c r="Y433" i="1"/>
  <c r="Y435" i="1" s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Y487" i="1" s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Y49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X548" i="1" l="1"/>
  <c r="Y536" i="1"/>
  <c r="Y409" i="1"/>
  <c r="Y403" i="1"/>
  <c r="Y220" i="1"/>
  <c r="Y271" i="1"/>
  <c r="Y235" i="1"/>
  <c r="Y178" i="1"/>
  <c r="Y120" i="1"/>
  <c r="Y103" i="1"/>
  <c r="Y34" i="1"/>
  <c r="Y550" i="1" s="1"/>
  <c r="W548" i="1"/>
  <c r="Y473" i="1"/>
  <c r="Y451" i="1"/>
  <c r="Y511" i="1"/>
  <c r="Y376" i="1"/>
  <c r="Y351" i="1"/>
  <c r="X549" i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<sst xmlns="http://schemas.openxmlformats.org/spreadsheetml/2006/main" count="2379" uniqueCount="789">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</sst>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35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499" t="s">
        <v>0</v>
      </c>
      <c r="E1" s="500"/>
      <c r="F1" s="500"/>
      <c r="G1" s="12" t="s">
        <v>1</v>
      </c>
      <c r="H1" s="499" t="s">
        <v>2</v>
      </c>
      <c r="I1" s="500"/>
      <c r="J1" s="500"/>
      <c r="K1" s="500"/>
      <c r="L1" s="500"/>
      <c r="M1" s="500"/>
      <c r="N1" s="500"/>
      <c r="O1" s="500"/>
      <c r="P1" s="500"/>
      <c r="Q1" s="765" t="s">
        <v>3</v>
      </c>
      <c r="R1" s="500"/>
      <c r="S1" s="50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529" t="s">
        <v>8</v>
      </c>
      <c r="B5" s="530"/>
      <c r="C5" s="531"/>
      <c r="D5" s="421"/>
      <c r="E5" s="423"/>
      <c r="F5" s="722" t="s">
        <v>9</v>
      </c>
      <c r="G5" s="531"/>
      <c r="H5" s="421"/>
      <c r="I5" s="422"/>
      <c r="J5" s="422"/>
      <c r="K5" s="422"/>
      <c r="L5" s="423"/>
      <c r="M5" s="58"/>
      <c r="O5" s="24" t="s">
        <v>10</v>
      </c>
      <c r="P5" s="762">
        <v>45444</v>
      </c>
      <c r="Q5" s="543"/>
      <c r="S5" s="617" t="s">
        <v>11</v>
      </c>
      <c r="T5" s="439"/>
      <c r="U5" s="619" t="s">
        <v>12</v>
      </c>
      <c r="V5" s="543"/>
      <c r="AA5" s="51"/>
      <c r="AB5" s="51"/>
      <c r="AC5" s="51"/>
    </row>
    <row r="6" spans="1:30" s="377" customFormat="1" ht="24" customHeight="1" x14ac:dyDescent="0.2">
      <c r="A6" s="529" t="s">
        <v>13</v>
      </c>
      <c r="B6" s="530"/>
      <c r="C6" s="531"/>
      <c r="D6" s="690" t="s">
        <v>14</v>
      </c>
      <c r="E6" s="691"/>
      <c r="F6" s="691"/>
      <c r="G6" s="691"/>
      <c r="H6" s="691"/>
      <c r="I6" s="691"/>
      <c r="J6" s="691"/>
      <c r="K6" s="691"/>
      <c r="L6" s="543"/>
      <c r="M6" s="59"/>
      <c r="O6" s="24" t="s">
        <v>15</v>
      </c>
      <c r="P6" s="406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8" t="s">
        <v>16</v>
      </c>
      <c r="T6" s="439"/>
      <c r="U6" s="684" t="s">
        <v>17</v>
      </c>
      <c r="V6" s="458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597" t="str">
        <f>IFERROR(VLOOKUP(DeliveryAddress,Table,3,0),1)</f>
        <v>5</v>
      </c>
      <c r="E7" s="598"/>
      <c r="F7" s="598"/>
      <c r="G7" s="598"/>
      <c r="H7" s="598"/>
      <c r="I7" s="598"/>
      <c r="J7" s="598"/>
      <c r="K7" s="598"/>
      <c r="L7" s="569"/>
      <c r="M7" s="60"/>
      <c r="O7" s="24"/>
      <c r="P7" s="42"/>
      <c r="Q7" s="42"/>
      <c r="S7" s="391"/>
      <c r="T7" s="439"/>
      <c r="U7" s="685"/>
      <c r="V7" s="686"/>
      <c r="AA7" s="51"/>
      <c r="AB7" s="51"/>
      <c r="AC7" s="51"/>
    </row>
    <row r="8" spans="1:30" s="377" customFormat="1" ht="25.5" customHeight="1" x14ac:dyDescent="0.2">
      <c r="A8" s="769" t="s">
        <v>18</v>
      </c>
      <c r="B8" s="412"/>
      <c r="C8" s="413"/>
      <c r="D8" s="493"/>
      <c r="E8" s="494"/>
      <c r="F8" s="494"/>
      <c r="G8" s="494"/>
      <c r="H8" s="494"/>
      <c r="I8" s="494"/>
      <c r="J8" s="494"/>
      <c r="K8" s="494"/>
      <c r="L8" s="495"/>
      <c r="M8" s="61"/>
      <c r="O8" s="24" t="s">
        <v>19</v>
      </c>
      <c r="P8" s="568">
        <v>0.41666666666666669</v>
      </c>
      <c r="Q8" s="569"/>
      <c r="S8" s="391"/>
      <c r="T8" s="439"/>
      <c r="U8" s="685"/>
      <c r="V8" s="686"/>
      <c r="AA8" s="51"/>
      <c r="AB8" s="51"/>
      <c r="AC8" s="51"/>
    </row>
    <row r="9" spans="1:30" s="377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51"/>
      <c r="E9" s="399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78"/>
      <c r="O9" s="26" t="s">
        <v>20</v>
      </c>
      <c r="P9" s="536"/>
      <c r="Q9" s="537"/>
      <c r="S9" s="391"/>
      <c r="T9" s="439"/>
      <c r="U9" s="687"/>
      <c r="V9" s="688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51"/>
      <c r="E10" s="399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8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28"/>
      <c r="Q10" s="629"/>
      <c r="T10" s="24" t="s">
        <v>22</v>
      </c>
      <c r="U10" s="457" t="s">
        <v>23</v>
      </c>
      <c r="V10" s="458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2"/>
      <c r="Q11" s="543"/>
      <c r="T11" s="24" t="s">
        <v>26</v>
      </c>
      <c r="U11" s="612" t="s">
        <v>27</v>
      </c>
      <c r="V11" s="537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1"/>
      <c r="M12" s="62"/>
      <c r="O12" s="24" t="s">
        <v>29</v>
      </c>
      <c r="P12" s="568"/>
      <c r="Q12" s="569"/>
      <c r="R12" s="23"/>
      <c r="T12" s="24"/>
      <c r="U12" s="500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1"/>
      <c r="M13" s="62"/>
      <c r="N13" s="26"/>
      <c r="O13" s="26" t="s">
        <v>31</v>
      </c>
      <c r="P13" s="612"/>
      <c r="Q13" s="537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1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7" t="s">
        <v>33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1"/>
      <c r="M15" s="63"/>
      <c r="O15" s="524" t="s">
        <v>34</v>
      </c>
      <c r="P15" s="500"/>
      <c r="Q15" s="500"/>
      <c r="R15" s="500"/>
      <c r="S15" s="50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5"/>
      <c r="P16" s="525"/>
      <c r="Q16" s="525"/>
      <c r="R16" s="525"/>
      <c r="S16" s="52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2" t="s">
        <v>35</v>
      </c>
      <c r="B17" s="432" t="s">
        <v>36</v>
      </c>
      <c r="C17" s="550" t="s">
        <v>37</v>
      </c>
      <c r="D17" s="432" t="s">
        <v>38</v>
      </c>
      <c r="E17" s="467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466"/>
      <c r="Q17" s="466"/>
      <c r="R17" s="466"/>
      <c r="S17" s="467"/>
      <c r="T17" s="754" t="s">
        <v>49</v>
      </c>
      <c r="U17" s="531"/>
      <c r="V17" s="432" t="s">
        <v>50</v>
      </c>
      <c r="W17" s="432" t="s">
        <v>51</v>
      </c>
      <c r="X17" s="780" t="s">
        <v>52</v>
      </c>
      <c r="Y17" s="432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1"/>
      <c r="BB17" s="751" t="s">
        <v>57</v>
      </c>
    </row>
    <row r="18" spans="1:67" ht="14.25" customHeight="1" x14ac:dyDescent="0.2">
      <c r="A18" s="433"/>
      <c r="B18" s="433"/>
      <c r="C18" s="433"/>
      <c r="D18" s="468"/>
      <c r="E18" s="470"/>
      <c r="F18" s="433"/>
      <c r="G18" s="433"/>
      <c r="H18" s="433"/>
      <c r="I18" s="433"/>
      <c r="J18" s="433"/>
      <c r="K18" s="433"/>
      <c r="L18" s="433"/>
      <c r="M18" s="433"/>
      <c r="N18" s="433"/>
      <c r="O18" s="468"/>
      <c r="P18" s="469"/>
      <c r="Q18" s="469"/>
      <c r="R18" s="469"/>
      <c r="S18" s="470"/>
      <c r="T18" s="375" t="s">
        <v>58</v>
      </c>
      <c r="U18" s="375" t="s">
        <v>59</v>
      </c>
      <c r="V18" s="433"/>
      <c r="W18" s="433"/>
      <c r="X18" s="781"/>
      <c r="Y18" s="433"/>
      <c r="Z18" s="648"/>
      <c r="AA18" s="648"/>
      <c r="AB18" s="480"/>
      <c r="AC18" s="481"/>
      <c r="AD18" s="482"/>
      <c r="AE18" s="492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4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2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3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3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2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3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3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2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3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3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2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3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3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2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3"/>
      <c r="O46" s="411" t="s">
        <v>70</v>
      </c>
      <c r="P46" s="412"/>
      <c r="Q46" s="412"/>
      <c r="R46" s="412"/>
      <c r="S46" s="412"/>
      <c r="T46" s="412"/>
      <c r="U46" s="413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3"/>
      <c r="O47" s="411" t="s">
        <v>70</v>
      </c>
      <c r="P47" s="412"/>
      <c r="Q47" s="412"/>
      <c r="R47" s="412"/>
      <c r="S47" s="412"/>
      <c r="T47" s="412"/>
      <c r="U47" s="413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4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2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3"/>
      <c r="O53" s="411" t="s">
        <v>70</v>
      </c>
      <c r="P53" s="412"/>
      <c r="Q53" s="412"/>
      <c r="R53" s="412"/>
      <c r="S53" s="412"/>
      <c r="T53" s="412"/>
      <c r="U53" s="413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3"/>
      <c r="O54" s="411" t="s">
        <v>70</v>
      </c>
      <c r="P54" s="412"/>
      <c r="Q54" s="412"/>
      <c r="R54" s="412"/>
      <c r="S54" s="412"/>
      <c r="T54" s="412"/>
      <c r="U54" s="413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customHeight="1" x14ac:dyDescent="0.25">
      <c r="A55" s="44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2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3"/>
      <c r="O61" s="411" t="s">
        <v>70</v>
      </c>
      <c r="P61" s="412"/>
      <c r="Q61" s="412"/>
      <c r="R61" s="412"/>
      <c r="S61" s="412"/>
      <c r="T61" s="412"/>
      <c r="U61" s="413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3"/>
      <c r="O62" s="411" t="s">
        <v>70</v>
      </c>
      <c r="P62" s="412"/>
      <c r="Q62" s="412"/>
      <c r="R62" s="412"/>
      <c r="S62" s="412"/>
      <c r="T62" s="412"/>
      <c r="U62" s="413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customHeight="1" x14ac:dyDescent="0.25">
      <c r="A63" s="44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899</v>
      </c>
      <c r="X66" s="381">
        <f t="shared" si="6"/>
        <v>907.19999999999993</v>
      </c>
      <c r="Y66" s="36">
        <f t="shared" si="7"/>
        <v>1.7617499999999999</v>
      </c>
      <c r="Z66" s="56"/>
      <c r="AA66" s="57"/>
      <c r="AE66" s="64"/>
      <c r="BB66" s="84" t="s">
        <v>1</v>
      </c>
      <c r="BL66" s="64">
        <f t="shared" si="8"/>
        <v>937.52857142857147</v>
      </c>
      <c r="BM66" s="64">
        <f t="shared" si="9"/>
        <v>946.08</v>
      </c>
      <c r="BN66" s="64">
        <f t="shared" si="10"/>
        <v>1.4333545918367347</v>
      </c>
      <c r="BO66" s="64">
        <f t="shared" si="11"/>
        <v>1.4464285714285714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500</v>
      </c>
      <c r="X71" s="381">
        <f t="shared" si="6"/>
        <v>503.99999999999994</v>
      </c>
      <c r="Y71" s="36">
        <f t="shared" si="7"/>
        <v>0.9787499999999999</v>
      </c>
      <c r="Z71" s="56"/>
      <c r="AA71" s="57"/>
      <c r="AE71" s="64"/>
      <c r="BB71" s="89" t="s">
        <v>1</v>
      </c>
      <c r="BL71" s="64">
        <f t="shared" si="8"/>
        <v>521.42857142857144</v>
      </c>
      <c r="BM71" s="64">
        <f t="shared" si="9"/>
        <v>525.6</v>
      </c>
      <c r="BN71" s="64">
        <f t="shared" si="10"/>
        <v>0.79719387755102045</v>
      </c>
      <c r="BO71" s="64">
        <f t="shared" si="11"/>
        <v>0.80357142857142849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2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3"/>
      <c r="O86" s="411" t="s">
        <v>70</v>
      </c>
      <c r="P86" s="412"/>
      <c r="Q86" s="412"/>
      <c r="R86" s="412"/>
      <c r="S86" s="412"/>
      <c r="T86" s="412"/>
      <c r="U86" s="413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124.91071428571431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126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2.7404999999999999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3"/>
      <c r="O87" s="411" t="s">
        <v>70</v>
      </c>
      <c r="P87" s="412"/>
      <c r="Q87" s="412"/>
      <c r="R87" s="412"/>
      <c r="S87" s="412"/>
      <c r="T87" s="412"/>
      <c r="U87" s="413"/>
      <c r="V87" s="37" t="s">
        <v>66</v>
      </c>
      <c r="W87" s="382">
        <f>IFERROR(SUM(W65:W85),"0")</f>
        <v>1399</v>
      </c>
      <c r="X87" s="382">
        <f>IFERROR(SUM(X65:X85),"0")</f>
        <v>1411.1999999999998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150</v>
      </c>
      <c r="X89" s="381">
        <f>IFERROR(IF(W89="",0,CEILING((W89/$H89),1)*$H89),"")</f>
        <v>151.20000000000002</v>
      </c>
      <c r="Y89" s="36">
        <f>IFERROR(IF(X89=0,"",ROUNDUP(X89/H89,0)*0.02175),"")</f>
        <v>0.30449999999999999</v>
      </c>
      <c r="Z89" s="56"/>
      <c r="AA89" s="57"/>
      <c r="AE89" s="64"/>
      <c r="BB89" s="104" t="s">
        <v>1</v>
      </c>
      <c r="BL89" s="64">
        <f>IFERROR(W89*I89/H89,"0")</f>
        <v>156.66666666666666</v>
      </c>
      <c r="BM89" s="64">
        <f>IFERROR(X89*I89/H89,"0")</f>
        <v>157.91999999999999</v>
      </c>
      <c r="BN89" s="64">
        <f>IFERROR(1/J89*(W89/H89),"0")</f>
        <v>0.2893518518518518</v>
      </c>
      <c r="BO89" s="64">
        <f>IFERROR(1/J89*(X89/H89),"0")</f>
        <v>0.29166666666666663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4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2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3"/>
      <c r="O93" s="411" t="s">
        <v>70</v>
      </c>
      <c r="P93" s="412"/>
      <c r="Q93" s="412"/>
      <c r="R93" s="412"/>
      <c r="S93" s="412"/>
      <c r="T93" s="412"/>
      <c r="U93" s="413"/>
      <c r="V93" s="37" t="s">
        <v>71</v>
      </c>
      <c r="W93" s="382">
        <f>IFERROR(W89/H89,"0")+IFERROR(W90/H90,"0")+IFERROR(W91/H91,"0")+IFERROR(W92/H92,"0")</f>
        <v>13.888888888888888</v>
      </c>
      <c r="X93" s="382">
        <f>IFERROR(X89/H89,"0")+IFERROR(X90/H90,"0")+IFERROR(X91/H91,"0")+IFERROR(X92/H92,"0")</f>
        <v>14</v>
      </c>
      <c r="Y93" s="382">
        <f>IFERROR(IF(Y89="",0,Y89),"0")+IFERROR(IF(Y90="",0,Y90),"0")+IFERROR(IF(Y91="",0,Y91),"0")+IFERROR(IF(Y92="",0,Y92),"0")</f>
        <v>0.30449999999999999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3"/>
      <c r="O94" s="411" t="s">
        <v>70</v>
      </c>
      <c r="P94" s="412"/>
      <c r="Q94" s="412"/>
      <c r="R94" s="412"/>
      <c r="S94" s="412"/>
      <c r="T94" s="412"/>
      <c r="U94" s="413"/>
      <c r="V94" s="37" t="s">
        <v>66</v>
      </c>
      <c r="W94" s="382">
        <f>IFERROR(SUM(W89:W92),"0")</f>
        <v>150</v>
      </c>
      <c r="X94" s="382">
        <f>IFERROR(SUM(X89:X92),"0")</f>
        <v>151.20000000000002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0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2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3"/>
      <c r="O103" s="411" t="s">
        <v>70</v>
      </c>
      <c r="P103" s="412"/>
      <c r="Q103" s="412"/>
      <c r="R103" s="412"/>
      <c r="S103" s="412"/>
      <c r="T103" s="412"/>
      <c r="U103" s="413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3"/>
      <c r="O104" s="411" t="s">
        <v>70</v>
      </c>
      <c r="P104" s="412"/>
      <c r="Q104" s="412"/>
      <c r="R104" s="412"/>
      <c r="S104" s="412"/>
      <c r="T104" s="412"/>
      <c r="U104" s="413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95</v>
      </c>
      <c r="X106" s="381">
        <f t="shared" ref="X106:X119" si="18">IFERROR(IF(W106="",0,CEILING((W106/$H106),1)*$H106),"")</f>
        <v>100.80000000000001</v>
      </c>
      <c r="Y106" s="36">
        <f>IFERROR(IF(X106=0,"",ROUNDUP(X106/H106,0)*0.02175),"")</f>
        <v>0.26100000000000001</v>
      </c>
      <c r="Z106" s="56"/>
      <c r="AA106" s="57"/>
      <c r="AE106" s="64"/>
      <c r="BB106" s="115" t="s">
        <v>1</v>
      </c>
      <c r="BL106" s="64">
        <f t="shared" ref="BL106:BL119" si="19">IFERROR(W106*I106/H106,"0")</f>
        <v>101.37857142857143</v>
      </c>
      <c r="BM106" s="64">
        <f t="shared" ref="BM106:BM119" si="20">IFERROR(X106*I106/H106,"0")</f>
        <v>107.56800000000001</v>
      </c>
      <c r="BN106" s="64">
        <f t="shared" ref="BN106:BN119" si="21">IFERROR(1/J106*(W106/H106),"0")</f>
        <v>0.20195578231292513</v>
      </c>
      <c r="BO106" s="64">
        <f t="shared" ref="BO106:BO119" si="22">IFERROR(1/J106*(X106/H106),"0")</f>
        <v>0.21428571428571427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40</v>
      </c>
      <c r="X112" s="381">
        <f t="shared" si="18"/>
        <v>40.5</v>
      </c>
      <c r="Y112" s="36">
        <f>IFERROR(IF(X112=0,"",ROUNDUP(X112/H112,0)*0.00753),"")</f>
        <v>0.11295000000000001</v>
      </c>
      <c r="Z112" s="56"/>
      <c r="AA112" s="57"/>
      <c r="AE112" s="64"/>
      <c r="BB112" s="121" t="s">
        <v>1</v>
      </c>
      <c r="BL112" s="64">
        <f t="shared" si="19"/>
        <v>44.029629629629625</v>
      </c>
      <c r="BM112" s="64">
        <f t="shared" si="20"/>
        <v>44.58</v>
      </c>
      <c r="BN112" s="64">
        <f t="shared" si="21"/>
        <v>9.4966761633428293E-2</v>
      </c>
      <c r="BO112" s="64">
        <f t="shared" si="22"/>
        <v>9.6153846153846145E-2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2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3"/>
      <c r="O120" s="411" t="s">
        <v>70</v>
      </c>
      <c r="P120" s="412"/>
      <c r="Q120" s="412"/>
      <c r="R120" s="412"/>
      <c r="S120" s="412"/>
      <c r="T120" s="412"/>
      <c r="U120" s="413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26.12433862433862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27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0.37395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3"/>
      <c r="O121" s="411" t="s">
        <v>70</v>
      </c>
      <c r="P121" s="412"/>
      <c r="Q121" s="412"/>
      <c r="R121" s="412"/>
      <c r="S121" s="412"/>
      <c r="T121" s="412"/>
      <c r="U121" s="413"/>
      <c r="V121" s="37" t="s">
        <v>66</v>
      </c>
      <c r="W121" s="382">
        <f>IFERROR(SUM(W106:W119),"0")</f>
        <v>135</v>
      </c>
      <c r="X121" s="382">
        <f>IFERROR(SUM(X106:X119),"0")</f>
        <v>141.30000000000001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85</v>
      </c>
      <c r="X123" s="381">
        <f t="shared" ref="X123:X129" si="24">IFERROR(IF(W123="",0,CEILING((W123/$H123),1)*$H123),"")</f>
        <v>86.32</v>
      </c>
      <c r="Y123" s="36">
        <f>IFERROR(IF(X123=0,"",ROUNDUP(X123/H123,0)*0.00937),"")</f>
        <v>0.24362</v>
      </c>
      <c r="Z123" s="56"/>
      <c r="AA123" s="57"/>
      <c r="AE123" s="64"/>
      <c r="BB123" s="129" t="s">
        <v>1</v>
      </c>
      <c r="BL123" s="64">
        <f t="shared" ref="BL123:BL129" si="25">IFERROR(W123*I123/H123,"0")</f>
        <v>91.7078313253012</v>
      </c>
      <c r="BM123" s="64">
        <f t="shared" ref="BM123:BM129" si="26">IFERROR(X123*I123/H123,"0")</f>
        <v>93.131999999999991</v>
      </c>
      <c r="BN123" s="64">
        <f t="shared" ref="BN123:BN129" si="27">IFERROR(1/J123*(W123/H123),"0")</f>
        <v>0.21335341365461846</v>
      </c>
      <c r="BO123" s="64">
        <f t="shared" ref="BO123:BO129" si="28">IFERROR(1/J123*(X123/H123),"0")</f>
        <v>0.21666666666666667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02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3"/>
      <c r="O130" s="411" t="s">
        <v>70</v>
      </c>
      <c r="P130" s="412"/>
      <c r="Q130" s="412"/>
      <c r="R130" s="412"/>
      <c r="S130" s="412"/>
      <c r="T130" s="412"/>
      <c r="U130" s="413"/>
      <c r="V130" s="37" t="s">
        <v>71</v>
      </c>
      <c r="W130" s="382">
        <f>IFERROR(W123/H123,"0")+IFERROR(W124/H124,"0")+IFERROR(W125/H125,"0")+IFERROR(W126/H126,"0")+IFERROR(W127/H127,"0")+IFERROR(W128/H128,"0")+IFERROR(W129/H129,"0")</f>
        <v>25.602409638554217</v>
      </c>
      <c r="X130" s="382">
        <f>IFERROR(X123/H123,"0")+IFERROR(X124/H124,"0")+IFERROR(X125/H125,"0")+IFERROR(X126/H126,"0")+IFERROR(X127/H127,"0")+IFERROR(X128/H128,"0")+IFERROR(X129/H129,"0")</f>
        <v>26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0.24362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3"/>
      <c r="O131" s="411" t="s">
        <v>70</v>
      </c>
      <c r="P131" s="412"/>
      <c r="Q131" s="412"/>
      <c r="R131" s="412"/>
      <c r="S131" s="412"/>
      <c r="T131" s="412"/>
      <c r="U131" s="413"/>
      <c r="V131" s="37" t="s">
        <v>66</v>
      </c>
      <c r="W131" s="382">
        <f>IFERROR(SUM(W123:W129),"0")</f>
        <v>85</v>
      </c>
      <c r="X131" s="382">
        <f>IFERROR(SUM(X123:X129),"0")</f>
        <v>86.32</v>
      </c>
      <c r="Y131" s="37"/>
      <c r="Z131" s="383"/>
      <c r="AA131" s="383"/>
    </row>
    <row r="132" spans="1:67" ht="16.5" customHeight="1" x14ac:dyDescent="0.25">
      <c r="A132" s="44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198</v>
      </c>
      <c r="X135" s="381">
        <f>IFERROR(IF(W135="",0,CEILING((W135/$H135),1)*$H135),"")</f>
        <v>201.60000000000002</v>
      </c>
      <c r="Y135" s="36">
        <f>IFERROR(IF(X135=0,"",ROUNDUP(X135/H135,0)*0.02175),"")</f>
        <v>0.52200000000000002</v>
      </c>
      <c r="Z135" s="56"/>
      <c r="AA135" s="57"/>
      <c r="AE135" s="64"/>
      <c r="BB135" s="137" t="s">
        <v>1</v>
      </c>
      <c r="BL135" s="64">
        <f>IFERROR(W135*I135/H135,"0")</f>
        <v>211.15285714285713</v>
      </c>
      <c r="BM135" s="64">
        <f>IFERROR(X135*I135/H135,"0")</f>
        <v>214.99200000000002</v>
      </c>
      <c r="BN135" s="64">
        <f>IFERROR(1/J135*(W135/H135),"0")</f>
        <v>0.42091836734693872</v>
      </c>
      <c r="BO135" s="64">
        <f>IFERROR(1/J135*(X135/H135),"0")</f>
        <v>0.42857142857142855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2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3"/>
      <c r="O139" s="411" t="s">
        <v>70</v>
      </c>
      <c r="P139" s="412"/>
      <c r="Q139" s="412"/>
      <c r="R139" s="412"/>
      <c r="S139" s="412"/>
      <c r="T139" s="412"/>
      <c r="U139" s="413"/>
      <c r="V139" s="37" t="s">
        <v>71</v>
      </c>
      <c r="W139" s="382">
        <f>IFERROR(W134/H134,"0")+IFERROR(W135/H135,"0")+IFERROR(W136/H136,"0")+IFERROR(W137/H137,"0")+IFERROR(W138/H138,"0")</f>
        <v>23.571428571428569</v>
      </c>
      <c r="X139" s="382">
        <f>IFERROR(X134/H134,"0")+IFERROR(X135/H135,"0")+IFERROR(X136/H136,"0")+IFERROR(X137/H137,"0")+IFERROR(X138/H138,"0")</f>
        <v>24</v>
      </c>
      <c r="Y139" s="382">
        <f>IFERROR(IF(Y134="",0,Y134),"0")+IFERROR(IF(Y135="",0,Y135),"0")+IFERROR(IF(Y136="",0,Y136),"0")+IFERROR(IF(Y137="",0,Y137),"0")+IFERROR(IF(Y138="",0,Y138),"0")</f>
        <v>0.52200000000000002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3"/>
      <c r="O140" s="411" t="s">
        <v>70</v>
      </c>
      <c r="P140" s="412"/>
      <c r="Q140" s="412"/>
      <c r="R140" s="412"/>
      <c r="S140" s="412"/>
      <c r="T140" s="412"/>
      <c r="U140" s="413"/>
      <c r="V140" s="37" t="s">
        <v>66</v>
      </c>
      <c r="W140" s="382">
        <f>IFERROR(SUM(W134:W138),"0")</f>
        <v>198</v>
      </c>
      <c r="X140" s="382">
        <f>IFERROR(SUM(X134:X138),"0")</f>
        <v>201.60000000000002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4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2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3"/>
      <c r="O147" s="411" t="s">
        <v>70</v>
      </c>
      <c r="P147" s="412"/>
      <c r="Q147" s="412"/>
      <c r="R147" s="412"/>
      <c r="S147" s="412"/>
      <c r="T147" s="412"/>
      <c r="U147" s="413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3"/>
      <c r="O148" s="411" t="s">
        <v>70</v>
      </c>
      <c r="P148" s="412"/>
      <c r="Q148" s="412"/>
      <c r="R148" s="412"/>
      <c r="S148" s="412"/>
      <c r="T148" s="412"/>
      <c r="U148" s="413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4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180</v>
      </c>
      <c r="X153" s="381">
        <f t="shared" si="29"/>
        <v>180.6</v>
      </c>
      <c r="Y153" s="36">
        <f>IFERROR(IF(X153=0,"",ROUNDUP(X153/H153,0)*0.00753),"")</f>
        <v>0.32379000000000002</v>
      </c>
      <c r="Z153" s="56"/>
      <c r="AA153" s="57"/>
      <c r="AE153" s="64"/>
      <c r="BB153" s="146" t="s">
        <v>1</v>
      </c>
      <c r="BL153" s="64">
        <f t="shared" si="30"/>
        <v>188.57142857142858</v>
      </c>
      <c r="BM153" s="64">
        <f t="shared" si="31"/>
        <v>189.2</v>
      </c>
      <c r="BN153" s="64">
        <f t="shared" si="32"/>
        <v>0.27472527472527469</v>
      </c>
      <c r="BO153" s="64">
        <f t="shared" si="33"/>
        <v>0.27564102564102561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02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3"/>
      <c r="O160" s="411" t="s">
        <v>70</v>
      </c>
      <c r="P160" s="412"/>
      <c r="Q160" s="412"/>
      <c r="R160" s="412"/>
      <c r="S160" s="412"/>
      <c r="T160" s="412"/>
      <c r="U160" s="413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42.857142857142854</v>
      </c>
      <c r="X160" s="382">
        <f>IFERROR(X151/H151,"0")+IFERROR(X152/H152,"0")+IFERROR(X153/H153,"0")+IFERROR(X154/H154,"0")+IFERROR(X155/H155,"0")+IFERROR(X156/H156,"0")+IFERROR(X157/H157,"0")+IFERROR(X158/H158,"0")+IFERROR(X159/H159,"0")</f>
        <v>43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0.32379000000000002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3"/>
      <c r="O161" s="411" t="s">
        <v>70</v>
      </c>
      <c r="P161" s="412"/>
      <c r="Q161" s="412"/>
      <c r="R161" s="412"/>
      <c r="S161" s="412"/>
      <c r="T161" s="412"/>
      <c r="U161" s="413"/>
      <c r="V161" s="37" t="s">
        <v>66</v>
      </c>
      <c r="W161" s="382">
        <f>IFERROR(SUM(W151:W159),"0")</f>
        <v>180</v>
      </c>
      <c r="X161" s="382">
        <f>IFERROR(SUM(X151:X159),"0")</f>
        <v>180.6</v>
      </c>
      <c r="Y161" s="37"/>
      <c r="Z161" s="383"/>
      <c r="AA161" s="383"/>
    </row>
    <row r="162" spans="1:67" ht="16.5" customHeight="1" x14ac:dyDescent="0.25">
      <c r="A162" s="44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2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3"/>
      <c r="O166" s="411" t="s">
        <v>70</v>
      </c>
      <c r="P166" s="412"/>
      <c r="Q166" s="412"/>
      <c r="R166" s="412"/>
      <c r="S166" s="412"/>
      <c r="T166" s="412"/>
      <c r="U166" s="413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3"/>
      <c r="O167" s="411" t="s">
        <v>70</v>
      </c>
      <c r="P167" s="412"/>
      <c r="Q167" s="412"/>
      <c r="R167" s="412"/>
      <c r="S167" s="412"/>
      <c r="T167" s="412"/>
      <c r="U167" s="413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2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3"/>
      <c r="O171" s="411" t="s">
        <v>70</v>
      </c>
      <c r="P171" s="412"/>
      <c r="Q171" s="412"/>
      <c r="R171" s="412"/>
      <c r="S171" s="412"/>
      <c r="T171" s="412"/>
      <c r="U171" s="413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3"/>
      <c r="O172" s="411" t="s">
        <v>70</v>
      </c>
      <c r="P172" s="412"/>
      <c r="Q172" s="412"/>
      <c r="R172" s="412"/>
      <c r="S172" s="412"/>
      <c r="T172" s="412"/>
      <c r="U172" s="413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88</v>
      </c>
      <c r="X174" s="381">
        <f>IFERROR(IF(W174="",0,CEILING((W174/$H174),1)*$H174),"")</f>
        <v>91.800000000000011</v>
      </c>
      <c r="Y174" s="36">
        <f>IFERROR(IF(X174=0,"",ROUNDUP(X174/H174,0)*0.00937),"")</f>
        <v>0.15928999999999999</v>
      </c>
      <c r="Z174" s="56"/>
      <c r="AA174" s="57"/>
      <c r="AE174" s="64"/>
      <c r="BB174" s="157" t="s">
        <v>1</v>
      </c>
      <c r="BL174" s="64">
        <f>IFERROR(W174*I174/H174,"0")</f>
        <v>91.422222222222217</v>
      </c>
      <c r="BM174" s="64">
        <f>IFERROR(X174*I174/H174,"0")</f>
        <v>95.37</v>
      </c>
      <c r="BN174" s="64">
        <f>IFERROR(1/J174*(W174/H174),"0")</f>
        <v>0.13580246913580246</v>
      </c>
      <c r="BO174" s="64">
        <f>IFERROR(1/J174*(X174/H174),"0")</f>
        <v>0.14166666666666666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145</v>
      </c>
      <c r="X175" s="381">
        <f>IFERROR(IF(W175="",0,CEILING((W175/$H175),1)*$H175),"")</f>
        <v>145.80000000000001</v>
      </c>
      <c r="Y175" s="36">
        <f>IFERROR(IF(X175=0,"",ROUNDUP(X175/H175,0)*0.00937),"")</f>
        <v>0.25298999999999999</v>
      </c>
      <c r="Z175" s="56"/>
      <c r="AA175" s="57"/>
      <c r="AE175" s="64"/>
      <c r="BB175" s="158" t="s">
        <v>1</v>
      </c>
      <c r="BL175" s="64">
        <f>IFERROR(W175*I175/H175,"0")</f>
        <v>150.63888888888889</v>
      </c>
      <c r="BM175" s="64">
        <f>IFERROR(X175*I175/H175,"0")</f>
        <v>151.47</v>
      </c>
      <c r="BN175" s="64">
        <f>IFERROR(1/J175*(W175/H175),"0")</f>
        <v>0.22376543209876543</v>
      </c>
      <c r="BO175" s="64">
        <f>IFERROR(1/J175*(X175/H175),"0")</f>
        <v>0.22500000000000001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23</v>
      </c>
      <c r="X177" s="381">
        <f>IFERROR(IF(W177="",0,CEILING((W177/$H177),1)*$H177),"")</f>
        <v>27</v>
      </c>
      <c r="Y177" s="36">
        <f>IFERROR(IF(X177=0,"",ROUNDUP(X177/H177,0)*0.00937),"")</f>
        <v>4.6850000000000003E-2</v>
      </c>
      <c r="Z177" s="56"/>
      <c r="AA177" s="57"/>
      <c r="AE177" s="64"/>
      <c r="BB177" s="160" t="s">
        <v>1</v>
      </c>
      <c r="BL177" s="64">
        <f>IFERROR(W177*I177/H177,"0")</f>
        <v>23.894444444444442</v>
      </c>
      <c r="BM177" s="64">
        <f>IFERROR(X177*I177/H177,"0")</f>
        <v>28.049999999999997</v>
      </c>
      <c r="BN177" s="64">
        <f>IFERROR(1/J177*(W177/H177),"0")</f>
        <v>3.5493827160493818E-2</v>
      </c>
      <c r="BO177" s="64">
        <f>IFERROR(1/J177*(X177/H177),"0")</f>
        <v>4.1666666666666664E-2</v>
      </c>
    </row>
    <row r="178" spans="1:67" x14ac:dyDescent="0.2">
      <c r="A178" s="402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3"/>
      <c r="O178" s="411" t="s">
        <v>70</v>
      </c>
      <c r="P178" s="412"/>
      <c r="Q178" s="412"/>
      <c r="R178" s="412"/>
      <c r="S178" s="412"/>
      <c r="T178" s="412"/>
      <c r="U178" s="413"/>
      <c r="V178" s="37" t="s">
        <v>71</v>
      </c>
      <c r="W178" s="382">
        <f>IFERROR(W174/H174,"0")+IFERROR(W175/H175,"0")+IFERROR(W176/H176,"0")+IFERROR(W177/H177,"0")</f>
        <v>47.407407407407405</v>
      </c>
      <c r="X178" s="382">
        <f>IFERROR(X174/H174,"0")+IFERROR(X175/H175,"0")+IFERROR(X176/H176,"0")+IFERROR(X177/H177,"0")</f>
        <v>49</v>
      </c>
      <c r="Y178" s="382">
        <f>IFERROR(IF(Y174="",0,Y174),"0")+IFERROR(IF(Y175="",0,Y175),"0")+IFERROR(IF(Y176="",0,Y176),"0")+IFERROR(IF(Y177="",0,Y177),"0")</f>
        <v>0.45912999999999998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3"/>
      <c r="O179" s="411" t="s">
        <v>70</v>
      </c>
      <c r="P179" s="412"/>
      <c r="Q179" s="412"/>
      <c r="R179" s="412"/>
      <c r="S179" s="412"/>
      <c r="T179" s="412"/>
      <c r="U179" s="413"/>
      <c r="V179" s="37" t="s">
        <v>66</v>
      </c>
      <c r="W179" s="382">
        <f>IFERROR(SUM(W174:W177),"0")</f>
        <v>256</v>
      </c>
      <c r="X179" s="382">
        <f>IFERROR(SUM(X174:X177),"0")</f>
        <v>264.60000000000002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4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386</v>
      </c>
      <c r="X187" s="381">
        <f t="shared" si="34"/>
        <v>391.49999999999994</v>
      </c>
      <c r="Y187" s="36">
        <f>IFERROR(IF(X187=0,"",ROUNDUP(X187/H187,0)*0.02175),"")</f>
        <v>0.9787499999999999</v>
      </c>
      <c r="Z187" s="56"/>
      <c r="AA187" s="57"/>
      <c r="AE187" s="64"/>
      <c r="BB187" s="167" t="s">
        <v>1</v>
      </c>
      <c r="BL187" s="64">
        <f t="shared" si="35"/>
        <v>411.02344827586205</v>
      </c>
      <c r="BM187" s="64">
        <f t="shared" si="36"/>
        <v>416.87999999999994</v>
      </c>
      <c r="BN187" s="64">
        <f t="shared" si="37"/>
        <v>0.79228243021346467</v>
      </c>
      <c r="BO187" s="64">
        <f t="shared" si="38"/>
        <v>0.80357142857142849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5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4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200</v>
      </c>
      <c r="X193" s="381">
        <f t="shared" si="34"/>
        <v>201.6</v>
      </c>
      <c r="Y193" s="36">
        <f t="shared" ref="Y193:Y200" si="39">IFERROR(IF(X193=0,"",ROUNDUP(X193/H193,0)*0.00753),"")</f>
        <v>0.63251999999999997</v>
      </c>
      <c r="Z193" s="56"/>
      <c r="AA193" s="57"/>
      <c r="AE193" s="64"/>
      <c r="BB193" s="173" t="s">
        <v>1</v>
      </c>
      <c r="BL193" s="64">
        <f t="shared" si="35"/>
        <v>224.16666666666669</v>
      </c>
      <c r="BM193" s="64">
        <f t="shared" si="36"/>
        <v>225.96</v>
      </c>
      <c r="BN193" s="64">
        <f t="shared" si="37"/>
        <v>0.53418803418803418</v>
      </c>
      <c r="BO193" s="64">
        <f t="shared" si="38"/>
        <v>0.53846153846153844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160</v>
      </c>
      <c r="X194" s="381">
        <f t="shared" si="34"/>
        <v>160.79999999999998</v>
      </c>
      <c r="Y194" s="36">
        <f t="shared" si="39"/>
        <v>0.50451000000000001</v>
      </c>
      <c r="Z194" s="56"/>
      <c r="AA194" s="57"/>
      <c r="AE194" s="64"/>
      <c r="BB194" s="174" t="s">
        <v>1</v>
      </c>
      <c r="BL194" s="64">
        <f t="shared" si="35"/>
        <v>178.13333333333335</v>
      </c>
      <c r="BM194" s="64">
        <f t="shared" si="36"/>
        <v>179.024</v>
      </c>
      <c r="BN194" s="64">
        <f t="shared" si="37"/>
        <v>0.42735042735042739</v>
      </c>
      <c r="BO194" s="64">
        <f t="shared" si="38"/>
        <v>0.42948717948717946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1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5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193</v>
      </c>
      <c r="X198" s="381">
        <f t="shared" si="34"/>
        <v>194.4</v>
      </c>
      <c r="Y198" s="36">
        <f t="shared" si="39"/>
        <v>0.60992999999999997</v>
      </c>
      <c r="Z198" s="56"/>
      <c r="AA198" s="57"/>
      <c r="AE198" s="64"/>
      <c r="BB198" s="178" t="s">
        <v>1</v>
      </c>
      <c r="BL198" s="64">
        <f t="shared" si="35"/>
        <v>214.87333333333336</v>
      </c>
      <c r="BM198" s="64">
        <f t="shared" si="36"/>
        <v>216.43200000000004</v>
      </c>
      <c r="BN198" s="64">
        <f t="shared" si="37"/>
        <v>0.51549145299145305</v>
      </c>
      <c r="BO198" s="64">
        <f t="shared" si="38"/>
        <v>0.51923076923076916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3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125</v>
      </c>
      <c r="X200" s="381">
        <f t="shared" si="34"/>
        <v>127.19999999999999</v>
      </c>
      <c r="Y200" s="36">
        <f t="shared" si="39"/>
        <v>0.39909</v>
      </c>
      <c r="Z200" s="56"/>
      <c r="AA200" s="57"/>
      <c r="AE200" s="64"/>
      <c r="BB200" s="180" t="s">
        <v>1</v>
      </c>
      <c r="BL200" s="64">
        <f t="shared" si="35"/>
        <v>139.47916666666669</v>
      </c>
      <c r="BM200" s="64">
        <f t="shared" si="36"/>
        <v>141.934</v>
      </c>
      <c r="BN200" s="64">
        <f t="shared" si="37"/>
        <v>0.33386752136752135</v>
      </c>
      <c r="BO200" s="64">
        <f t="shared" si="38"/>
        <v>0.33974358974358976</v>
      </c>
    </row>
    <row r="201" spans="1:67" x14ac:dyDescent="0.2">
      <c r="A201" s="402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3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326.86781609195401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330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3.1248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3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2">
        <f>IFERROR(SUM(W181:W200),"0")</f>
        <v>1064</v>
      </c>
      <c r="X202" s="382">
        <f>IFERROR(SUM(X181:X200),"0")</f>
        <v>1075.4999999999998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0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02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3"/>
      <c r="O210" s="411" t="s">
        <v>70</v>
      </c>
      <c r="P210" s="412"/>
      <c r="Q210" s="412"/>
      <c r="R210" s="412"/>
      <c r="S210" s="412"/>
      <c r="T210" s="412"/>
      <c r="U210" s="413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3"/>
      <c r="O211" s="411" t="s">
        <v>70</v>
      </c>
      <c r="P211" s="412"/>
      <c r="Q211" s="412"/>
      <c r="R211" s="412"/>
      <c r="S211" s="412"/>
      <c r="T211" s="412"/>
      <c r="U211" s="413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customHeight="1" x14ac:dyDescent="0.25">
      <c r="A212" s="44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3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50</v>
      </c>
      <c r="X216" s="381">
        <f t="shared" si="45"/>
        <v>58</v>
      </c>
      <c r="Y216" s="36">
        <f>IFERROR(IF(X216=0,"",ROUNDUP(X216/H216,0)*0.02175),"")</f>
        <v>0.10874999999999999</v>
      </c>
      <c r="Z216" s="56"/>
      <c r="AA216" s="57"/>
      <c r="AE216" s="64"/>
      <c r="BB216" s="189" t="s">
        <v>1</v>
      </c>
      <c r="BL216" s="64">
        <f t="shared" si="46"/>
        <v>52.068965517241381</v>
      </c>
      <c r="BM216" s="64">
        <f t="shared" si="47"/>
        <v>60.4</v>
      </c>
      <c r="BN216" s="64">
        <f t="shared" si="48"/>
        <v>7.6970443349753698E-2</v>
      </c>
      <c r="BO216" s="64">
        <f t="shared" si="49"/>
        <v>8.9285714285714274E-2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2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02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3"/>
      <c r="O220" s="411" t="s">
        <v>70</v>
      </c>
      <c r="P220" s="412"/>
      <c r="Q220" s="412"/>
      <c r="R220" s="412"/>
      <c r="S220" s="412"/>
      <c r="T220" s="412"/>
      <c r="U220" s="413"/>
      <c r="V220" s="37" t="s">
        <v>71</v>
      </c>
      <c r="W220" s="382">
        <f>IFERROR(W214/H214,"0")+IFERROR(W215/H215,"0")+IFERROR(W216/H216,"0")+IFERROR(W217/H217,"0")+IFERROR(W218/H218,"0")+IFERROR(W219/H219,"0")</f>
        <v>4.3103448275862073</v>
      </c>
      <c r="X220" s="382">
        <f>IFERROR(X214/H214,"0")+IFERROR(X215/H215,"0")+IFERROR(X216/H216,"0")+IFERROR(X217/H217,"0")+IFERROR(X218/H218,"0")+IFERROR(X219/H219,"0")</f>
        <v>5</v>
      </c>
      <c r="Y220" s="382">
        <f>IFERROR(IF(Y214="",0,Y214),"0")+IFERROR(IF(Y215="",0,Y215),"0")+IFERROR(IF(Y216="",0,Y216),"0")+IFERROR(IF(Y217="",0,Y217),"0")+IFERROR(IF(Y218="",0,Y218),"0")+IFERROR(IF(Y219="",0,Y219),"0")</f>
        <v>0.10874999999999999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3"/>
      <c r="O221" s="411" t="s">
        <v>70</v>
      </c>
      <c r="P221" s="412"/>
      <c r="Q221" s="412"/>
      <c r="R221" s="412"/>
      <c r="S221" s="412"/>
      <c r="T221" s="412"/>
      <c r="U221" s="413"/>
      <c r="V221" s="37" t="s">
        <v>66</v>
      </c>
      <c r="W221" s="382">
        <f>IFERROR(SUM(W214:W219),"0")</f>
        <v>50</v>
      </c>
      <c r="X221" s="382">
        <f>IFERROR(SUM(X214:X219),"0")</f>
        <v>58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402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3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3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customHeight="1" x14ac:dyDescent="0.25">
      <c r="A227" s="44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50</v>
      </c>
      <c r="X229" s="381">
        <f t="shared" ref="X229:X234" si="50">IFERROR(IF(W229="",0,CEILING((W229/$H229),1)*$H229),"")</f>
        <v>58</v>
      </c>
      <c r="Y229" s="36">
        <f>IFERROR(IF(X229=0,"",ROUNDUP(X229/H229,0)*0.02175),"")</f>
        <v>0.10874999999999999</v>
      </c>
      <c r="Z229" s="56"/>
      <c r="AA229" s="57"/>
      <c r="AE229" s="64"/>
      <c r="BB229" s="195" t="s">
        <v>1</v>
      </c>
      <c r="BL229" s="64">
        <f t="shared" ref="BL229:BL234" si="51">IFERROR(W229*I229/H229,"0")</f>
        <v>52.068965517241381</v>
      </c>
      <c r="BM229" s="64">
        <f t="shared" ref="BM229:BM234" si="52">IFERROR(X229*I229/H229,"0")</f>
        <v>60.4</v>
      </c>
      <c r="BN229" s="64">
        <f t="shared" ref="BN229:BN234" si="53">IFERROR(1/J229*(W229/H229),"0")</f>
        <v>7.6970443349753698E-2</v>
      </c>
      <c r="BO229" s="64">
        <f t="shared" ref="BO229:BO234" si="54">IFERROR(1/J229*(X229/H229),"0")</f>
        <v>8.9285714285714274E-2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20</v>
      </c>
      <c r="X232" s="381">
        <f t="shared" si="50"/>
        <v>20</v>
      </c>
      <c r="Y232" s="36">
        <f>IFERROR(IF(X232=0,"",ROUNDUP(X232/H232,0)*0.00937),"")</f>
        <v>4.6850000000000003E-2</v>
      </c>
      <c r="Z232" s="56"/>
      <c r="AA232" s="57"/>
      <c r="AE232" s="64"/>
      <c r="BB232" s="198" t="s">
        <v>1</v>
      </c>
      <c r="BL232" s="64">
        <f t="shared" si="51"/>
        <v>21.200000000000003</v>
      </c>
      <c r="BM232" s="64">
        <f t="shared" si="52"/>
        <v>21.200000000000003</v>
      </c>
      <c r="BN232" s="64">
        <f t="shared" si="53"/>
        <v>4.1666666666666664E-2</v>
      </c>
      <c r="BO232" s="64">
        <f t="shared" si="54"/>
        <v>4.1666666666666664E-2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402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3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2">
        <f>IFERROR(W229/H229,"0")+IFERROR(W230/H230,"0")+IFERROR(W231/H231,"0")+IFERROR(W232/H232,"0")+IFERROR(W233/H233,"0")+IFERROR(W234/H234,"0")</f>
        <v>9.3103448275862064</v>
      </c>
      <c r="X235" s="382">
        <f>IFERROR(X229/H229,"0")+IFERROR(X230/H230,"0")+IFERROR(X231/H231,"0")+IFERROR(X232/H232,"0")+IFERROR(X233/H233,"0")+IFERROR(X234/H234,"0")</f>
        <v>10</v>
      </c>
      <c r="Y235" s="382">
        <f>IFERROR(IF(Y229="",0,Y229),"0")+IFERROR(IF(Y230="",0,Y230),"0")+IFERROR(IF(Y231="",0,Y231),"0")+IFERROR(IF(Y232="",0,Y232),"0")+IFERROR(IF(Y233="",0,Y233),"0")+IFERROR(IF(Y234="",0,Y234),"0")</f>
        <v>0.15559999999999999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3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2">
        <f>IFERROR(SUM(W229:W234),"0")</f>
        <v>70</v>
      </c>
      <c r="X236" s="382">
        <f>IFERROR(SUM(X229:X234),"0")</f>
        <v>78</v>
      </c>
      <c r="Y236" s="37"/>
      <c r="Z236" s="383"/>
      <c r="AA236" s="383"/>
    </row>
    <row r="237" spans="1:67" ht="16.5" customHeight="1" x14ac:dyDescent="0.25">
      <c r="A237" s="44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402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3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3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5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2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3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3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402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3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3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2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3"/>
      <c r="O277" s="411" t="s">
        <v>70</v>
      </c>
      <c r="P277" s="412"/>
      <c r="Q277" s="412"/>
      <c r="R277" s="412"/>
      <c r="S277" s="412"/>
      <c r="T277" s="412"/>
      <c r="U277" s="413"/>
      <c r="V277" s="37" t="s">
        <v>71</v>
      </c>
      <c r="W277" s="382">
        <f>IFERROR(W274/H274,"0")+IFERROR(W275/H275,"0")+IFERROR(W276/H276,"0")</f>
        <v>0</v>
      </c>
      <c r="X277" s="382">
        <f>IFERROR(X274/H274,"0")+IFERROR(X275/H275,"0")+IFERROR(X276/H276,"0")</f>
        <v>0</v>
      </c>
      <c r="Y277" s="382">
        <f>IFERROR(IF(Y274="",0,Y274),"0")+IFERROR(IF(Y275="",0,Y275),"0")+IFERROR(IF(Y276="",0,Y276),"0")</f>
        <v>0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3"/>
      <c r="O278" s="411" t="s">
        <v>70</v>
      </c>
      <c r="P278" s="412"/>
      <c r="Q278" s="412"/>
      <c r="R278" s="412"/>
      <c r="S278" s="412"/>
      <c r="T278" s="412"/>
      <c r="U278" s="413"/>
      <c r="V278" s="37" t="s">
        <v>66</v>
      </c>
      <c r="W278" s="382">
        <f>IFERROR(SUM(W274:W276),"0")</f>
        <v>0</v>
      </c>
      <c r="X278" s="382">
        <f>IFERROR(SUM(X274:X276),"0")</f>
        <v>0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5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1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2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3"/>
      <c r="O283" s="411" t="s">
        <v>70</v>
      </c>
      <c r="P283" s="412"/>
      <c r="Q283" s="412"/>
      <c r="R283" s="412"/>
      <c r="S283" s="412"/>
      <c r="T283" s="412"/>
      <c r="U283" s="413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3"/>
      <c r="O284" s="411" t="s">
        <v>70</v>
      </c>
      <c r="P284" s="412"/>
      <c r="Q284" s="412"/>
      <c r="R284" s="412"/>
      <c r="S284" s="412"/>
      <c r="T284" s="412"/>
      <c r="U284" s="413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2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3"/>
      <c r="O289" s="411" t="s">
        <v>70</v>
      </c>
      <c r="P289" s="412"/>
      <c r="Q289" s="412"/>
      <c r="R289" s="412"/>
      <c r="S289" s="412"/>
      <c r="T289" s="412"/>
      <c r="U289" s="413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3"/>
      <c r="O290" s="411" t="s">
        <v>70</v>
      </c>
      <c r="P290" s="412"/>
      <c r="Q290" s="412"/>
      <c r="R290" s="412"/>
      <c r="S290" s="412"/>
      <c r="T290" s="412"/>
      <c r="U290" s="413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customHeight="1" x14ac:dyDescent="0.25">
      <c r="A291" s="44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402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3"/>
      <c r="O300" s="411" t="s">
        <v>70</v>
      </c>
      <c r="P300" s="412"/>
      <c r="Q300" s="412"/>
      <c r="R300" s="412"/>
      <c r="S300" s="412"/>
      <c r="T300" s="412"/>
      <c r="U300" s="413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3"/>
      <c r="O301" s="411" t="s">
        <v>70</v>
      </c>
      <c r="P301" s="412"/>
      <c r="Q301" s="412"/>
      <c r="R301" s="412"/>
      <c r="S301" s="412"/>
      <c r="T301" s="412"/>
      <c r="U301" s="413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2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3"/>
      <c r="O305" s="411" t="s">
        <v>70</v>
      </c>
      <c r="P305" s="412"/>
      <c r="Q305" s="412"/>
      <c r="R305" s="412"/>
      <c r="S305" s="412"/>
      <c r="T305" s="412"/>
      <c r="U305" s="413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3"/>
      <c r="O306" s="411" t="s">
        <v>70</v>
      </c>
      <c r="P306" s="412"/>
      <c r="Q306" s="412"/>
      <c r="R306" s="412"/>
      <c r="S306" s="412"/>
      <c r="T306" s="412"/>
      <c r="U306" s="413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4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02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3"/>
      <c r="O310" s="411" t="s">
        <v>70</v>
      </c>
      <c r="P310" s="412"/>
      <c r="Q310" s="412"/>
      <c r="R310" s="412"/>
      <c r="S310" s="412"/>
      <c r="T310" s="412"/>
      <c r="U310" s="413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3"/>
      <c r="O311" s="411" t="s">
        <v>70</v>
      </c>
      <c r="P311" s="412"/>
      <c r="Q311" s="412"/>
      <c r="R311" s="412"/>
      <c r="S311" s="412"/>
      <c r="T311" s="412"/>
      <c r="U311" s="413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50</v>
      </c>
      <c r="X313" s="381">
        <f>IFERROR(IF(W313="",0,CEILING((W313/$H313),1)*$H313),"")</f>
        <v>56.699999999999996</v>
      </c>
      <c r="Y313" s="36">
        <f>IFERROR(IF(X313=0,"",ROUNDUP(X313/H313,0)*0.02175),"")</f>
        <v>0.15225</v>
      </c>
      <c r="Z313" s="56"/>
      <c r="AA313" s="57"/>
      <c r="AE313" s="64"/>
      <c r="BB313" s="246" t="s">
        <v>1</v>
      </c>
      <c r="BL313" s="64">
        <f>IFERROR(W313*I313/H313,"0")</f>
        <v>53.481481481481481</v>
      </c>
      <c r="BM313" s="64">
        <f>IFERROR(X313*I313/H313,"0")</f>
        <v>60.647999999999996</v>
      </c>
      <c r="BN313" s="64">
        <f>IFERROR(1/J313*(W313/H313),"0")</f>
        <v>0.11022927689594356</v>
      </c>
      <c r="BO313" s="64">
        <f>IFERROR(1/J313*(X313/H313),"0")</f>
        <v>0.125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48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02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3"/>
      <c r="O316" s="411" t="s">
        <v>70</v>
      </c>
      <c r="P316" s="412"/>
      <c r="Q316" s="412"/>
      <c r="R316" s="412"/>
      <c r="S316" s="412"/>
      <c r="T316" s="412"/>
      <c r="U316" s="413"/>
      <c r="V316" s="37" t="s">
        <v>71</v>
      </c>
      <c r="W316" s="382">
        <f>IFERROR(W313/H313,"0")+IFERROR(W314/H314,"0")+IFERROR(W315/H315,"0")</f>
        <v>6.1728395061728394</v>
      </c>
      <c r="X316" s="382">
        <f>IFERROR(X313/H313,"0")+IFERROR(X314/H314,"0")+IFERROR(X315/H315,"0")</f>
        <v>7</v>
      </c>
      <c r="Y316" s="382">
        <f>IFERROR(IF(Y313="",0,Y313),"0")+IFERROR(IF(Y314="",0,Y314),"0")+IFERROR(IF(Y315="",0,Y315),"0")</f>
        <v>0.15225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3"/>
      <c r="O317" s="411" t="s">
        <v>70</v>
      </c>
      <c r="P317" s="412"/>
      <c r="Q317" s="412"/>
      <c r="R317" s="412"/>
      <c r="S317" s="412"/>
      <c r="T317" s="412"/>
      <c r="U317" s="413"/>
      <c r="V317" s="37" t="s">
        <v>66</v>
      </c>
      <c r="W317" s="382">
        <f>IFERROR(SUM(W313:W315),"0")</f>
        <v>50</v>
      </c>
      <c r="X317" s="382">
        <f>IFERROR(SUM(X313:X315),"0")</f>
        <v>56.699999999999996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02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3"/>
      <c r="O320" s="411" t="s">
        <v>70</v>
      </c>
      <c r="P320" s="412"/>
      <c r="Q320" s="412"/>
      <c r="R320" s="412"/>
      <c r="S320" s="412"/>
      <c r="T320" s="412"/>
      <c r="U320" s="413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3"/>
      <c r="O321" s="411" t="s">
        <v>70</v>
      </c>
      <c r="P321" s="412"/>
      <c r="Q321" s="412"/>
      <c r="R321" s="412"/>
      <c r="S321" s="412"/>
      <c r="T321" s="412"/>
      <c r="U321" s="413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2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3"/>
      <c r="O324" s="411" t="s">
        <v>70</v>
      </c>
      <c r="P324" s="412"/>
      <c r="Q324" s="412"/>
      <c r="R324" s="412"/>
      <c r="S324" s="412"/>
      <c r="T324" s="412"/>
      <c r="U324" s="413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3"/>
      <c r="O325" s="411" t="s">
        <v>70</v>
      </c>
      <c r="P325" s="412"/>
      <c r="Q325" s="412"/>
      <c r="R325" s="412"/>
      <c r="S325" s="412"/>
      <c r="T325" s="412"/>
      <c r="U325" s="413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4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7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6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0</v>
      </c>
      <c r="X330" s="381">
        <f t="shared" si="71"/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si="72"/>
        <v>0</v>
      </c>
      <c r="BM330" s="64">
        <f t="shared" si="73"/>
        <v>0</v>
      </c>
      <c r="BN330" s="64">
        <f t="shared" si="74"/>
        <v>0</v>
      </c>
      <c r="BO330" s="64">
        <f t="shared" si="75"/>
        <v>0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650</v>
      </c>
      <c r="X331" s="381">
        <f t="shared" si="71"/>
        <v>660</v>
      </c>
      <c r="Y331" s="36">
        <f>IFERROR(IF(X331=0,"",ROUNDUP(X331/H331,0)*0.02175),"")</f>
        <v>0.95699999999999996</v>
      </c>
      <c r="Z331" s="56"/>
      <c r="AA331" s="57"/>
      <c r="AE331" s="64"/>
      <c r="BB331" s="253" t="s">
        <v>1</v>
      </c>
      <c r="BL331" s="64">
        <f t="shared" si="72"/>
        <v>670.8</v>
      </c>
      <c r="BM331" s="64">
        <f t="shared" si="73"/>
        <v>681.12000000000012</v>
      </c>
      <c r="BN331" s="64">
        <f t="shared" si="74"/>
        <v>0.90277777777777779</v>
      </c>
      <c r="BO331" s="64">
        <f t="shared" si="75"/>
        <v>0.91666666666666663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01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1100</v>
      </c>
      <c r="X334" s="381">
        <f t="shared" si="71"/>
        <v>1110</v>
      </c>
      <c r="Y334" s="36">
        <f>IFERROR(IF(X334=0,"",ROUNDUP(X334/H334,0)*0.02175),"")</f>
        <v>1.6094999999999999</v>
      </c>
      <c r="Z334" s="56"/>
      <c r="AA334" s="57"/>
      <c r="AE334" s="64"/>
      <c r="BB334" s="256" t="s">
        <v>1</v>
      </c>
      <c r="BL334" s="64">
        <f t="shared" si="72"/>
        <v>1135.2</v>
      </c>
      <c r="BM334" s="64">
        <f t="shared" si="73"/>
        <v>1145.52</v>
      </c>
      <c r="BN334" s="64">
        <f t="shared" si="74"/>
        <v>1.5277777777777777</v>
      </c>
      <c r="BO334" s="64">
        <f t="shared" si="75"/>
        <v>1.5416666666666665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4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02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3"/>
      <c r="O338" s="411" t="s">
        <v>70</v>
      </c>
      <c r="P338" s="412"/>
      <c r="Q338" s="412"/>
      <c r="R338" s="412"/>
      <c r="S338" s="412"/>
      <c r="T338" s="412"/>
      <c r="U338" s="413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116.66666666666666</v>
      </c>
      <c r="X338" s="382">
        <f>IFERROR(X329/H329,"0")+IFERROR(X330/H330,"0")+IFERROR(X331/H331,"0")+IFERROR(X332/H332,"0")+IFERROR(X333/H333,"0")+IFERROR(X334/H334,"0")+IFERROR(X335/H335,"0")+IFERROR(X336/H336,"0")+IFERROR(X337/H337,"0")</f>
        <v>118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2.5665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3"/>
      <c r="O339" s="411" t="s">
        <v>70</v>
      </c>
      <c r="P339" s="412"/>
      <c r="Q339" s="412"/>
      <c r="R339" s="412"/>
      <c r="S339" s="412"/>
      <c r="T339" s="412"/>
      <c r="U339" s="413"/>
      <c r="V339" s="37" t="s">
        <v>66</v>
      </c>
      <c r="W339" s="382">
        <f>IFERROR(SUM(W329:W337),"0")</f>
        <v>1750</v>
      </c>
      <c r="X339" s="382">
        <f>IFERROR(SUM(X329:X337),"0")</f>
        <v>1770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1200</v>
      </c>
      <c r="X341" s="381">
        <f>IFERROR(IF(W341="",0,CEILING((W341/$H341),1)*$H341),"")</f>
        <v>1200</v>
      </c>
      <c r="Y341" s="36">
        <f>IFERROR(IF(X341=0,"",ROUNDUP(X341/H341,0)*0.02175),"")</f>
        <v>1.7399999999999998</v>
      </c>
      <c r="Z341" s="56"/>
      <c r="AA341" s="57"/>
      <c r="AE341" s="64"/>
      <c r="BB341" s="260" t="s">
        <v>1</v>
      </c>
      <c r="BL341" s="64">
        <f>IFERROR(W341*I341/H341,"0")</f>
        <v>1238.4000000000001</v>
      </c>
      <c r="BM341" s="64">
        <f>IFERROR(X341*I341/H341,"0")</f>
        <v>1238.4000000000001</v>
      </c>
      <c r="BN341" s="64">
        <f>IFERROR(1/J341*(W341/H341),"0")</f>
        <v>1.6666666666666665</v>
      </c>
      <c r="BO341" s="64">
        <f>IFERROR(1/J341*(X341/H341),"0")</f>
        <v>1.6666666666666665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2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3"/>
      <c r="O345" s="411" t="s">
        <v>70</v>
      </c>
      <c r="P345" s="412"/>
      <c r="Q345" s="412"/>
      <c r="R345" s="412"/>
      <c r="S345" s="412"/>
      <c r="T345" s="412"/>
      <c r="U345" s="413"/>
      <c r="V345" s="37" t="s">
        <v>71</v>
      </c>
      <c r="W345" s="382">
        <f>IFERROR(W341/H341,"0")+IFERROR(W342/H342,"0")+IFERROR(W343/H343,"0")+IFERROR(W344/H344,"0")</f>
        <v>80</v>
      </c>
      <c r="X345" s="382">
        <f>IFERROR(X341/H341,"0")+IFERROR(X342/H342,"0")+IFERROR(X343/H343,"0")+IFERROR(X344/H344,"0")</f>
        <v>80</v>
      </c>
      <c r="Y345" s="382">
        <f>IFERROR(IF(Y341="",0,Y341),"0")+IFERROR(IF(Y342="",0,Y342),"0")+IFERROR(IF(Y343="",0,Y343),"0")+IFERROR(IF(Y344="",0,Y344),"0")</f>
        <v>1.7399999999999998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3"/>
      <c r="O346" s="411" t="s">
        <v>70</v>
      </c>
      <c r="P346" s="412"/>
      <c r="Q346" s="412"/>
      <c r="R346" s="412"/>
      <c r="S346" s="412"/>
      <c r="T346" s="412"/>
      <c r="U346" s="413"/>
      <c r="V346" s="37" t="s">
        <v>66</v>
      </c>
      <c r="W346" s="382">
        <f>IFERROR(SUM(W341:W344),"0")</f>
        <v>1200</v>
      </c>
      <c r="X346" s="382">
        <f>IFERROR(SUM(X341:X344),"0")</f>
        <v>1200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16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106</v>
      </c>
      <c r="X350" s="381">
        <f>IFERROR(IF(W350="",0,CEILING((W350/$H350),1)*$H350),"")</f>
        <v>109.2</v>
      </c>
      <c r="Y350" s="36">
        <f>IFERROR(IF(X350=0,"",ROUNDUP(X350/H350,0)*0.02175),"")</f>
        <v>0.30449999999999999</v>
      </c>
      <c r="Z350" s="56"/>
      <c r="AA350" s="57"/>
      <c r="AE350" s="64"/>
      <c r="BB350" s="266" t="s">
        <v>1</v>
      </c>
      <c r="BL350" s="64">
        <f>IFERROR(W350*I350/H350,"0")</f>
        <v>113.66461538461539</v>
      </c>
      <c r="BM350" s="64">
        <f>IFERROR(X350*I350/H350,"0")</f>
        <v>117.09600000000002</v>
      </c>
      <c r="BN350" s="64">
        <f>IFERROR(1/J350*(W350/H350),"0")</f>
        <v>0.24267399267399264</v>
      </c>
      <c r="BO350" s="64">
        <f>IFERROR(1/J350*(X350/H350),"0")</f>
        <v>0.25</v>
      </c>
    </row>
    <row r="351" spans="1:67" x14ac:dyDescent="0.2">
      <c r="A351" s="402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3"/>
      <c r="O351" s="411" t="s">
        <v>70</v>
      </c>
      <c r="P351" s="412"/>
      <c r="Q351" s="412"/>
      <c r="R351" s="412"/>
      <c r="S351" s="412"/>
      <c r="T351" s="412"/>
      <c r="U351" s="413"/>
      <c r="V351" s="37" t="s">
        <v>71</v>
      </c>
      <c r="W351" s="382">
        <f>IFERROR(W348/H348,"0")+IFERROR(W349/H349,"0")+IFERROR(W350/H350,"0")</f>
        <v>13.589743589743589</v>
      </c>
      <c r="X351" s="382">
        <f>IFERROR(X348/H348,"0")+IFERROR(X349/H349,"0")+IFERROR(X350/H350,"0")</f>
        <v>14</v>
      </c>
      <c r="Y351" s="382">
        <f>IFERROR(IF(Y348="",0,Y348),"0")+IFERROR(IF(Y349="",0,Y349),"0")+IFERROR(IF(Y350="",0,Y350),"0")</f>
        <v>0.30449999999999999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3"/>
      <c r="O352" s="411" t="s">
        <v>70</v>
      </c>
      <c r="P352" s="412"/>
      <c r="Q352" s="412"/>
      <c r="R352" s="412"/>
      <c r="S352" s="412"/>
      <c r="T352" s="412"/>
      <c r="U352" s="413"/>
      <c r="V352" s="37" t="s">
        <v>66</v>
      </c>
      <c r="W352" s="382">
        <f>IFERROR(SUM(W348:W350),"0")</f>
        <v>106</v>
      </c>
      <c r="X352" s="382">
        <f>IFERROR(SUM(X348:X350),"0")</f>
        <v>109.2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402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3"/>
      <c r="O355" s="411" t="s">
        <v>70</v>
      </c>
      <c r="P355" s="412"/>
      <c r="Q355" s="412"/>
      <c r="R355" s="412"/>
      <c r="S355" s="412"/>
      <c r="T355" s="412"/>
      <c r="U355" s="413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3"/>
      <c r="O356" s="411" t="s">
        <v>70</v>
      </c>
      <c r="P356" s="412"/>
      <c r="Q356" s="412"/>
      <c r="R356" s="412"/>
      <c r="S356" s="412"/>
      <c r="T356" s="412"/>
      <c r="U356" s="413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customHeight="1" x14ac:dyDescent="0.25">
      <c r="A357" s="44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402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3"/>
      <c r="O364" s="411" t="s">
        <v>70</v>
      </c>
      <c r="P364" s="412"/>
      <c r="Q364" s="412"/>
      <c r="R364" s="412"/>
      <c r="S364" s="412"/>
      <c r="T364" s="412"/>
      <c r="U364" s="413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3"/>
      <c r="O365" s="411" t="s">
        <v>70</v>
      </c>
      <c r="P365" s="412"/>
      <c r="Q365" s="412"/>
      <c r="R365" s="412"/>
      <c r="S365" s="412"/>
      <c r="T365" s="412"/>
      <c r="U365" s="413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402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3"/>
      <c r="O369" s="411" t="s">
        <v>70</v>
      </c>
      <c r="P369" s="412"/>
      <c r="Q369" s="412"/>
      <c r="R369" s="412"/>
      <c r="S369" s="412"/>
      <c r="T369" s="412"/>
      <c r="U369" s="413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3"/>
      <c r="O370" s="411" t="s">
        <v>70</v>
      </c>
      <c r="P370" s="412"/>
      <c r="Q370" s="412"/>
      <c r="R370" s="412"/>
      <c r="S370" s="412"/>
      <c r="T370" s="412"/>
      <c r="U370" s="413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700</v>
      </c>
      <c r="X372" s="381">
        <f>IFERROR(IF(W372="",0,CEILING((W372/$H372),1)*$H372),"")</f>
        <v>702</v>
      </c>
      <c r="Y372" s="36">
        <f>IFERROR(IF(X372=0,"",ROUNDUP(X372/H372,0)*0.02175),"")</f>
        <v>1.9574999999999998</v>
      </c>
      <c r="Z372" s="56"/>
      <c r="AA372" s="57"/>
      <c r="AE372" s="64"/>
      <c r="BB372" s="275" t="s">
        <v>1</v>
      </c>
      <c r="BL372" s="64">
        <f>IFERROR(W372*I372/H372,"0")</f>
        <v>750.61538461538464</v>
      </c>
      <c r="BM372" s="64">
        <f>IFERROR(X372*I372/H372,"0")</f>
        <v>752.7600000000001</v>
      </c>
      <c r="BN372" s="64">
        <f>IFERROR(1/J372*(W372/H372),"0")</f>
        <v>1.6025641025641026</v>
      </c>
      <c r="BO372" s="64">
        <f>IFERROR(1/J372*(X372/H372),"0")</f>
        <v>1.607142857142857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02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3"/>
      <c r="O376" s="411" t="s">
        <v>70</v>
      </c>
      <c r="P376" s="412"/>
      <c r="Q376" s="412"/>
      <c r="R376" s="412"/>
      <c r="S376" s="412"/>
      <c r="T376" s="412"/>
      <c r="U376" s="413"/>
      <c r="V376" s="37" t="s">
        <v>71</v>
      </c>
      <c r="W376" s="382">
        <f>IFERROR(W372/H372,"0")+IFERROR(W373/H373,"0")+IFERROR(W374/H374,"0")+IFERROR(W375/H375,"0")</f>
        <v>89.743589743589752</v>
      </c>
      <c r="X376" s="382">
        <f>IFERROR(X372/H372,"0")+IFERROR(X373/H373,"0")+IFERROR(X374/H374,"0")+IFERROR(X375/H375,"0")</f>
        <v>90</v>
      </c>
      <c r="Y376" s="382">
        <f>IFERROR(IF(Y372="",0,Y372),"0")+IFERROR(IF(Y373="",0,Y373),"0")+IFERROR(IF(Y374="",0,Y374),"0")+IFERROR(IF(Y375="",0,Y375),"0")</f>
        <v>1.9574999999999998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3"/>
      <c r="O377" s="411" t="s">
        <v>70</v>
      </c>
      <c r="P377" s="412"/>
      <c r="Q377" s="412"/>
      <c r="R377" s="412"/>
      <c r="S377" s="412"/>
      <c r="T377" s="412"/>
      <c r="U377" s="413"/>
      <c r="V377" s="37" t="s">
        <v>66</v>
      </c>
      <c r="W377" s="382">
        <f>IFERROR(SUM(W372:W375),"0")</f>
        <v>700</v>
      </c>
      <c r="X377" s="382">
        <f>IFERROR(SUM(X372:X375),"0")</f>
        <v>702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02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3"/>
      <c r="O380" s="411" t="s">
        <v>70</v>
      </c>
      <c r="P380" s="412"/>
      <c r="Q380" s="412"/>
      <c r="R380" s="412"/>
      <c r="S380" s="412"/>
      <c r="T380" s="412"/>
      <c r="U380" s="413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3"/>
      <c r="O381" s="411" t="s">
        <v>70</v>
      </c>
      <c r="P381" s="412"/>
      <c r="Q381" s="412"/>
      <c r="R381" s="412"/>
      <c r="S381" s="412"/>
      <c r="T381" s="412"/>
      <c r="U381" s="413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4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402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3"/>
      <c r="O387" s="411" t="s">
        <v>70</v>
      </c>
      <c r="P387" s="412"/>
      <c r="Q387" s="412"/>
      <c r="R387" s="412"/>
      <c r="S387" s="412"/>
      <c r="T387" s="412"/>
      <c r="U387" s="413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3"/>
      <c r="O388" s="411" t="s">
        <v>70</v>
      </c>
      <c r="P388" s="412"/>
      <c r="Q388" s="412"/>
      <c r="R388" s="412"/>
      <c r="S388" s="412"/>
      <c r="T388" s="412"/>
      <c r="U388" s="413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16</v>
      </c>
      <c r="X390" s="381">
        <f t="shared" ref="X390:X402" si="76">IFERROR(IF(W390="",0,CEILING((W390/$H390),1)*$H390),"")</f>
        <v>16.8</v>
      </c>
      <c r="Y390" s="36">
        <f>IFERROR(IF(X390=0,"",ROUNDUP(X390/H390,0)*0.00753),"")</f>
        <v>3.0120000000000001E-2</v>
      </c>
      <c r="Z390" s="56"/>
      <c r="AA390" s="57"/>
      <c r="AE390" s="64"/>
      <c r="BB390" s="282" t="s">
        <v>1</v>
      </c>
      <c r="BL390" s="64">
        <f t="shared" ref="BL390:BL402" si="77">IFERROR(W390*I390/H390,"0")</f>
        <v>16.876190476190473</v>
      </c>
      <c r="BM390" s="64">
        <f t="shared" ref="BM390:BM402" si="78">IFERROR(X390*I390/H390,"0")</f>
        <v>17.72</v>
      </c>
      <c r="BN390" s="64">
        <f t="shared" ref="BN390:BN402" si="79">IFERROR(1/J390*(W390/H390),"0")</f>
        <v>2.4420024420024417E-2</v>
      </c>
      <c r="BO390" s="64">
        <f t="shared" ref="BO390:BO402" si="80">IFERROR(1/J390*(X390/H390),"0")</f>
        <v>2.564102564102564E-2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17</v>
      </c>
      <c r="X397" s="381">
        <f t="shared" si="76"/>
        <v>18.900000000000002</v>
      </c>
      <c r="Y397" s="36">
        <f t="shared" si="81"/>
        <v>4.5179999999999998E-2</v>
      </c>
      <c r="Z397" s="56"/>
      <c r="AA397" s="57"/>
      <c r="AE397" s="64"/>
      <c r="BB397" s="289" t="s">
        <v>1</v>
      </c>
      <c r="BL397" s="64">
        <f t="shared" si="77"/>
        <v>18.05238095238095</v>
      </c>
      <c r="BM397" s="64">
        <f t="shared" si="78"/>
        <v>20.07</v>
      </c>
      <c r="BN397" s="64">
        <f t="shared" si="79"/>
        <v>3.4595034595034595E-2</v>
      </c>
      <c r="BO397" s="64">
        <f t="shared" si="80"/>
        <v>3.8461538461538464E-2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44</v>
      </c>
      <c r="X401" s="381">
        <f t="shared" si="76"/>
        <v>44.1</v>
      </c>
      <c r="Y401" s="36">
        <f t="shared" si="81"/>
        <v>0.10542</v>
      </c>
      <c r="Z401" s="56"/>
      <c r="AA401" s="57"/>
      <c r="AE401" s="64"/>
      <c r="BB401" s="293" t="s">
        <v>1</v>
      </c>
      <c r="BL401" s="64">
        <f t="shared" si="77"/>
        <v>46.723809523809521</v>
      </c>
      <c r="BM401" s="64">
        <f t="shared" si="78"/>
        <v>46.83</v>
      </c>
      <c r="BN401" s="64">
        <f t="shared" si="79"/>
        <v>8.9540089540089546E-2</v>
      </c>
      <c r="BO401" s="64">
        <f t="shared" si="80"/>
        <v>8.9743589743589758E-2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02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3"/>
      <c r="O403" s="411" t="s">
        <v>70</v>
      </c>
      <c r="P403" s="412"/>
      <c r="Q403" s="412"/>
      <c r="R403" s="412"/>
      <c r="S403" s="412"/>
      <c r="T403" s="412"/>
      <c r="U403" s="413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32.857142857142861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34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0.18071999999999999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3"/>
      <c r="O404" s="411" t="s">
        <v>70</v>
      </c>
      <c r="P404" s="412"/>
      <c r="Q404" s="412"/>
      <c r="R404" s="412"/>
      <c r="S404" s="412"/>
      <c r="T404" s="412"/>
      <c r="U404" s="413"/>
      <c r="V404" s="37" t="s">
        <v>66</v>
      </c>
      <c r="W404" s="382">
        <f>IFERROR(SUM(W390:W402),"0")</f>
        <v>77</v>
      </c>
      <c r="X404" s="382">
        <f>IFERROR(SUM(X390:X402),"0")</f>
        <v>79.800000000000011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402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3"/>
      <c r="O409" s="411" t="s">
        <v>70</v>
      </c>
      <c r="P409" s="412"/>
      <c r="Q409" s="412"/>
      <c r="R409" s="412"/>
      <c r="S409" s="412"/>
      <c r="T409" s="412"/>
      <c r="U409" s="413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3"/>
      <c r="O410" s="411" t="s">
        <v>70</v>
      </c>
      <c r="P410" s="412"/>
      <c r="Q410" s="412"/>
      <c r="R410" s="412"/>
      <c r="S410" s="412"/>
      <c r="T410" s="412"/>
      <c r="U410" s="413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02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3"/>
      <c r="O413" s="411" t="s">
        <v>70</v>
      </c>
      <c r="P413" s="412"/>
      <c r="Q413" s="412"/>
      <c r="R413" s="412"/>
      <c r="S413" s="412"/>
      <c r="T413" s="412"/>
      <c r="U413" s="413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3"/>
      <c r="O414" s="411" t="s">
        <v>70</v>
      </c>
      <c r="P414" s="412"/>
      <c r="Q414" s="412"/>
      <c r="R414" s="412"/>
      <c r="S414" s="412"/>
      <c r="T414" s="412"/>
      <c r="U414" s="413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02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3"/>
      <c r="O419" s="411" t="s">
        <v>70</v>
      </c>
      <c r="P419" s="412"/>
      <c r="Q419" s="412"/>
      <c r="R419" s="412"/>
      <c r="S419" s="412"/>
      <c r="T419" s="412"/>
      <c r="U419" s="413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3"/>
      <c r="O420" s="411" t="s">
        <v>70</v>
      </c>
      <c r="P420" s="412"/>
      <c r="Q420" s="412"/>
      <c r="R420" s="412"/>
      <c r="S420" s="412"/>
      <c r="T420" s="412"/>
      <c r="U420" s="413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customHeight="1" x14ac:dyDescent="0.25">
      <c r="A421" s="44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02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3"/>
      <c r="O425" s="411" t="s">
        <v>70</v>
      </c>
      <c r="P425" s="412"/>
      <c r="Q425" s="412"/>
      <c r="R425" s="412"/>
      <c r="S425" s="412"/>
      <c r="T425" s="412"/>
      <c r="U425" s="413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3"/>
      <c r="O426" s="411" t="s">
        <v>70</v>
      </c>
      <c r="P426" s="412"/>
      <c r="Q426" s="412"/>
      <c r="R426" s="412"/>
      <c r="S426" s="412"/>
      <c r="T426" s="412"/>
      <c r="U426" s="413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2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10</v>
      </c>
      <c r="X428" s="381">
        <f t="shared" ref="X428:X434" si="82">IFERROR(IF(W428="",0,CEILING((W428/$H428),1)*$H428),"")</f>
        <v>12.600000000000001</v>
      </c>
      <c r="Y428" s="36">
        <f>IFERROR(IF(X428=0,"",ROUNDUP(X428/H428,0)*0.00753),"")</f>
        <v>2.2589999999999999E-2</v>
      </c>
      <c r="Z428" s="56"/>
      <c r="AA428" s="57"/>
      <c r="AE428" s="64"/>
      <c r="BB428" s="304" t="s">
        <v>1</v>
      </c>
      <c r="BL428" s="64">
        <f t="shared" ref="BL428:BL434" si="83">IFERROR(W428*I428/H428,"0")</f>
        <v>10.547619047619046</v>
      </c>
      <c r="BM428" s="64">
        <f t="shared" ref="BM428:BM434" si="84">IFERROR(X428*I428/H428,"0")</f>
        <v>13.290000000000001</v>
      </c>
      <c r="BN428" s="64">
        <f t="shared" ref="BN428:BN434" si="85">IFERROR(1/J428*(W428/H428),"0")</f>
        <v>1.5262515262515262E-2</v>
      </c>
      <c r="BO428" s="64">
        <f t="shared" ref="BO428:BO434" si="86">IFERROR(1/J428*(X428/H428),"0")</f>
        <v>1.9230769230769232E-2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5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02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3"/>
      <c r="O435" s="411" t="s">
        <v>70</v>
      </c>
      <c r="P435" s="412"/>
      <c r="Q435" s="412"/>
      <c r="R435" s="412"/>
      <c r="S435" s="412"/>
      <c r="T435" s="412"/>
      <c r="U435" s="413"/>
      <c r="V435" s="37" t="s">
        <v>71</v>
      </c>
      <c r="W435" s="382">
        <f>IFERROR(W428/H428,"0")+IFERROR(W429/H429,"0")+IFERROR(W430/H430,"0")+IFERROR(W431/H431,"0")+IFERROR(W432/H432,"0")+IFERROR(W433/H433,"0")+IFERROR(W434/H434,"0")</f>
        <v>2.3809523809523809</v>
      </c>
      <c r="X435" s="382">
        <f>IFERROR(X428/H428,"0")+IFERROR(X429/H429,"0")+IFERROR(X430/H430,"0")+IFERROR(X431/H431,"0")+IFERROR(X432/H432,"0")+IFERROR(X433/H433,"0")+IFERROR(X434/H434,"0")</f>
        <v>3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2.2589999999999999E-2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3"/>
      <c r="O436" s="411" t="s">
        <v>70</v>
      </c>
      <c r="P436" s="412"/>
      <c r="Q436" s="412"/>
      <c r="R436" s="412"/>
      <c r="S436" s="412"/>
      <c r="T436" s="412"/>
      <c r="U436" s="413"/>
      <c r="V436" s="37" t="s">
        <v>66</v>
      </c>
      <c r="W436" s="382">
        <f>IFERROR(SUM(W428:W434),"0")</f>
        <v>10</v>
      </c>
      <c r="X436" s="382">
        <f>IFERROR(SUM(X428:X434),"0")</f>
        <v>12.600000000000001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02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3"/>
      <c r="O440" s="411" t="s">
        <v>70</v>
      </c>
      <c r="P440" s="412"/>
      <c r="Q440" s="412"/>
      <c r="R440" s="412"/>
      <c r="S440" s="412"/>
      <c r="T440" s="412"/>
      <c r="U440" s="413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3"/>
      <c r="O441" s="411" t="s">
        <v>70</v>
      </c>
      <c r="P441" s="412"/>
      <c r="Q441" s="412"/>
      <c r="R441" s="412"/>
      <c r="S441" s="412"/>
      <c r="T441" s="412"/>
      <c r="U441" s="413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02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3"/>
      <c r="O444" s="411" t="s">
        <v>70</v>
      </c>
      <c r="P444" s="412"/>
      <c r="Q444" s="412"/>
      <c r="R444" s="412"/>
      <c r="S444" s="412"/>
      <c r="T444" s="412"/>
      <c r="U444" s="413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3"/>
      <c r="O445" s="411" t="s">
        <v>70</v>
      </c>
      <c r="P445" s="412"/>
      <c r="Q445" s="412"/>
      <c r="R445" s="412"/>
      <c r="S445" s="412"/>
      <c r="T445" s="412"/>
      <c r="U445" s="413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customHeight="1" x14ac:dyDescent="0.25">
      <c r="A446" s="44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402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3"/>
      <c r="O451" s="411" t="s">
        <v>70</v>
      </c>
      <c r="P451" s="412"/>
      <c r="Q451" s="412"/>
      <c r="R451" s="412"/>
      <c r="S451" s="412"/>
      <c r="T451" s="412"/>
      <c r="U451" s="413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3"/>
      <c r="O452" s="411" t="s">
        <v>70</v>
      </c>
      <c r="P452" s="412"/>
      <c r="Q452" s="412"/>
      <c r="R452" s="412"/>
      <c r="S452" s="412"/>
      <c r="T452" s="412"/>
      <c r="U452" s="413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customHeight="1" x14ac:dyDescent="0.25">
      <c r="A453" s="44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402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3"/>
      <c r="O456" s="411" t="s">
        <v>70</v>
      </c>
      <c r="P456" s="412"/>
      <c r="Q456" s="412"/>
      <c r="R456" s="412"/>
      <c r="S456" s="412"/>
      <c r="T456" s="412"/>
      <c r="U456" s="413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3"/>
      <c r="O457" s="411" t="s">
        <v>70</v>
      </c>
      <c r="P457" s="412"/>
      <c r="Q457" s="412"/>
      <c r="R457" s="412"/>
      <c r="S457" s="412"/>
      <c r="T457" s="412"/>
      <c r="U457" s="413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4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850</v>
      </c>
      <c r="X463" s="381">
        <f t="shared" si="87"/>
        <v>850.08</v>
      </c>
      <c r="Y463" s="36">
        <f t="shared" si="88"/>
        <v>1.9255599999999999</v>
      </c>
      <c r="Z463" s="56"/>
      <c r="AA463" s="57"/>
      <c r="AE463" s="64"/>
      <c r="BB463" s="320" t="s">
        <v>1</v>
      </c>
      <c r="BL463" s="64">
        <f t="shared" si="89"/>
        <v>907.95454545454538</v>
      </c>
      <c r="BM463" s="64">
        <f t="shared" si="90"/>
        <v>908.03999999999985</v>
      </c>
      <c r="BN463" s="64">
        <f t="shared" si="91"/>
        <v>1.5479312354312353</v>
      </c>
      <c r="BO463" s="64">
        <f t="shared" si="92"/>
        <v>1.5480769230769231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550</v>
      </c>
      <c r="X466" s="381">
        <f t="shared" si="87"/>
        <v>554.4</v>
      </c>
      <c r="Y466" s="36">
        <f t="shared" si="88"/>
        <v>1.2558</v>
      </c>
      <c r="Z466" s="56"/>
      <c r="AA466" s="57"/>
      <c r="AE466" s="64"/>
      <c r="BB466" s="323" t="s">
        <v>1</v>
      </c>
      <c r="BL466" s="64">
        <f t="shared" si="89"/>
        <v>587.5</v>
      </c>
      <c r="BM466" s="64">
        <f t="shared" si="90"/>
        <v>592.19999999999993</v>
      </c>
      <c r="BN466" s="64">
        <f t="shared" si="91"/>
        <v>1.0016025641025641</v>
      </c>
      <c r="BO466" s="64">
        <f t="shared" si="92"/>
        <v>1.0096153846153846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402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3"/>
      <c r="O473" s="411" t="s">
        <v>70</v>
      </c>
      <c r="P473" s="412"/>
      <c r="Q473" s="412"/>
      <c r="R473" s="412"/>
      <c r="S473" s="412"/>
      <c r="T473" s="412"/>
      <c r="U473" s="413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265.15151515151513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266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3.1813599999999997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3"/>
      <c r="O474" s="411" t="s">
        <v>70</v>
      </c>
      <c r="P474" s="412"/>
      <c r="Q474" s="412"/>
      <c r="R474" s="412"/>
      <c r="S474" s="412"/>
      <c r="T474" s="412"/>
      <c r="U474" s="413"/>
      <c r="V474" s="37" t="s">
        <v>66</v>
      </c>
      <c r="W474" s="382">
        <f>IFERROR(SUM(W461:W472),"0")</f>
        <v>1400</v>
      </c>
      <c r="X474" s="382">
        <f>IFERROR(SUM(X461:X472),"0")</f>
        <v>1404.48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500</v>
      </c>
      <c r="X476" s="381">
        <f>IFERROR(IF(W476="",0,CEILING((W476/$H476),1)*$H476),"")</f>
        <v>501.6</v>
      </c>
      <c r="Y476" s="36">
        <f>IFERROR(IF(X476=0,"",ROUNDUP(X476/H476,0)*0.01196),"")</f>
        <v>1.1362000000000001</v>
      </c>
      <c r="Z476" s="56"/>
      <c r="AA476" s="57"/>
      <c r="AE476" s="64"/>
      <c r="BB476" s="330" t="s">
        <v>1</v>
      </c>
      <c r="BL476" s="64">
        <f>IFERROR(W476*I476/H476,"0")</f>
        <v>534.09090909090912</v>
      </c>
      <c r="BM476" s="64">
        <f>IFERROR(X476*I476/H476,"0")</f>
        <v>535.79999999999995</v>
      </c>
      <c r="BN476" s="64">
        <f>IFERROR(1/J476*(W476/H476),"0")</f>
        <v>0.91054778554778548</v>
      </c>
      <c r="BO476" s="64">
        <f>IFERROR(1/J476*(X476/H476),"0")</f>
        <v>0.91346153846153855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02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3"/>
      <c r="O478" s="411" t="s">
        <v>70</v>
      </c>
      <c r="P478" s="412"/>
      <c r="Q478" s="412"/>
      <c r="R478" s="412"/>
      <c r="S478" s="412"/>
      <c r="T478" s="412"/>
      <c r="U478" s="413"/>
      <c r="V478" s="37" t="s">
        <v>71</v>
      </c>
      <c r="W478" s="382">
        <f>IFERROR(W476/H476,"0")+IFERROR(W477/H477,"0")</f>
        <v>94.696969696969688</v>
      </c>
      <c r="X478" s="382">
        <f>IFERROR(X476/H476,"0")+IFERROR(X477/H477,"0")</f>
        <v>95</v>
      </c>
      <c r="Y478" s="382">
        <f>IFERROR(IF(Y476="",0,Y476),"0")+IFERROR(IF(Y477="",0,Y477),"0")</f>
        <v>1.1362000000000001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3"/>
      <c r="O479" s="411" t="s">
        <v>70</v>
      </c>
      <c r="P479" s="412"/>
      <c r="Q479" s="412"/>
      <c r="R479" s="412"/>
      <c r="S479" s="412"/>
      <c r="T479" s="412"/>
      <c r="U479" s="413"/>
      <c r="V479" s="37" t="s">
        <v>66</v>
      </c>
      <c r="W479" s="382">
        <f>IFERROR(SUM(W476:W477),"0")</f>
        <v>500</v>
      </c>
      <c r="X479" s="382">
        <f>IFERROR(SUM(X476:X477),"0")</f>
        <v>501.6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143</v>
      </c>
      <c r="X481" s="381">
        <f t="shared" ref="X481:X486" si="93">IFERROR(IF(W481="",0,CEILING((W481/$H481),1)*$H481),"")</f>
        <v>147.84</v>
      </c>
      <c r="Y481" s="36">
        <f>IFERROR(IF(X481=0,"",ROUNDUP(X481/H481,0)*0.01196),"")</f>
        <v>0.33488000000000001</v>
      </c>
      <c r="Z481" s="56"/>
      <c r="AA481" s="57"/>
      <c r="AE481" s="64"/>
      <c r="BB481" s="332" t="s">
        <v>1</v>
      </c>
      <c r="BL481" s="64">
        <f t="shared" ref="BL481:BL486" si="94">IFERROR(W481*I481/H481,"0")</f>
        <v>152.75</v>
      </c>
      <c r="BM481" s="64">
        <f t="shared" ref="BM481:BM486" si="95">IFERROR(X481*I481/H481,"0")</f>
        <v>157.91999999999999</v>
      </c>
      <c r="BN481" s="64">
        <f t="shared" ref="BN481:BN486" si="96">IFERROR(1/J481*(W481/H481),"0")</f>
        <v>0.26041666666666669</v>
      </c>
      <c r="BO481" s="64">
        <f t="shared" ref="BO481:BO486" si="97">IFERROR(1/J481*(X481/H481),"0")</f>
        <v>0.26923076923076927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100</v>
      </c>
      <c r="X483" s="381">
        <f t="shared" si="93"/>
        <v>100.32000000000001</v>
      </c>
      <c r="Y483" s="36">
        <f>IFERROR(IF(X483=0,"",ROUNDUP(X483/H483,0)*0.01196),"")</f>
        <v>0.22724</v>
      </c>
      <c r="Z483" s="56"/>
      <c r="AA483" s="57"/>
      <c r="AE483" s="64"/>
      <c r="BB483" s="334" t="s">
        <v>1</v>
      </c>
      <c r="BL483" s="64">
        <f t="shared" si="94"/>
        <v>106.81818181818181</v>
      </c>
      <c r="BM483" s="64">
        <f t="shared" si="95"/>
        <v>107.16</v>
      </c>
      <c r="BN483" s="64">
        <f t="shared" si="96"/>
        <v>0.18210955710955709</v>
      </c>
      <c r="BO483" s="64">
        <f t="shared" si="97"/>
        <v>0.18269230769230771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402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3"/>
      <c r="O487" s="411" t="s">
        <v>70</v>
      </c>
      <c r="P487" s="412"/>
      <c r="Q487" s="412"/>
      <c r="R487" s="412"/>
      <c r="S487" s="412"/>
      <c r="T487" s="412"/>
      <c r="U487" s="413"/>
      <c r="V487" s="37" t="s">
        <v>71</v>
      </c>
      <c r="W487" s="382">
        <f>IFERROR(W481/H481,"0")+IFERROR(W482/H482,"0")+IFERROR(W483/H483,"0")+IFERROR(W484/H484,"0")+IFERROR(W485/H485,"0")+IFERROR(W486/H486,"0")</f>
        <v>46.022727272727266</v>
      </c>
      <c r="X487" s="382">
        <f>IFERROR(X481/H481,"0")+IFERROR(X482/H482,"0")+IFERROR(X483/H483,"0")+IFERROR(X484/H484,"0")+IFERROR(X485/H485,"0")+IFERROR(X486/H486,"0")</f>
        <v>47</v>
      </c>
      <c r="Y487" s="382">
        <f>IFERROR(IF(Y481="",0,Y481),"0")+IFERROR(IF(Y482="",0,Y482),"0")+IFERROR(IF(Y483="",0,Y483),"0")+IFERROR(IF(Y484="",0,Y484),"0")+IFERROR(IF(Y485="",0,Y485),"0")+IFERROR(IF(Y486="",0,Y486),"0")</f>
        <v>0.56211999999999995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3"/>
      <c r="O488" s="411" t="s">
        <v>70</v>
      </c>
      <c r="P488" s="412"/>
      <c r="Q488" s="412"/>
      <c r="R488" s="412"/>
      <c r="S488" s="412"/>
      <c r="T488" s="412"/>
      <c r="U488" s="413"/>
      <c r="V488" s="37" t="s">
        <v>66</v>
      </c>
      <c r="W488" s="382">
        <f>IFERROR(SUM(W481:W486),"0")</f>
        <v>243</v>
      </c>
      <c r="X488" s="382">
        <f>IFERROR(SUM(X481:X486),"0")</f>
        <v>248.16000000000003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402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3"/>
      <c r="O493" s="411" t="s">
        <v>70</v>
      </c>
      <c r="P493" s="412"/>
      <c r="Q493" s="412"/>
      <c r="R493" s="412"/>
      <c r="S493" s="412"/>
      <c r="T493" s="412"/>
      <c r="U493" s="413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3"/>
      <c r="O494" s="411" t="s">
        <v>70</v>
      </c>
      <c r="P494" s="412"/>
      <c r="Q494" s="412"/>
      <c r="R494" s="412"/>
      <c r="S494" s="412"/>
      <c r="T494" s="412"/>
      <c r="U494" s="413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402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3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3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4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5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90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7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5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9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5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5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66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5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402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3"/>
      <c r="O511" s="411" t="s">
        <v>70</v>
      </c>
      <c r="P511" s="412"/>
      <c r="Q511" s="412"/>
      <c r="R511" s="412"/>
      <c r="S511" s="412"/>
      <c r="T511" s="412"/>
      <c r="U511" s="413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3"/>
      <c r="O512" s="411" t="s">
        <v>70</v>
      </c>
      <c r="P512" s="412"/>
      <c r="Q512" s="412"/>
      <c r="R512" s="412"/>
      <c r="S512" s="412"/>
      <c r="T512" s="412"/>
      <c r="U512" s="413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3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9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38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8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0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402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3"/>
      <c r="O519" s="411" t="s">
        <v>70</v>
      </c>
      <c r="P519" s="412"/>
      <c r="Q519" s="412"/>
      <c r="R519" s="412"/>
      <c r="S519" s="412"/>
      <c r="T519" s="412"/>
      <c r="U519" s="413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3"/>
      <c r="O520" s="411" t="s">
        <v>70</v>
      </c>
      <c r="P520" s="412"/>
      <c r="Q520" s="412"/>
      <c r="R520" s="412"/>
      <c r="S520" s="412"/>
      <c r="T520" s="412"/>
      <c r="U520" s="413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7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701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71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4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402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3"/>
      <c r="O528" s="411" t="s">
        <v>70</v>
      </c>
      <c r="P528" s="412"/>
      <c r="Q528" s="412"/>
      <c r="R528" s="412"/>
      <c r="S528" s="412"/>
      <c r="T528" s="412"/>
      <c r="U528" s="413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3"/>
      <c r="O529" s="411" t="s">
        <v>70</v>
      </c>
      <c r="P529" s="412"/>
      <c r="Q529" s="412"/>
      <c r="R529" s="412"/>
      <c r="S529" s="412"/>
      <c r="T529" s="412"/>
      <c r="U529" s="413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700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66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40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53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02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3"/>
      <c r="O536" s="411" t="s">
        <v>70</v>
      </c>
      <c r="P536" s="412"/>
      <c r="Q536" s="412"/>
      <c r="R536" s="412"/>
      <c r="S536" s="412"/>
      <c r="T536" s="412"/>
      <c r="U536" s="413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3"/>
      <c r="O537" s="411" t="s">
        <v>70</v>
      </c>
      <c r="P537" s="412"/>
      <c r="Q537" s="412"/>
      <c r="R537" s="412"/>
      <c r="S537" s="412"/>
      <c r="T537" s="412"/>
      <c r="U537" s="413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9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5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26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402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3"/>
      <c r="O543" s="411" t="s">
        <v>70</v>
      </c>
      <c r="P543" s="412"/>
      <c r="Q543" s="412"/>
      <c r="R543" s="412"/>
      <c r="S543" s="412"/>
      <c r="T543" s="412"/>
      <c r="U543" s="413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3"/>
      <c r="O544" s="411" t="s">
        <v>70</v>
      </c>
      <c r="P544" s="412"/>
      <c r="Q544" s="412"/>
      <c r="R544" s="412"/>
      <c r="S544" s="412"/>
      <c r="T544" s="412"/>
      <c r="U544" s="413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29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39"/>
      <c r="O545" s="549" t="s">
        <v>742</v>
      </c>
      <c r="P545" s="530"/>
      <c r="Q545" s="530"/>
      <c r="R545" s="530"/>
      <c r="S545" s="530"/>
      <c r="T545" s="530"/>
      <c r="U545" s="531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9623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9732.86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39"/>
      <c r="O546" s="549" t="s">
        <v>743</v>
      </c>
      <c r="P546" s="530"/>
      <c r="Q546" s="530"/>
      <c r="R546" s="530"/>
      <c r="S546" s="530"/>
      <c r="T546" s="530"/>
      <c r="U546" s="531"/>
      <c r="V546" s="37" t="s">
        <v>66</v>
      </c>
      <c r="W546" s="382">
        <f>IFERROR(SUM(BL22:BL542),"0")</f>
        <v>10154.908680332615</v>
      </c>
      <c r="X546" s="382">
        <f>IFERROR(SUM(BM22:BM542),"0")</f>
        <v>10270.766000000001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39"/>
      <c r="O547" s="549" t="s">
        <v>744</v>
      </c>
      <c r="P547" s="530"/>
      <c r="Q547" s="530"/>
      <c r="R547" s="530"/>
      <c r="S547" s="530"/>
      <c r="T547" s="530"/>
      <c r="U547" s="531"/>
      <c r="V547" s="37" t="s">
        <v>745</v>
      </c>
      <c r="W547" s="38">
        <f>ROUNDUP(SUM(BN22:BN542),0)</f>
        <v>18</v>
      </c>
      <c r="X547" s="38">
        <f>ROUNDUP(SUM(BO22:BO542),0)</f>
        <v>18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39"/>
      <c r="O548" s="549" t="s">
        <v>746</v>
      </c>
      <c r="P548" s="530"/>
      <c r="Q548" s="530"/>
      <c r="R548" s="530"/>
      <c r="S548" s="530"/>
      <c r="T548" s="530"/>
      <c r="U548" s="531"/>
      <c r="V548" s="37" t="s">
        <v>66</v>
      </c>
      <c r="W548" s="382">
        <f>GrossWeightTotal+PalletQtyTotal*25</f>
        <v>10604.908680332615</v>
      </c>
      <c r="X548" s="382">
        <f>GrossWeightTotalR+PalletQtyTotalR*25</f>
        <v>10720.766000000001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39"/>
      <c r="O549" s="549" t="s">
        <v>747</v>
      </c>
      <c r="P549" s="530"/>
      <c r="Q549" s="530"/>
      <c r="R549" s="530"/>
      <c r="S549" s="530"/>
      <c r="T549" s="530"/>
      <c r="U549" s="531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1392.1329828860812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1408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39"/>
      <c r="O550" s="549" t="s">
        <v>748</v>
      </c>
      <c r="P550" s="530"/>
      <c r="Q550" s="530"/>
      <c r="R550" s="530"/>
      <c r="S550" s="530"/>
      <c r="T550" s="530"/>
      <c r="U550" s="531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20.16038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27" t="s">
        <v>98</v>
      </c>
      <c r="D552" s="650"/>
      <c r="E552" s="650"/>
      <c r="F552" s="615"/>
      <c r="G552" s="427" t="s">
        <v>229</v>
      </c>
      <c r="H552" s="650"/>
      <c r="I552" s="650"/>
      <c r="J552" s="650"/>
      <c r="K552" s="650"/>
      <c r="L552" s="650"/>
      <c r="M552" s="650"/>
      <c r="N552" s="650"/>
      <c r="O552" s="650"/>
      <c r="P552" s="615"/>
      <c r="Q552" s="427" t="s">
        <v>461</v>
      </c>
      <c r="R552" s="615"/>
      <c r="S552" s="427" t="s">
        <v>522</v>
      </c>
      <c r="T552" s="650"/>
      <c r="U552" s="650"/>
      <c r="V552" s="615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67" t="s">
        <v>751</v>
      </c>
      <c r="B553" s="427" t="s">
        <v>60</v>
      </c>
      <c r="C553" s="427" t="s">
        <v>99</v>
      </c>
      <c r="D553" s="427" t="s">
        <v>107</v>
      </c>
      <c r="E553" s="427" t="s">
        <v>98</v>
      </c>
      <c r="F553" s="427" t="s">
        <v>219</v>
      </c>
      <c r="G553" s="427" t="s">
        <v>230</v>
      </c>
      <c r="H553" s="427" t="s">
        <v>237</v>
      </c>
      <c r="I553" s="427" t="s">
        <v>256</v>
      </c>
      <c r="J553" s="427" t="s">
        <v>326</v>
      </c>
      <c r="K553" s="372"/>
      <c r="L553" s="427" t="s">
        <v>356</v>
      </c>
      <c r="M553" s="372"/>
      <c r="N553" s="427" t="s">
        <v>356</v>
      </c>
      <c r="O553" s="427" t="s">
        <v>431</v>
      </c>
      <c r="P553" s="427" t="s">
        <v>448</v>
      </c>
      <c r="Q553" s="427" t="s">
        <v>462</v>
      </c>
      <c r="R553" s="427" t="s">
        <v>497</v>
      </c>
      <c r="S553" s="427" t="s">
        <v>523</v>
      </c>
      <c r="T553" s="427" t="s">
        <v>570</v>
      </c>
      <c r="U553" s="427" t="s">
        <v>596</v>
      </c>
      <c r="V553" s="427" t="s">
        <v>603</v>
      </c>
      <c r="W553" s="427" t="s">
        <v>607</v>
      </c>
      <c r="X553" s="427" t="s">
        <v>657</v>
      </c>
      <c r="AA553" s="52"/>
      <c r="AD553" s="372"/>
    </row>
    <row r="554" spans="1:30" ht="13.5" customHeight="1" thickBot="1" x14ac:dyDescent="0.25">
      <c r="A554" s="768"/>
      <c r="B554" s="428"/>
      <c r="C554" s="428"/>
      <c r="D554" s="428"/>
      <c r="E554" s="428"/>
      <c r="F554" s="428"/>
      <c r="G554" s="428"/>
      <c r="H554" s="428"/>
      <c r="I554" s="428"/>
      <c r="J554" s="428"/>
      <c r="K554" s="372"/>
      <c r="L554" s="428"/>
      <c r="M554" s="372"/>
      <c r="N554" s="428"/>
      <c r="O554" s="428"/>
      <c r="P554" s="428"/>
      <c r="Q554" s="428"/>
      <c r="R554" s="428"/>
      <c r="S554" s="428"/>
      <c r="T554" s="428"/>
      <c r="U554" s="428"/>
      <c r="V554" s="428"/>
      <c r="W554" s="428"/>
      <c r="X554" s="428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1790.0199999999998</v>
      </c>
      <c r="F555" s="46">
        <f>IFERROR(X134*1,"0")+IFERROR(X135*1,"0")+IFERROR(X136*1,"0")+IFERROR(X137*1,"0")+IFERROR(X138*1,"0")</f>
        <v>201.60000000000002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180.6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1340.1</v>
      </c>
      <c r="J555" s="46">
        <f>IFERROR(X214*1,"0")+IFERROR(X215*1,"0")+IFERROR(X216*1,"0")+IFERROR(X217*1,"0")+IFERROR(X218*1,"0")+IFERROR(X219*1,"0")+IFERROR(X223*1,"0")+IFERROR(X224*1,"0")</f>
        <v>58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56.699999999999996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3079.2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702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79.800000000000011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12.600000000000001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2154.2400000000002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52"/>
      <c r="AD555" s="372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543:U543"/>
    <mergeCell ref="O24:U24"/>
    <mergeCell ref="A261:Y261"/>
    <mergeCell ref="O69:S69"/>
    <mergeCell ref="D244:E244"/>
    <mergeCell ref="O456:U456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D522:E522"/>
    <mergeCell ref="N17:N18"/>
    <mergeCell ref="O231:S231"/>
    <mergeCell ref="O131:U131"/>
    <mergeCell ref="F17:F18"/>
    <mergeCell ref="D242:E242"/>
    <mergeCell ref="O87:U87"/>
    <mergeCell ref="O407:S407"/>
    <mergeCell ref="O504:S504"/>
    <mergeCell ref="D107:E107"/>
    <mergeCell ref="O494:U494"/>
    <mergeCell ref="D234:E234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H10:L10"/>
    <mergeCell ref="D159:E159"/>
    <mergeCell ref="O304:S304"/>
    <mergeCell ref="D80:E80"/>
    <mergeCell ref="O98:S98"/>
    <mergeCell ref="O298:S298"/>
    <mergeCell ref="O396:S396"/>
    <mergeCell ref="O390:S390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O438:S438"/>
    <mergeCell ref="D138:E138"/>
    <mergeCell ref="O496:S496"/>
    <mergeCell ref="D374:E374"/>
    <mergeCell ref="O77:S77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A427:Y427"/>
    <mergeCell ref="O257:S257"/>
    <mergeCell ref="A61:N62"/>
    <mergeCell ref="O232:S232"/>
    <mergeCell ref="O359:S359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O27:S27"/>
    <mergeCell ref="O511:U511"/>
    <mergeCell ref="A422:Y422"/>
    <mergeCell ref="O54:U54"/>
    <mergeCell ref="D74:E74"/>
    <mergeCell ref="D68:E68"/>
    <mergeCell ref="D335:E335"/>
    <mergeCell ref="O35:U35"/>
    <mergeCell ref="D372:E372"/>
    <mergeCell ref="O277:U277"/>
    <mergeCell ref="D188:E188"/>
    <mergeCell ref="D424:E424"/>
    <mergeCell ref="O252:U252"/>
    <mergeCell ref="D286:E286"/>
    <mergeCell ref="O478:U478"/>
    <mergeCell ref="D241:E241"/>
    <mergeCell ref="D508:E508"/>
    <mergeCell ref="D76:E76"/>
    <mergeCell ref="O403:U403"/>
    <mergeCell ref="O299:S299"/>
    <mergeCell ref="O274:S274"/>
    <mergeCell ref="O470:S470"/>
    <mergeCell ref="O249:S249"/>
    <mergeCell ref="D218:E218"/>
    <mergeCell ref="O32:S32"/>
    <mergeCell ref="O137:S137"/>
    <mergeCell ref="D41:E41"/>
    <mergeCell ref="O197:S197"/>
    <mergeCell ref="O330:S330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P12:Q12"/>
    <mergeCell ref="O169:S169"/>
    <mergeCell ref="O240:S240"/>
    <mergeCell ref="D251:E251"/>
    <mergeCell ref="O119:S119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O493:U493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A487:N488"/>
    <mergeCell ref="A307:Y307"/>
    <mergeCell ref="D90:E90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429:S429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O502:S502"/>
    <mergeCell ref="O451:U451"/>
    <mergeCell ref="O351:U351"/>
    <mergeCell ref="A273:Y273"/>
    <mergeCell ref="O81:S81"/>
    <mergeCell ref="D129:E12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D502:E502"/>
    <mergeCell ref="O380:U380"/>
    <mergeCell ref="A302:Y302"/>
    <mergeCell ref="D429:E429"/>
    <mergeCell ref="O61:U61"/>
    <mergeCell ref="A46:N47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A415:Y415"/>
    <mergeCell ref="O391:S391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O91:S91"/>
    <mergeCell ref="O362:S362"/>
    <mergeCell ref="O85:S85"/>
    <mergeCell ref="O305:U305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D281:E281"/>
    <mergeCell ref="O334:S334"/>
    <mergeCell ref="A409:N410"/>
    <mergeCell ref="O434:S434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2024-05-31T07:34:23Z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