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0,05,24 ПОКОМ ЗПФ Сочи\"/>
    </mc:Choice>
  </mc:AlternateContent>
  <xr:revisionPtr revIDLastSave="0" documentId="13_ncr:1_{FEE0CB0E-FBF1-4E45-B4B3-429CE00075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5" i="1"/>
  <c r="S54" i="1"/>
  <c r="S24" i="1"/>
  <c r="S12" i="1"/>
  <c r="S10" i="1"/>
  <c r="S9" i="1"/>
  <c r="S8" i="1"/>
  <c r="S5" i="1" s="1"/>
  <c r="R57" i="1"/>
  <c r="R55" i="1"/>
  <c r="R5" i="1" l="1"/>
  <c r="AG60" i="1"/>
  <c r="AG55" i="1"/>
  <c r="AG38" i="1"/>
  <c r="AG29" i="1"/>
  <c r="AG14" i="1"/>
  <c r="AE14" i="1"/>
  <c r="AE13" i="1"/>
  <c r="Q59" i="1"/>
  <c r="AE59" i="1" s="1"/>
  <c r="Q47" i="1"/>
  <c r="Q46" i="1"/>
  <c r="AE46" i="1" s="1"/>
  <c r="Q45" i="1"/>
  <c r="Q44" i="1"/>
  <c r="AE44" i="1" s="1"/>
  <c r="Q43" i="1"/>
  <c r="Q42" i="1"/>
  <c r="AE42" i="1" s="1"/>
  <c r="Q40" i="1"/>
  <c r="Q39" i="1"/>
  <c r="AE39" i="1" s="1"/>
  <c r="AE38" i="1"/>
  <c r="Q37" i="1"/>
  <c r="AE37" i="1" s="1"/>
  <c r="Q33" i="1"/>
  <c r="Q28" i="1"/>
  <c r="AE28" i="1" s="1"/>
  <c r="Q22" i="1"/>
  <c r="Q21" i="1"/>
  <c r="AG21" i="1" s="1"/>
  <c r="AH21" i="1" s="1"/>
  <c r="Q17" i="1"/>
  <c r="Q16" i="1"/>
  <c r="AE16" i="1" s="1"/>
  <c r="Q11" i="1"/>
  <c r="AH29" i="1" l="1"/>
  <c r="T29" i="1"/>
  <c r="AH55" i="1"/>
  <c r="T55" i="1"/>
  <c r="AH14" i="1"/>
  <c r="T14" i="1"/>
  <c r="AH38" i="1"/>
  <c r="T38" i="1"/>
  <c r="AH60" i="1"/>
  <c r="T60" i="1"/>
  <c r="AG28" i="1"/>
  <c r="AH28" i="1" s="1"/>
  <c r="AG44" i="1"/>
  <c r="AH44" i="1" s="1"/>
  <c r="AG42" i="1"/>
  <c r="AH42" i="1" s="1"/>
  <c r="AG46" i="1"/>
  <c r="AH46" i="1" s="1"/>
  <c r="AE11" i="1"/>
  <c r="AG11" i="1"/>
  <c r="AH11" i="1" s="1"/>
  <c r="AE17" i="1"/>
  <c r="AG17" i="1"/>
  <c r="AH17" i="1" s="1"/>
  <c r="AE22" i="1"/>
  <c r="AG22" i="1"/>
  <c r="AH22" i="1" s="1"/>
  <c r="AE33" i="1"/>
  <c r="AG33" i="1"/>
  <c r="AH33" i="1" s="1"/>
  <c r="AE40" i="1"/>
  <c r="AG40" i="1"/>
  <c r="AH40" i="1" s="1"/>
  <c r="AE43" i="1"/>
  <c r="AG43" i="1"/>
  <c r="AH43" i="1" s="1"/>
  <c r="AE45" i="1"/>
  <c r="AG45" i="1"/>
  <c r="AH45" i="1" s="1"/>
  <c r="AE47" i="1"/>
  <c r="AG47" i="1"/>
  <c r="AH47" i="1" s="1"/>
  <c r="AG16" i="1"/>
  <c r="AH16" i="1" s="1"/>
  <c r="AG37" i="1"/>
  <c r="AH37" i="1" s="1"/>
  <c r="AG39" i="1"/>
  <c r="AH39" i="1" s="1"/>
  <c r="AG59" i="1"/>
  <c r="AH59" i="1" s="1"/>
  <c r="AE21" i="1"/>
  <c r="F42" i="1"/>
  <c r="F34" i="1"/>
  <c r="E34" i="1"/>
  <c r="K34" i="1" s="1"/>
  <c r="AE6" i="1"/>
  <c r="AE7" i="1"/>
  <c r="AE19" i="1"/>
  <c r="O6" i="1"/>
  <c r="O7" i="1"/>
  <c r="X7" i="1" s="1"/>
  <c r="O8" i="1"/>
  <c r="O9" i="1"/>
  <c r="O10" i="1"/>
  <c r="O11" i="1"/>
  <c r="X11" i="1" s="1"/>
  <c r="O12" i="1"/>
  <c r="O13" i="1"/>
  <c r="O14" i="1"/>
  <c r="O15" i="1"/>
  <c r="O16" i="1"/>
  <c r="W16" i="1" s="1"/>
  <c r="O17" i="1"/>
  <c r="X17" i="1" s="1"/>
  <c r="O18" i="1"/>
  <c r="O19" i="1"/>
  <c r="X19" i="1" s="1"/>
  <c r="O20" i="1"/>
  <c r="O21" i="1"/>
  <c r="X21" i="1" s="1"/>
  <c r="O22" i="1"/>
  <c r="W22" i="1" s="1"/>
  <c r="O23" i="1"/>
  <c r="X23" i="1" s="1"/>
  <c r="O24" i="1"/>
  <c r="O25" i="1"/>
  <c r="O26" i="1"/>
  <c r="O27" i="1"/>
  <c r="O28" i="1"/>
  <c r="W28" i="1" s="1"/>
  <c r="O29" i="1"/>
  <c r="X29" i="1" s="1"/>
  <c r="O30" i="1"/>
  <c r="O31" i="1"/>
  <c r="O32" i="1"/>
  <c r="O33" i="1"/>
  <c r="X33" i="1" s="1"/>
  <c r="O35" i="1"/>
  <c r="O36" i="1"/>
  <c r="O37" i="1"/>
  <c r="X37" i="1" s="1"/>
  <c r="O38" i="1"/>
  <c r="W38" i="1" s="1"/>
  <c r="O39" i="1"/>
  <c r="X39" i="1" s="1"/>
  <c r="O40" i="1"/>
  <c r="W40" i="1" s="1"/>
  <c r="O41" i="1"/>
  <c r="O42" i="1"/>
  <c r="O43" i="1"/>
  <c r="X43" i="1" s="1"/>
  <c r="O44" i="1"/>
  <c r="W44" i="1" s="1"/>
  <c r="O45" i="1"/>
  <c r="X45" i="1" s="1"/>
  <c r="O46" i="1"/>
  <c r="W46" i="1" s="1"/>
  <c r="O47" i="1"/>
  <c r="X47" i="1" s="1"/>
  <c r="O48" i="1"/>
  <c r="O49" i="1"/>
  <c r="O50" i="1"/>
  <c r="O51" i="1"/>
  <c r="O52" i="1"/>
  <c r="O53" i="1"/>
  <c r="O54" i="1"/>
  <c r="O55" i="1"/>
  <c r="O56" i="1"/>
  <c r="O57" i="1"/>
  <c r="O58" i="1"/>
  <c r="P58" i="1" s="1"/>
  <c r="O59" i="1"/>
  <c r="X59" i="1" s="1"/>
  <c r="O60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X55" i="1" l="1"/>
  <c r="P55" i="1"/>
  <c r="W14" i="1"/>
  <c r="P14" i="1"/>
  <c r="Q54" i="1"/>
  <c r="Q8" i="1"/>
  <c r="X15" i="1"/>
  <c r="X9" i="1"/>
  <c r="X57" i="1"/>
  <c r="Q57" i="1"/>
  <c r="AG57" i="1" s="1"/>
  <c r="X53" i="1"/>
  <c r="Q53" i="1"/>
  <c r="AG53" i="1" s="1"/>
  <c r="X51" i="1"/>
  <c r="Q51" i="1"/>
  <c r="AG51" i="1" s="1"/>
  <c r="X49" i="1"/>
  <c r="Q49" i="1"/>
  <c r="AG49" i="1" s="1"/>
  <c r="X41" i="1"/>
  <c r="Q41" i="1"/>
  <c r="AG41" i="1" s="1"/>
  <c r="X35" i="1"/>
  <c r="Q35" i="1"/>
  <c r="AG35" i="1" s="1"/>
  <c r="Q30" i="1"/>
  <c r="Q56" i="1"/>
  <c r="Q52" i="1"/>
  <c r="Q48" i="1"/>
  <c r="Q36" i="1"/>
  <c r="X31" i="1"/>
  <c r="X27" i="1"/>
  <c r="X25" i="1"/>
  <c r="W43" i="1"/>
  <c r="W45" i="1"/>
  <c r="W59" i="1"/>
  <c r="X13" i="1"/>
  <c r="W13" i="1"/>
  <c r="W17" i="1"/>
  <c r="W33" i="1"/>
  <c r="W21" i="1"/>
  <c r="W42" i="1"/>
  <c r="W11" i="1"/>
  <c r="W37" i="1"/>
  <c r="W47" i="1"/>
  <c r="W39" i="1"/>
  <c r="O34" i="1"/>
  <c r="P29" i="1"/>
  <c r="P23" i="1"/>
  <c r="AG23" i="1" s="1"/>
  <c r="Q31" i="1"/>
  <c r="AG31" i="1" s="1"/>
  <c r="Q58" i="1"/>
  <c r="AG58" i="1" s="1"/>
  <c r="X58" i="1"/>
  <c r="X54" i="1"/>
  <c r="Q50" i="1"/>
  <c r="AG50" i="1" s="1"/>
  <c r="X50" i="1"/>
  <c r="X46" i="1"/>
  <c r="X38" i="1"/>
  <c r="Q32" i="1"/>
  <c r="AG32" i="1" s="1"/>
  <c r="X32" i="1"/>
  <c r="X30" i="1"/>
  <c r="X28" i="1"/>
  <c r="X26" i="1"/>
  <c r="P24" i="1"/>
  <c r="AG24" i="1" s="1"/>
  <c r="X24" i="1"/>
  <c r="X22" i="1"/>
  <c r="X20" i="1"/>
  <c r="X18" i="1"/>
  <c r="X16" i="1"/>
  <c r="X14" i="1"/>
  <c r="X12" i="1"/>
  <c r="X10" i="1"/>
  <c r="X8" i="1"/>
  <c r="X6" i="1"/>
  <c r="W6" i="1"/>
  <c r="X56" i="1"/>
  <c r="X48" i="1"/>
  <c r="X40" i="1"/>
  <c r="X42" i="1"/>
  <c r="X60" i="1"/>
  <c r="X52" i="1"/>
  <c r="X44" i="1"/>
  <c r="X36" i="1"/>
  <c r="W19" i="1"/>
  <c r="W7" i="1"/>
  <c r="F5" i="1"/>
  <c r="E5" i="1"/>
  <c r="K5" i="1"/>
  <c r="AH32" i="1" l="1"/>
  <c r="T32" i="1"/>
  <c r="AH50" i="1"/>
  <c r="T50" i="1"/>
  <c r="AH31" i="1"/>
  <c r="T31" i="1"/>
  <c r="AH24" i="1"/>
  <c r="T24" i="1"/>
  <c r="AH58" i="1"/>
  <c r="T58" i="1"/>
  <c r="AH23" i="1"/>
  <c r="T23" i="1"/>
  <c r="AH35" i="1"/>
  <c r="T35" i="1"/>
  <c r="AH41" i="1"/>
  <c r="T41" i="1"/>
  <c r="AH49" i="1"/>
  <c r="T49" i="1"/>
  <c r="AH51" i="1"/>
  <c r="T51" i="1"/>
  <c r="AH53" i="1"/>
  <c r="T53" i="1"/>
  <c r="AH57" i="1"/>
  <c r="T57" i="1"/>
  <c r="AG54" i="1"/>
  <c r="W54" i="1"/>
  <c r="AE54" i="1"/>
  <c r="AG8" i="1"/>
  <c r="W8" i="1"/>
  <c r="AE8" i="1"/>
  <c r="AG48" i="1"/>
  <c r="W48" i="1"/>
  <c r="AE48" i="1"/>
  <c r="AG56" i="1"/>
  <c r="W56" i="1"/>
  <c r="AE56" i="1"/>
  <c r="AG36" i="1"/>
  <c r="W36" i="1"/>
  <c r="AE36" i="1"/>
  <c r="AG52" i="1"/>
  <c r="W52" i="1"/>
  <c r="AE52" i="1"/>
  <c r="AG30" i="1"/>
  <c r="AE30" i="1"/>
  <c r="W30" i="1"/>
  <c r="X34" i="1"/>
  <c r="Q34" i="1"/>
  <c r="AG34" i="1" s="1"/>
  <c r="Q12" i="1"/>
  <c r="AG12" i="1" s="1"/>
  <c r="Q18" i="1"/>
  <c r="AG18" i="1" s="1"/>
  <c r="Q20" i="1"/>
  <c r="AG20" i="1" s="1"/>
  <c r="Q27" i="1"/>
  <c r="AG27" i="1" s="1"/>
  <c r="Q25" i="1"/>
  <c r="AG25" i="1" s="1"/>
  <c r="Q15" i="1"/>
  <c r="AG15" i="1" s="1"/>
  <c r="Q10" i="1"/>
  <c r="AG10" i="1" s="1"/>
  <c r="Q26" i="1"/>
  <c r="AG26" i="1" s="1"/>
  <c r="Q9" i="1"/>
  <c r="AG9" i="1" s="1"/>
  <c r="T9" i="1" s="1"/>
  <c r="AE34" i="1"/>
  <c r="AE58" i="1"/>
  <c r="W58" i="1"/>
  <c r="AE53" i="1"/>
  <c r="W53" i="1"/>
  <c r="AE41" i="1"/>
  <c r="W41" i="1"/>
  <c r="AE55" i="1"/>
  <c r="W55" i="1"/>
  <c r="AE35" i="1"/>
  <c r="W35" i="1"/>
  <c r="AE29" i="1"/>
  <c r="W29" i="1"/>
  <c r="AE24" i="1"/>
  <c r="W24" i="1"/>
  <c r="AE32" i="1"/>
  <c r="W32" i="1"/>
  <c r="AE50" i="1"/>
  <c r="W50" i="1"/>
  <c r="AE57" i="1"/>
  <c r="W57" i="1"/>
  <c r="AE49" i="1"/>
  <c r="W49" i="1"/>
  <c r="AE31" i="1"/>
  <c r="W31" i="1"/>
  <c r="AE23" i="1"/>
  <c r="W23" i="1"/>
  <c r="AE51" i="1"/>
  <c r="W51" i="1"/>
  <c r="AE60" i="1"/>
  <c r="W60" i="1"/>
  <c r="O5" i="1"/>
  <c r="AH10" i="1" l="1"/>
  <c r="T10" i="1"/>
  <c r="AH25" i="1"/>
  <c r="T25" i="1"/>
  <c r="AH20" i="1"/>
  <c r="T20" i="1"/>
  <c r="AH12" i="1"/>
  <c r="T12" i="1"/>
  <c r="AH52" i="1"/>
  <c r="T52" i="1"/>
  <c r="AH56" i="1"/>
  <c r="T56" i="1"/>
  <c r="AH8" i="1"/>
  <c r="T8" i="1"/>
  <c r="AH26" i="1"/>
  <c r="T26" i="1"/>
  <c r="AH15" i="1"/>
  <c r="T15" i="1"/>
  <c r="AH27" i="1"/>
  <c r="T27" i="1"/>
  <c r="AH18" i="1"/>
  <c r="T18" i="1"/>
  <c r="AH34" i="1"/>
  <c r="T34" i="1"/>
  <c r="AH30" i="1"/>
  <c r="T30" i="1"/>
  <c r="AH36" i="1"/>
  <c r="T36" i="1"/>
  <c r="AH48" i="1"/>
  <c r="T48" i="1"/>
  <c r="AH54" i="1"/>
  <c r="T54" i="1"/>
  <c r="AE18" i="1"/>
  <c r="P5" i="1"/>
  <c r="W34" i="1"/>
  <c r="AE15" i="1"/>
  <c r="AE26" i="1"/>
  <c r="AE27" i="1"/>
  <c r="Q5" i="1"/>
  <c r="AE9" i="1"/>
  <c r="AE10" i="1"/>
  <c r="AE25" i="1"/>
  <c r="AE20" i="1"/>
  <c r="AE12" i="1"/>
  <c r="AH9" i="1"/>
  <c r="AG5" i="1"/>
  <c r="AH5" i="1"/>
  <c r="W9" i="1"/>
  <c r="W26" i="1"/>
  <c r="W10" i="1"/>
  <c r="W15" i="1"/>
  <c r="W25" i="1"/>
  <c r="W27" i="1"/>
  <c r="W20" i="1"/>
  <c r="W18" i="1"/>
  <c r="W12" i="1"/>
  <c r="T5" i="1" l="1"/>
  <c r="AE5" i="1"/>
</calcChain>
</file>

<file path=xl/sharedStrings.xml><?xml version="1.0" encoding="utf-8"?>
<sst xmlns="http://schemas.openxmlformats.org/spreadsheetml/2006/main" count="181" uniqueCount="107">
  <si>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</si>
  <si>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</si>
  <si>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</si>
  <si>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</si>
  <si>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</si>
  <si>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</si>
  <si>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</si>
  <si>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</si>
  <si>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</si>
  <si>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</si>
  <si>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</si>
  <si>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</si>
  <si>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</si>
  <si>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</si>
  <si>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</si>
  <si>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</si>
  <si>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</si>
  <si>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</si>
  <si>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</si>
  <si>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</si>
  <si>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</si>
  <si>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</si>
  <si>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</si>
  <si>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</si>
  <si>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</si>
  <si>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</si>
  <si>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</si>
  <si>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20,05,</t>
  </si>
  <si>
    <t>01,05,</t>
  </si>
  <si>
    <t>29,03,</t>
  </si>
  <si>
    <t>01,03,</t>
  </si>
  <si>
    <t>26,02,</t>
  </si>
  <si>
    <t>16,01,</t>
  </si>
  <si>
    <t>шт</t>
  </si>
  <si>
    <t>Химич согласовал</t>
  </si>
  <si>
    <t>БОНУС_Пельмени Бульмени с говядиной и свининой Горячая штучка 0,43  ПОКОМ</t>
  </si>
  <si>
    <t>БОНУС_Пельмени Отборные из свинины и говядины 0,9 кг ТМ Стародворье ТС Медвежье ушко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</si>
  <si>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</si>
  <si>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</si>
  <si>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</si>
  <si>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</si>
  <si>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</si>
  <si>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</si>
  <si>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</si>
  <si>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</si>
  <si>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</si>
  <si>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</si>
  <si>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</si>
  <si>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</si>
  <si>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</si>
  <si>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03,05,24 Химич обнулил (вывод)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</si>
  <si>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</si>
  <si>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</si>
  <si>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</si>
  <si>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</si>
  <si>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</si>
  <si>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</si>
  <si>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</si>
  <si>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</si>
  <si>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</si>
  <si>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необходимо увеличить продажи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</si>
  <si>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</si>
  <si>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</si>
  <si>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</si>
  <si>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</si>
  <si>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</si>
  <si>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</si>
  <si>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</si>
  <si>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</si>
  <si>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</si>
  <si>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</si>
  <si>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</si>
  <si>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</si>
  <si>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</si>
  <si>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</si>
  <si>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</si>
  <si>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</si>
  <si>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</si>
  <si>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</si>
  <si>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</si>
  <si>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</si>
  <si>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</si>
  <si>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</si>
  <si>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</si>
  <si>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</si>
  <si>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</si>
  <si>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</si>
  <si>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</si>
  <si>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</si>
  <si>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</si>
  <si>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</si>
  <si>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</si>
  <si>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</si>
  <si>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необходимо увеличить продажи!!! Уже писал 01,03,24, 29,03,24 и 01,05,24</t>
  </si>
  <si>
    <t>новинка / необходимо увеличить продажи</t>
  </si>
  <si>
    <t>Не продаются</t>
  </si>
  <si>
    <t>Продажи за период 22.04-22.05 --364 шт, нужно минимум 1000 шт.</t>
  </si>
  <si>
    <t>Продажи за период 22.04-21.05 --153 шт, нужно 500</t>
  </si>
  <si>
    <t>50, в матрице Бофорта</t>
  </si>
  <si>
    <t>Продажи за период 22.04-21.05 --3300шт, нужно 5000 шт</t>
  </si>
  <si>
    <t>Продажи за период 22.04-21.05 --625 шт, нужно 1000 шт.</t>
  </si>
  <si>
    <t>заказ</t>
  </si>
  <si>
    <t>нет потребности</t>
  </si>
  <si>
    <t>недогруз</t>
  </si>
  <si>
    <t>коробки</t>
  </si>
  <si>
    <t>штук</t>
  </si>
  <si>
    <t>24,05,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</si>
</sst>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2" xfId="1" applyNumberFormat="1" applyFill="1" applyBorder="1"/>
    <xf numFmtId="164" fontId="8" fillId="0" borderId="1" xfId="1" applyNumberFormat="1" applyFont="1"/>
    <xf numFmtId="164" fontId="9" fillId="2" borderId="1" xfId="1" applyNumberFormat="1" applyFont="1" applyFill="1"/>
    <xf numFmtId="164" fontId="8" fillId="3" borderId="1" xfId="1" applyNumberFormat="1" applyFont="1" applyFill="1"/>
    <xf numFmtId="164" fontId="8" fillId="0" borderId="2" xfId="1" applyNumberFormat="1" applyFont="1" applyBorder="1"/>
    <xf numFmtId="164" fontId="8" fillId="4" borderId="2" xfId="1" applyNumberFormat="1" applyFont="1" applyFill="1" applyBorder="1"/>
    <xf numFmtId="0" fontId="7" fillId="0" borderId="0" xfId="0" applyFont="1"/>
    <xf numFmtId="165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8" customWidth="1"/>
    <col min="8" max="8" width="5.42578125" customWidth="1"/>
    <col min="9" max="9" width="0.5703125" customWidth="1"/>
    <col min="10" max="11" width="6.42578125" customWidth="1"/>
    <col min="12" max="14" width="0.5703125" customWidth="1"/>
    <col min="15" max="16" width="6.42578125" customWidth="1"/>
    <col min="17" max="17" width="6.42578125" style="31" customWidth="1"/>
    <col min="18" max="19" width="8.85546875" customWidth="1"/>
    <col min="20" max="20" width="8.85546875" style="31" customWidth="1"/>
    <col min="21" max="21" width="6.42578125" customWidth="1"/>
    <col min="22" max="22" width="41.85546875" customWidth="1"/>
    <col min="23" max="24" width="5.140625" customWidth="1"/>
    <col min="25" max="29" width="6.42578125" customWidth="1"/>
    <col min="30" max="30" width="28.140625" customWidth="1"/>
    <col min="31" max="31" width="8" customWidth="1"/>
    <col min="32" max="32" width="8" style="8" customWidth="1"/>
    <col min="33" max="33" width="8" style="13" customWidth="1"/>
    <col min="34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6"/>
      <c r="R1" s="1"/>
      <c r="S1" s="1"/>
      <c r="T1" s="2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26"/>
      <c r="R2" s="1"/>
      <c r="S2" s="1"/>
      <c r="T2" s="26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6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7" t="s">
        <v>101</v>
      </c>
      <c r="R3" s="3" t="s">
        <v>103</v>
      </c>
      <c r="S3" s="3" t="s">
        <v>103</v>
      </c>
      <c r="T3" s="27" t="s">
        <v>19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7" t="s">
        <v>23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26"/>
      <c r="R4" s="1" t="s">
        <v>104</v>
      </c>
      <c r="S4" s="1" t="s">
        <v>105</v>
      </c>
      <c r="T4" s="26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6"/>
      <c r="AG4" s="32" t="s">
        <v>106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SUM(E6:E488)</f>
        <v>7761.6</v>
      </c>
      <c r="F5" s="4">
        <f>SUM(F6:F488)</f>
        <v>15001.099999999999</v>
      </c>
      <c r="G5" s="6"/>
      <c r="H5" s="1"/>
      <c r="I5" s="1"/>
      <c r="J5" s="4">
        <f t="shared" ref="J5:U5" si="0">SUM(J6:J488)</f>
        <v>7747.1</v>
      </c>
      <c r="K5" s="4">
        <f t="shared" si="0"/>
        <v>14.5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1552.3200000000002</v>
      </c>
      <c r="P5" s="4">
        <f t="shared" si="0"/>
        <v>31740.100000000002</v>
      </c>
      <c r="Q5" s="28">
        <f t="shared" si="0"/>
        <v>30399.9</v>
      </c>
      <c r="R5" s="4">
        <f t="shared" si="0"/>
        <v>886</v>
      </c>
      <c r="S5" s="4">
        <f t="shared" si="0"/>
        <v>9516</v>
      </c>
      <c r="T5" s="28">
        <f t="shared" si="0"/>
        <v>20867.800000000003</v>
      </c>
      <c r="U5" s="4">
        <f t="shared" si="0"/>
        <v>9000</v>
      </c>
      <c r="V5" s="1"/>
      <c r="W5" s="1"/>
      <c r="X5" s="1"/>
      <c r="Y5" s="4">
        <f>SUM(Y6:Y488)</f>
        <v>725.73199999999997</v>
      </c>
      <c r="Z5" s="4">
        <f>SUM(Z6:Z488)</f>
        <v>670.85599999999999</v>
      </c>
      <c r="AA5" s="4">
        <f>SUM(AA6:AA488)</f>
        <v>854.2560000000002</v>
      </c>
      <c r="AB5" s="4">
        <f>SUM(AB6:AB488)</f>
        <v>487.11999999999995</v>
      </c>
      <c r="AC5" s="4">
        <f>SUM(AC6:AC488)</f>
        <v>758.68000000000018</v>
      </c>
      <c r="AD5" s="1"/>
      <c r="AE5" s="4">
        <f>SUM(AE6:AE488)</f>
        <v>9006.4</v>
      </c>
      <c r="AF5" s="6"/>
      <c r="AG5" s="12">
        <f>SUM(AG6:AG488)</f>
        <v>2715</v>
      </c>
      <c r="AH5" s="4">
        <f>SUM(AH6:AH488)</f>
        <v>9000.9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9" t="s">
        <v>35</v>
      </c>
      <c r="B6" s="1" t="s">
        <v>33</v>
      </c>
      <c r="C6" s="1">
        <v>-5</v>
      </c>
      <c r="D6" s="1"/>
      <c r="E6" s="21">
        <v>12</v>
      </c>
      <c r="F6" s="21">
        <v>-17</v>
      </c>
      <c r="G6" s="6">
        <v>0</v>
      </c>
      <c r="H6" s="1" t="e">
        <v>#N/A</v>
      </c>
      <c r="I6" s="1"/>
      <c r="J6" s="1">
        <v>12</v>
      </c>
      <c r="K6" s="1">
        <f t="shared" ref="K6:K29" si="1">E6-J6</f>
        <v>0</v>
      </c>
      <c r="L6" s="1"/>
      <c r="M6" s="1"/>
      <c r="N6" s="1"/>
      <c r="O6" s="1">
        <f t="shared" ref="O6:O37" si="2">E6/5</f>
        <v>2.4</v>
      </c>
      <c r="P6" s="5"/>
      <c r="Q6" s="29"/>
      <c r="R6" s="5"/>
      <c r="S6" s="5"/>
      <c r="T6" s="29"/>
      <c r="U6" s="5"/>
      <c r="V6" s="1"/>
      <c r="W6" s="1">
        <f>(F6+P6)/O6</f>
        <v>-7.0833333333333339</v>
      </c>
      <c r="X6" s="1">
        <f>F6/O6</f>
        <v>-7.0833333333333339</v>
      </c>
      <c r="Y6" s="1">
        <v>0.8</v>
      </c>
      <c r="Z6" s="1">
        <v>1</v>
      </c>
      <c r="AA6" s="1">
        <v>4</v>
      </c>
      <c r="AB6" s="1">
        <v>2.4</v>
      </c>
      <c r="AC6" s="1">
        <v>4.2</v>
      </c>
      <c r="AD6" s="1"/>
      <c r="AE6" s="1">
        <f t="shared" ref="AE6:AE19" si="3">P6*G6</f>
        <v>0</v>
      </c>
      <c r="AF6" s="6">
        <v>0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9" t="s">
        <v>36</v>
      </c>
      <c r="B7" s="1" t="s">
        <v>33</v>
      </c>
      <c r="C7" s="1">
        <v>-2</v>
      </c>
      <c r="D7" s="1"/>
      <c r="E7" s="1"/>
      <c r="F7" s="21">
        <v>-2</v>
      </c>
      <c r="G7" s="6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>
        <f t="shared" si="2"/>
        <v>0</v>
      </c>
      <c r="P7" s="5"/>
      <c r="Q7" s="29"/>
      <c r="R7" s="5"/>
      <c r="S7" s="5"/>
      <c r="T7" s="29"/>
      <c r="U7" s="5"/>
      <c r="V7" s="1"/>
      <c r="W7" s="1" t="e">
        <f t="shared" ref="W7:W19" si="4">(F7+P7)/O7</f>
        <v>#DIV/0!</v>
      </c>
      <c r="X7" s="1" t="e">
        <f t="shared" ref="X7:X60" si="5">F7/O7</f>
        <v>#DIV/0!</v>
      </c>
      <c r="Y7" s="1">
        <v>5.2</v>
      </c>
      <c r="Z7" s="1">
        <v>2.8</v>
      </c>
      <c r="AA7" s="1">
        <v>5</v>
      </c>
      <c r="AB7" s="1">
        <v>5</v>
      </c>
      <c r="AC7" s="1">
        <v>2.4</v>
      </c>
      <c r="AD7" s="1"/>
      <c r="AE7" s="1">
        <f t="shared" si="3"/>
        <v>0</v>
      </c>
      <c r="AF7" s="6">
        <v>0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38</v>
      </c>
      <c r="B8" s="1" t="s">
        <v>33</v>
      </c>
      <c r="C8" s="1">
        <v>298</v>
      </c>
      <c r="D8" s="1"/>
      <c r="E8" s="1">
        <v>175</v>
      </c>
      <c r="F8" s="1">
        <v>123</v>
      </c>
      <c r="G8" s="6">
        <v>0.3</v>
      </c>
      <c r="H8" s="1">
        <v>180</v>
      </c>
      <c r="I8" s="1"/>
      <c r="J8" s="1">
        <v>175</v>
      </c>
      <c r="K8" s="1">
        <f t="shared" si="1"/>
        <v>0</v>
      </c>
      <c r="L8" s="1"/>
      <c r="M8" s="1"/>
      <c r="N8" s="1"/>
      <c r="O8" s="1">
        <f t="shared" si="2"/>
        <v>35</v>
      </c>
      <c r="P8" s="5">
        <v>900</v>
      </c>
      <c r="Q8" s="29">
        <f>P8</f>
        <v>900</v>
      </c>
      <c r="R8" s="5">
        <v>70</v>
      </c>
      <c r="S8" s="5">
        <f>R8*AF8</f>
        <v>840</v>
      </c>
      <c r="T8" s="29">
        <f>(AG8-R8)*AF8</f>
        <v>60</v>
      </c>
      <c r="U8" s="5"/>
      <c r="V8" s="1"/>
      <c r="W8" s="1">
        <f>(F8+Q8)/O8</f>
        <v>29.228571428571428</v>
      </c>
      <c r="X8" s="1">
        <f t="shared" si="5"/>
        <v>3.5142857142857142</v>
      </c>
      <c r="Y8" s="1">
        <v>11.4</v>
      </c>
      <c r="Z8" s="1">
        <v>7.6</v>
      </c>
      <c r="AA8" s="1">
        <v>22.2</v>
      </c>
      <c r="AB8" s="1">
        <v>4.5999999999999996</v>
      </c>
      <c r="AC8" s="1">
        <v>14.8</v>
      </c>
      <c r="AD8" s="1"/>
      <c r="AE8" s="1">
        <f>Q8*G8</f>
        <v>270</v>
      </c>
      <c r="AF8" s="6">
        <v>12</v>
      </c>
      <c r="AG8" s="10">
        <f>MROUND(Q8,AF8)/AF8</f>
        <v>75</v>
      </c>
      <c r="AH8" s="1">
        <f>AG8*AF8*G8</f>
        <v>270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39</v>
      </c>
      <c r="B9" s="1" t="s">
        <v>33</v>
      </c>
      <c r="C9" s="1">
        <v>407</v>
      </c>
      <c r="D9" s="1"/>
      <c r="E9" s="1">
        <v>222</v>
      </c>
      <c r="F9" s="1">
        <v>185</v>
      </c>
      <c r="G9" s="6">
        <v>0.3</v>
      </c>
      <c r="H9" s="1">
        <v>180</v>
      </c>
      <c r="I9" s="1"/>
      <c r="J9" s="1">
        <v>222</v>
      </c>
      <c r="K9" s="1">
        <f t="shared" si="1"/>
        <v>0</v>
      </c>
      <c r="L9" s="1"/>
      <c r="M9" s="1"/>
      <c r="N9" s="1"/>
      <c r="O9" s="1">
        <f t="shared" si="2"/>
        <v>44.4</v>
      </c>
      <c r="P9" s="5">
        <v>1150</v>
      </c>
      <c r="Q9" s="29">
        <f t="shared" ref="Q9:Q10" si="6">P9</f>
        <v>1150</v>
      </c>
      <c r="R9" s="5">
        <v>70</v>
      </c>
      <c r="S9" s="5">
        <f t="shared" ref="S9:S10" si="7">R9*AF9</f>
        <v>840</v>
      </c>
      <c r="T9" s="29">
        <f t="shared" ref="T9:T10" si="8">(AG9-R9)*AF9</f>
        <v>312</v>
      </c>
      <c r="U9" s="5"/>
      <c r="V9" s="1"/>
      <c r="W9" s="1">
        <f t="shared" ref="W9:W18" si="9">(F9+Q9)/O9</f>
        <v>30.067567567567568</v>
      </c>
      <c r="X9" s="1">
        <f t="shared" si="5"/>
        <v>4.166666666666667</v>
      </c>
      <c r="Y9" s="1">
        <v>13.6</v>
      </c>
      <c r="Z9" s="1">
        <v>15.2</v>
      </c>
      <c r="AA9" s="1">
        <v>36.6</v>
      </c>
      <c r="AB9" s="1">
        <v>6.2</v>
      </c>
      <c r="AC9" s="1">
        <v>38</v>
      </c>
      <c r="AD9" s="1"/>
      <c r="AE9" s="1">
        <f t="shared" ref="AE9:AE18" si="10">Q9*G9</f>
        <v>345</v>
      </c>
      <c r="AF9" s="6">
        <v>12</v>
      </c>
      <c r="AG9" s="10">
        <f t="shared" ref="AG9:AG12" si="11">MROUND(Q9,AF9)/AF9</f>
        <v>96</v>
      </c>
      <c r="AH9" s="1">
        <f t="shared" ref="AH9:AH12" si="12">AG9*AF9*G9</f>
        <v>345.59999999999997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33</v>
      </c>
      <c r="C10" s="1">
        <v>564</v>
      </c>
      <c r="D10" s="1"/>
      <c r="E10" s="1">
        <v>285</v>
      </c>
      <c r="F10" s="1">
        <v>279</v>
      </c>
      <c r="G10" s="6">
        <v>0.3</v>
      </c>
      <c r="H10" s="1">
        <v>180</v>
      </c>
      <c r="I10" s="1"/>
      <c r="J10" s="1">
        <v>285</v>
      </c>
      <c r="K10" s="1">
        <f t="shared" si="1"/>
        <v>0</v>
      </c>
      <c r="L10" s="1"/>
      <c r="M10" s="1"/>
      <c r="N10" s="1"/>
      <c r="O10" s="1">
        <f t="shared" si="2"/>
        <v>57</v>
      </c>
      <c r="P10" s="5">
        <v>1500</v>
      </c>
      <c r="Q10" s="29">
        <f t="shared" si="6"/>
        <v>1500</v>
      </c>
      <c r="R10" s="5">
        <v>70</v>
      </c>
      <c r="S10" s="5">
        <f t="shared" si="7"/>
        <v>840</v>
      </c>
      <c r="T10" s="29">
        <f t="shared" si="8"/>
        <v>660</v>
      </c>
      <c r="U10" s="5"/>
      <c r="V10" s="1"/>
      <c r="W10" s="1">
        <f t="shared" si="9"/>
        <v>31.210526315789473</v>
      </c>
      <c r="X10" s="1">
        <f t="shared" si="5"/>
        <v>4.8947368421052628</v>
      </c>
      <c r="Y10" s="1">
        <v>23.2</v>
      </c>
      <c r="Z10" s="1">
        <v>16.399999999999999</v>
      </c>
      <c r="AA10" s="1">
        <v>25.6</v>
      </c>
      <c r="AB10" s="1">
        <v>6.8</v>
      </c>
      <c r="AC10" s="1">
        <v>42.6</v>
      </c>
      <c r="AD10" s="1"/>
      <c r="AE10" s="1">
        <f t="shared" si="10"/>
        <v>450</v>
      </c>
      <c r="AF10" s="6">
        <v>12</v>
      </c>
      <c r="AG10" s="10">
        <f t="shared" si="11"/>
        <v>125</v>
      </c>
      <c r="AH10" s="1">
        <f t="shared" si="12"/>
        <v>450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41</v>
      </c>
      <c r="B11" s="1" t="s">
        <v>33</v>
      </c>
      <c r="C11" s="1">
        <v>216</v>
      </c>
      <c r="D11" s="1"/>
      <c r="E11" s="1">
        <v>36</v>
      </c>
      <c r="F11" s="1">
        <v>178</v>
      </c>
      <c r="G11" s="6">
        <v>0.3</v>
      </c>
      <c r="H11" s="1">
        <v>180</v>
      </c>
      <c r="I11" s="1"/>
      <c r="J11" s="1">
        <v>38</v>
      </c>
      <c r="K11" s="1">
        <f t="shared" si="1"/>
        <v>-2</v>
      </c>
      <c r="L11" s="1"/>
      <c r="M11" s="1"/>
      <c r="N11" s="1"/>
      <c r="O11" s="1">
        <f t="shared" si="2"/>
        <v>7.2</v>
      </c>
      <c r="P11" s="5"/>
      <c r="Q11" s="29">
        <f t="shared" ref="Q11:Q17" si="13">P11</f>
        <v>0</v>
      </c>
      <c r="R11" s="5"/>
      <c r="S11" s="5"/>
      <c r="T11" s="29"/>
      <c r="U11" s="5"/>
      <c r="V11" s="1"/>
      <c r="W11" s="1">
        <f t="shared" si="9"/>
        <v>24.722222222222221</v>
      </c>
      <c r="X11" s="1">
        <f t="shared" si="5"/>
        <v>24.722222222222221</v>
      </c>
      <c r="Y11" s="1">
        <v>5.8</v>
      </c>
      <c r="Z11" s="1">
        <v>2.8</v>
      </c>
      <c r="AA11" s="1">
        <v>5</v>
      </c>
      <c r="AB11" s="1">
        <v>4.2</v>
      </c>
      <c r="AC11" s="1">
        <v>5.6</v>
      </c>
      <c r="AD11" s="1"/>
      <c r="AE11" s="1">
        <f t="shared" si="10"/>
        <v>0</v>
      </c>
      <c r="AF11" s="6">
        <v>12</v>
      </c>
      <c r="AG11" s="10">
        <f t="shared" si="11"/>
        <v>0</v>
      </c>
      <c r="AH11" s="1">
        <f t="shared" si="12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42</v>
      </c>
      <c r="B12" s="1" t="s">
        <v>33</v>
      </c>
      <c r="C12" s="1">
        <v>649</v>
      </c>
      <c r="D12" s="1">
        <v>3</v>
      </c>
      <c r="E12" s="1">
        <v>291</v>
      </c>
      <c r="F12" s="1">
        <v>358</v>
      </c>
      <c r="G12" s="6">
        <v>0.3</v>
      </c>
      <c r="H12" s="1">
        <v>180</v>
      </c>
      <c r="I12" s="1"/>
      <c r="J12" s="1">
        <v>294</v>
      </c>
      <c r="K12" s="1">
        <f t="shared" si="1"/>
        <v>-3</v>
      </c>
      <c r="L12" s="1"/>
      <c r="M12" s="1"/>
      <c r="N12" s="1"/>
      <c r="O12" s="1">
        <f t="shared" si="2"/>
        <v>58.2</v>
      </c>
      <c r="P12" s="5">
        <v>1450</v>
      </c>
      <c r="Q12" s="29">
        <f>P12</f>
        <v>1450</v>
      </c>
      <c r="R12" s="5">
        <v>70</v>
      </c>
      <c r="S12" s="5">
        <f>R12*AF12</f>
        <v>840</v>
      </c>
      <c r="T12" s="29">
        <f>(AG12-R12)*AF12</f>
        <v>612</v>
      </c>
      <c r="U12" s="5"/>
      <c r="V12" s="1"/>
      <c r="W12" s="1">
        <f t="shared" si="9"/>
        <v>31.065292096219931</v>
      </c>
      <c r="X12" s="1">
        <f t="shared" si="5"/>
        <v>6.1512027491408929</v>
      </c>
      <c r="Y12" s="1">
        <v>24</v>
      </c>
      <c r="Z12" s="1">
        <v>25.6</v>
      </c>
      <c r="AA12" s="1">
        <v>36.4</v>
      </c>
      <c r="AB12" s="1">
        <v>20.2</v>
      </c>
      <c r="AC12" s="1">
        <v>37.6</v>
      </c>
      <c r="AD12" s="1"/>
      <c r="AE12" s="1">
        <f t="shared" si="10"/>
        <v>435</v>
      </c>
      <c r="AF12" s="6">
        <v>12</v>
      </c>
      <c r="AG12" s="10">
        <f t="shared" si="11"/>
        <v>121</v>
      </c>
      <c r="AH12" s="1">
        <f t="shared" si="12"/>
        <v>435.59999999999997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43</v>
      </c>
      <c r="B13" s="1" t="s">
        <v>37</v>
      </c>
      <c r="C13" s="1">
        <v>48.82</v>
      </c>
      <c r="D13" s="1">
        <v>2.2400000000000002</v>
      </c>
      <c r="E13" s="1"/>
      <c r="F13" s="1"/>
      <c r="G13" s="6">
        <v>0</v>
      </c>
      <c r="H13" s="1">
        <v>180</v>
      </c>
      <c r="I13" s="1"/>
      <c r="J13" s="1">
        <v>2.7</v>
      </c>
      <c r="K13" s="1">
        <f t="shared" si="1"/>
        <v>-2.7</v>
      </c>
      <c r="L13" s="1"/>
      <c r="M13" s="1"/>
      <c r="N13" s="1"/>
      <c r="O13" s="1">
        <f t="shared" si="2"/>
        <v>0</v>
      </c>
      <c r="P13" s="24">
        <v>20</v>
      </c>
      <c r="Q13" s="29">
        <v>0</v>
      </c>
      <c r="R13" s="5"/>
      <c r="S13" s="5"/>
      <c r="T13" s="29"/>
      <c r="U13" s="5">
        <v>0</v>
      </c>
      <c r="V13" s="1" t="s">
        <v>95</v>
      </c>
      <c r="W13" s="1" t="e">
        <f t="shared" si="9"/>
        <v>#DIV/0!</v>
      </c>
      <c r="X13" s="1" t="e">
        <f t="shared" si="5"/>
        <v>#DIV/0!</v>
      </c>
      <c r="Y13" s="1">
        <v>1.792</v>
      </c>
      <c r="Z13" s="1">
        <v>0.89600000000000013</v>
      </c>
      <c r="AA13" s="1">
        <v>1.4359999999999999</v>
      </c>
      <c r="AB13" s="1">
        <v>0</v>
      </c>
      <c r="AC13" s="1">
        <v>0</v>
      </c>
      <c r="AD13" s="19" t="s">
        <v>102</v>
      </c>
      <c r="AE13" s="1">
        <f t="shared" si="10"/>
        <v>0</v>
      </c>
      <c r="AF13" s="6">
        <v>2.2400000000000002</v>
      </c>
      <c r="AG13" s="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44</v>
      </c>
      <c r="B14" s="1" t="s">
        <v>33</v>
      </c>
      <c r="C14" s="1">
        <v>552</v>
      </c>
      <c r="D14" s="1">
        <v>12</v>
      </c>
      <c r="E14" s="1">
        <v>281</v>
      </c>
      <c r="F14" s="1">
        <v>283</v>
      </c>
      <c r="G14" s="6">
        <v>0.09</v>
      </c>
      <c r="H14" s="1">
        <v>180</v>
      </c>
      <c r="I14" s="1"/>
      <c r="J14" s="1">
        <v>281</v>
      </c>
      <c r="K14" s="1">
        <f t="shared" si="1"/>
        <v>0</v>
      </c>
      <c r="L14" s="1"/>
      <c r="M14" s="1"/>
      <c r="N14" s="1"/>
      <c r="O14" s="1">
        <f t="shared" si="2"/>
        <v>56.2</v>
      </c>
      <c r="P14" s="5">
        <f>30*O14-F14</f>
        <v>1403</v>
      </c>
      <c r="Q14" s="29">
        <v>1450</v>
      </c>
      <c r="R14" s="5"/>
      <c r="S14" s="5"/>
      <c r="T14" s="29">
        <f t="shared" ref="T14:T15" si="14">(AG14-R14)*AF14</f>
        <v>1440</v>
      </c>
      <c r="U14" s="24">
        <v>1000</v>
      </c>
      <c r="V14" s="20" t="s">
        <v>96</v>
      </c>
      <c r="W14" s="1">
        <f t="shared" si="9"/>
        <v>30.836298932384341</v>
      </c>
      <c r="X14" s="1">
        <f t="shared" si="5"/>
        <v>5.0355871886120998</v>
      </c>
      <c r="Y14" s="1">
        <v>2</v>
      </c>
      <c r="Z14" s="1">
        <v>30.8</v>
      </c>
      <c r="AA14" s="1">
        <v>0</v>
      </c>
      <c r="AB14" s="1">
        <v>4</v>
      </c>
      <c r="AC14" s="1">
        <v>8.1999999999999993</v>
      </c>
      <c r="AD14" s="1"/>
      <c r="AE14" s="1">
        <f t="shared" si="10"/>
        <v>130.5</v>
      </c>
      <c r="AF14" s="6">
        <v>24</v>
      </c>
      <c r="AG14" s="10">
        <f t="shared" ref="AG14:AG18" si="15">MROUND(Q14,AF14)/AF14</f>
        <v>60</v>
      </c>
      <c r="AH14" s="1">
        <f t="shared" ref="AH14:AH18" si="16">AG14*AF14*G14</f>
        <v>129.6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45</v>
      </c>
      <c r="B15" s="1" t="s">
        <v>33</v>
      </c>
      <c r="C15" s="1">
        <v>120</v>
      </c>
      <c r="D15" s="1"/>
      <c r="E15" s="1">
        <v>68</v>
      </c>
      <c r="F15" s="1">
        <v>52</v>
      </c>
      <c r="G15" s="6">
        <v>0.36</v>
      </c>
      <c r="H15" s="1">
        <v>180</v>
      </c>
      <c r="I15" s="1"/>
      <c r="J15" s="1">
        <v>68</v>
      </c>
      <c r="K15" s="1">
        <f t="shared" si="1"/>
        <v>0</v>
      </c>
      <c r="L15" s="1"/>
      <c r="M15" s="1"/>
      <c r="N15" s="1"/>
      <c r="O15" s="1">
        <f t="shared" si="2"/>
        <v>13.6</v>
      </c>
      <c r="P15" s="5">
        <v>350</v>
      </c>
      <c r="Q15" s="29">
        <f>P15</f>
        <v>350</v>
      </c>
      <c r="R15" s="5"/>
      <c r="S15" s="5"/>
      <c r="T15" s="29">
        <f t="shared" si="14"/>
        <v>350</v>
      </c>
      <c r="U15" s="5"/>
      <c r="V15" s="1"/>
      <c r="W15" s="1">
        <f t="shared" si="9"/>
        <v>29.558823529411764</v>
      </c>
      <c r="X15" s="1">
        <f t="shared" si="5"/>
        <v>3.8235294117647061</v>
      </c>
      <c r="Y15" s="1">
        <v>3</v>
      </c>
      <c r="Z15" s="1">
        <v>3</v>
      </c>
      <c r="AA15" s="1">
        <v>2.6</v>
      </c>
      <c r="AB15" s="1">
        <v>4</v>
      </c>
      <c r="AC15" s="1">
        <v>6.8</v>
      </c>
      <c r="AD15" s="1"/>
      <c r="AE15" s="1">
        <f t="shared" si="10"/>
        <v>126</v>
      </c>
      <c r="AF15" s="6">
        <v>10</v>
      </c>
      <c r="AG15" s="10">
        <f t="shared" si="15"/>
        <v>35</v>
      </c>
      <c r="AH15" s="1">
        <f t="shared" si="16"/>
        <v>126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46</v>
      </c>
      <c r="B16" s="1" t="s">
        <v>37</v>
      </c>
      <c r="C16" s="1">
        <v>95.5</v>
      </c>
      <c r="D16" s="1"/>
      <c r="E16" s="1">
        <v>11</v>
      </c>
      <c r="F16" s="1">
        <v>84.5</v>
      </c>
      <c r="G16" s="6">
        <v>1</v>
      </c>
      <c r="H16" s="1">
        <v>180</v>
      </c>
      <c r="I16" s="1"/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29">
        <f t="shared" si="13"/>
        <v>0</v>
      </c>
      <c r="R16" s="5"/>
      <c r="S16" s="5"/>
      <c r="T16" s="29"/>
      <c r="U16" s="5"/>
      <c r="V16" s="1"/>
      <c r="W16" s="1">
        <f t="shared" si="9"/>
        <v>38.409090909090907</v>
      </c>
      <c r="X16" s="1">
        <f t="shared" si="5"/>
        <v>38.409090909090907</v>
      </c>
      <c r="Y16" s="1">
        <v>4.3</v>
      </c>
      <c r="Z16" s="1">
        <v>2.2000000000000002</v>
      </c>
      <c r="AA16" s="1">
        <v>4.4000000000000004</v>
      </c>
      <c r="AB16" s="1">
        <v>4.4000000000000004</v>
      </c>
      <c r="AC16" s="1">
        <v>4.3</v>
      </c>
      <c r="AD16" s="20" t="s">
        <v>60</v>
      </c>
      <c r="AE16" s="1">
        <f t="shared" si="10"/>
        <v>0</v>
      </c>
      <c r="AF16" s="6">
        <v>5.5</v>
      </c>
      <c r="AG16" s="10">
        <f t="shared" si="15"/>
        <v>0</v>
      </c>
      <c r="AH16" s="1">
        <f t="shared" si="1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47</v>
      </c>
      <c r="B17" s="1" t="s">
        <v>37</v>
      </c>
      <c r="C17" s="1">
        <v>93</v>
      </c>
      <c r="D17" s="1">
        <v>3</v>
      </c>
      <c r="E17" s="1">
        <v>3</v>
      </c>
      <c r="F17" s="1">
        <v>93</v>
      </c>
      <c r="G17" s="6">
        <v>1</v>
      </c>
      <c r="H17" s="1">
        <v>180</v>
      </c>
      <c r="I17" s="1"/>
      <c r="J17" s="1">
        <v>3</v>
      </c>
      <c r="K17" s="1">
        <f t="shared" si="1"/>
        <v>0</v>
      </c>
      <c r="L17" s="1"/>
      <c r="M17" s="1"/>
      <c r="N17" s="1"/>
      <c r="O17" s="1">
        <f t="shared" si="2"/>
        <v>0.6</v>
      </c>
      <c r="P17" s="5"/>
      <c r="Q17" s="29">
        <f t="shared" si="13"/>
        <v>0</v>
      </c>
      <c r="R17" s="5"/>
      <c r="S17" s="5"/>
      <c r="T17" s="29"/>
      <c r="U17" s="5"/>
      <c r="V17" s="1"/>
      <c r="W17" s="1">
        <f t="shared" si="9"/>
        <v>155</v>
      </c>
      <c r="X17" s="1">
        <f t="shared" si="5"/>
        <v>155</v>
      </c>
      <c r="Y17" s="1">
        <v>1.2</v>
      </c>
      <c r="Z17" s="1">
        <v>1.2</v>
      </c>
      <c r="AA17" s="1">
        <v>0.6</v>
      </c>
      <c r="AB17" s="1">
        <v>0.6</v>
      </c>
      <c r="AC17" s="1">
        <v>0.6</v>
      </c>
      <c r="AD17" s="23" t="s">
        <v>93</v>
      </c>
      <c r="AE17" s="1">
        <f t="shared" si="10"/>
        <v>0</v>
      </c>
      <c r="AF17" s="6">
        <v>3</v>
      </c>
      <c r="AG17" s="10">
        <f t="shared" si="15"/>
        <v>0</v>
      </c>
      <c r="AH17" s="1">
        <f t="shared" si="1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48</v>
      </c>
      <c r="B18" s="1" t="s">
        <v>37</v>
      </c>
      <c r="C18" s="1">
        <v>37</v>
      </c>
      <c r="D18" s="1">
        <v>3.7</v>
      </c>
      <c r="E18" s="1">
        <v>18.5</v>
      </c>
      <c r="F18" s="1">
        <v>22.2</v>
      </c>
      <c r="G18" s="6">
        <v>1</v>
      </c>
      <c r="H18" s="1">
        <v>180</v>
      </c>
      <c r="I18" s="1"/>
      <c r="J18" s="1">
        <v>18.5</v>
      </c>
      <c r="K18" s="1">
        <f t="shared" si="1"/>
        <v>0</v>
      </c>
      <c r="L18" s="1"/>
      <c r="M18" s="1"/>
      <c r="N18" s="1"/>
      <c r="O18" s="1">
        <f t="shared" si="2"/>
        <v>3.7</v>
      </c>
      <c r="P18" s="5">
        <v>90</v>
      </c>
      <c r="Q18" s="29">
        <f>P18</f>
        <v>90</v>
      </c>
      <c r="R18" s="5"/>
      <c r="S18" s="5"/>
      <c r="T18" s="29">
        <f>(AG18-R18)*AF18</f>
        <v>88.800000000000011</v>
      </c>
      <c r="U18" s="5"/>
      <c r="V18" s="1"/>
      <c r="W18" s="1">
        <f t="shared" si="9"/>
        <v>30.324324324324323</v>
      </c>
      <c r="X18" s="1">
        <f t="shared" si="5"/>
        <v>5.9999999999999991</v>
      </c>
      <c r="Y18" s="1">
        <v>0.74</v>
      </c>
      <c r="Z18" s="1">
        <v>0.74</v>
      </c>
      <c r="AA18" s="1">
        <v>2.2200000000000002</v>
      </c>
      <c r="AB18" s="1">
        <v>2.2200000000000002</v>
      </c>
      <c r="AC18" s="1">
        <v>0.74</v>
      </c>
      <c r="AD18" s="1"/>
      <c r="AE18" s="1">
        <f t="shared" si="10"/>
        <v>90</v>
      </c>
      <c r="AF18" s="6">
        <v>3.7</v>
      </c>
      <c r="AG18" s="10">
        <f t="shared" si="15"/>
        <v>24.000000000000004</v>
      </c>
      <c r="AH18" s="1">
        <f t="shared" si="16"/>
        <v>88.800000000000011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5" t="s">
        <v>49</v>
      </c>
      <c r="B19" s="15" t="s">
        <v>37</v>
      </c>
      <c r="C19" s="15">
        <v>3.7</v>
      </c>
      <c r="D19" s="15"/>
      <c r="E19" s="15"/>
      <c r="F19" s="15"/>
      <c r="G19" s="16">
        <v>0</v>
      </c>
      <c r="H19" s="15">
        <v>180</v>
      </c>
      <c r="I19" s="15"/>
      <c r="J19" s="15"/>
      <c r="K19" s="15">
        <f t="shared" si="1"/>
        <v>0</v>
      </c>
      <c r="L19" s="15"/>
      <c r="M19" s="15"/>
      <c r="N19" s="15"/>
      <c r="O19" s="15">
        <f t="shared" si="2"/>
        <v>0</v>
      </c>
      <c r="P19" s="17"/>
      <c r="Q19" s="30"/>
      <c r="R19" s="17"/>
      <c r="S19" s="17"/>
      <c r="T19" s="30"/>
      <c r="U19" s="17"/>
      <c r="V19" s="15"/>
      <c r="W19" s="15" t="e">
        <f t="shared" si="4"/>
        <v>#DIV/0!</v>
      </c>
      <c r="X19" s="15" t="e">
        <f t="shared" si="5"/>
        <v>#DIV/0!</v>
      </c>
      <c r="Y19" s="15">
        <v>0.74</v>
      </c>
      <c r="Z19" s="15">
        <v>0</v>
      </c>
      <c r="AA19" s="15">
        <v>0</v>
      </c>
      <c r="AB19" s="15">
        <v>0</v>
      </c>
      <c r="AC19" s="15">
        <v>0</v>
      </c>
      <c r="AD19" s="15" t="s">
        <v>50</v>
      </c>
      <c r="AE19" s="15">
        <f t="shared" si="3"/>
        <v>0</v>
      </c>
      <c r="AF19" s="16">
        <v>3.7</v>
      </c>
      <c r="AG19" s="18"/>
      <c r="AH19" s="15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51</v>
      </c>
      <c r="B20" s="1" t="s">
        <v>33</v>
      </c>
      <c r="C20" s="1">
        <v>462</v>
      </c>
      <c r="D20" s="1"/>
      <c r="E20" s="1">
        <v>202</v>
      </c>
      <c r="F20" s="1">
        <v>260</v>
      </c>
      <c r="G20" s="6">
        <v>0.25</v>
      </c>
      <c r="H20" s="1">
        <v>180</v>
      </c>
      <c r="I20" s="1"/>
      <c r="J20" s="1">
        <v>202</v>
      </c>
      <c r="K20" s="1">
        <f t="shared" si="1"/>
        <v>0</v>
      </c>
      <c r="L20" s="1"/>
      <c r="M20" s="1"/>
      <c r="N20" s="1"/>
      <c r="O20" s="1">
        <f t="shared" si="2"/>
        <v>40.4</v>
      </c>
      <c r="P20" s="5">
        <v>1000</v>
      </c>
      <c r="Q20" s="29">
        <f>P20</f>
        <v>1000</v>
      </c>
      <c r="R20" s="5"/>
      <c r="S20" s="5"/>
      <c r="T20" s="29">
        <f>(AG20-R20)*AF20</f>
        <v>996</v>
      </c>
      <c r="U20" s="5"/>
      <c r="V20" s="1"/>
      <c r="W20" s="1">
        <f t="shared" ref="W20:W60" si="17">(F20+Q20)/O20</f>
        <v>31.188118811881189</v>
      </c>
      <c r="X20" s="1">
        <f t="shared" si="5"/>
        <v>6.435643564356436</v>
      </c>
      <c r="Y20" s="1">
        <v>16.600000000000001</v>
      </c>
      <c r="Z20" s="1">
        <v>17.8</v>
      </c>
      <c r="AA20" s="1">
        <v>27.6</v>
      </c>
      <c r="AB20" s="1">
        <v>7.6</v>
      </c>
      <c r="AC20" s="1">
        <v>38.6</v>
      </c>
      <c r="AD20" s="1"/>
      <c r="AE20" s="1">
        <f t="shared" ref="AE20:AE60" si="18">Q20*G20</f>
        <v>250</v>
      </c>
      <c r="AF20" s="6">
        <v>12</v>
      </c>
      <c r="AG20" s="10">
        <f t="shared" ref="AG20:AG60" si="19">MROUND(Q20,AF20)/AF20</f>
        <v>83</v>
      </c>
      <c r="AH20" s="1">
        <f t="shared" ref="AH20:AH60" si="20">AG20*AF20*G20</f>
        <v>249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52</v>
      </c>
      <c r="B21" s="1" t="s">
        <v>33</v>
      </c>
      <c r="C21" s="1">
        <v>931</v>
      </c>
      <c r="D21" s="1"/>
      <c r="E21" s="1">
        <v>151</v>
      </c>
      <c r="F21" s="1">
        <v>780</v>
      </c>
      <c r="G21" s="6">
        <v>0.25</v>
      </c>
      <c r="H21" s="1">
        <v>180</v>
      </c>
      <c r="I21" s="1"/>
      <c r="J21" s="1">
        <v>151</v>
      </c>
      <c r="K21" s="1">
        <f t="shared" si="1"/>
        <v>0</v>
      </c>
      <c r="L21" s="1"/>
      <c r="M21" s="1"/>
      <c r="N21" s="1"/>
      <c r="O21" s="1">
        <f t="shared" si="2"/>
        <v>30.2</v>
      </c>
      <c r="P21" s="5"/>
      <c r="Q21" s="29">
        <f t="shared" ref="Q21:Q59" si="21">P21</f>
        <v>0</v>
      </c>
      <c r="R21" s="5"/>
      <c r="S21" s="5"/>
      <c r="T21" s="29"/>
      <c r="U21" s="5"/>
      <c r="V21" s="1"/>
      <c r="W21" s="1">
        <f t="shared" si="17"/>
        <v>25.827814569536425</v>
      </c>
      <c r="X21" s="1">
        <f t="shared" si="5"/>
        <v>25.827814569536425</v>
      </c>
      <c r="Y21" s="1">
        <v>12.4</v>
      </c>
      <c r="Z21" s="1">
        <v>11.4</v>
      </c>
      <c r="AA21" s="1">
        <v>9.8000000000000007</v>
      </c>
      <c r="AB21" s="1">
        <v>6.8</v>
      </c>
      <c r="AC21" s="1">
        <v>38</v>
      </c>
      <c r="AD21" s="23" t="s">
        <v>93</v>
      </c>
      <c r="AE21" s="1">
        <f t="shared" si="18"/>
        <v>0</v>
      </c>
      <c r="AF21" s="6">
        <v>12</v>
      </c>
      <c r="AG21" s="10">
        <f t="shared" si="19"/>
        <v>0</v>
      </c>
      <c r="AH21" s="1">
        <f t="shared" si="20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53</v>
      </c>
      <c r="B22" s="1" t="s">
        <v>37</v>
      </c>
      <c r="C22" s="1">
        <v>181.3</v>
      </c>
      <c r="D22" s="1"/>
      <c r="E22" s="1">
        <v>29.6</v>
      </c>
      <c r="F22" s="1">
        <v>151.69999999999999</v>
      </c>
      <c r="G22" s="6">
        <v>1</v>
      </c>
      <c r="H22" s="1">
        <v>180</v>
      </c>
      <c r="I22" s="1"/>
      <c r="J22" s="1">
        <v>29.6</v>
      </c>
      <c r="K22" s="1">
        <f t="shared" si="1"/>
        <v>0</v>
      </c>
      <c r="L22" s="1"/>
      <c r="M22" s="1"/>
      <c r="N22" s="1"/>
      <c r="O22" s="1">
        <f t="shared" si="2"/>
        <v>5.92</v>
      </c>
      <c r="P22" s="5"/>
      <c r="Q22" s="29">
        <f t="shared" si="21"/>
        <v>0</v>
      </c>
      <c r="R22" s="5"/>
      <c r="S22" s="5"/>
      <c r="T22" s="29"/>
      <c r="U22" s="5"/>
      <c r="V22" s="1"/>
      <c r="W22" s="1">
        <f t="shared" si="17"/>
        <v>25.625</v>
      </c>
      <c r="X22" s="1">
        <f t="shared" si="5"/>
        <v>25.625</v>
      </c>
      <c r="Y22" s="1">
        <v>0</v>
      </c>
      <c r="Z22" s="1">
        <v>1.48</v>
      </c>
      <c r="AA22" s="1">
        <v>0.74</v>
      </c>
      <c r="AB22" s="1">
        <v>0.74</v>
      </c>
      <c r="AC22" s="1">
        <v>1.48</v>
      </c>
      <c r="AD22" s="20" t="s">
        <v>60</v>
      </c>
      <c r="AE22" s="1">
        <f t="shared" si="18"/>
        <v>0</v>
      </c>
      <c r="AF22" s="6">
        <v>3.7</v>
      </c>
      <c r="AG22" s="10">
        <f t="shared" si="19"/>
        <v>0</v>
      </c>
      <c r="AH22" s="1">
        <f t="shared" si="20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54</v>
      </c>
      <c r="B23" s="1" t="s">
        <v>33</v>
      </c>
      <c r="C23" s="1">
        <v>563</v>
      </c>
      <c r="D23" s="1"/>
      <c r="E23" s="1">
        <v>173</v>
      </c>
      <c r="F23" s="1">
        <v>390</v>
      </c>
      <c r="G23" s="6">
        <v>0.25</v>
      </c>
      <c r="H23" s="1">
        <v>180</v>
      </c>
      <c r="I23" s="1"/>
      <c r="J23" s="1">
        <v>172</v>
      </c>
      <c r="K23" s="1">
        <f t="shared" si="1"/>
        <v>1</v>
      </c>
      <c r="L23" s="1"/>
      <c r="M23" s="1"/>
      <c r="N23" s="1"/>
      <c r="O23" s="1">
        <f t="shared" si="2"/>
        <v>34.6</v>
      </c>
      <c r="P23" s="5">
        <f t="shared" ref="P23:P24" si="22">25*O23-F23</f>
        <v>475</v>
      </c>
      <c r="Q23" s="29">
        <v>600</v>
      </c>
      <c r="R23" s="5"/>
      <c r="S23" s="5"/>
      <c r="T23" s="29">
        <f t="shared" ref="T23:T27" si="23">(AG23-R23)*AF23</f>
        <v>600</v>
      </c>
      <c r="U23" s="5">
        <v>600</v>
      </c>
      <c r="V23" s="1">
        <v>600</v>
      </c>
      <c r="W23" s="1">
        <f t="shared" si="17"/>
        <v>28.612716763005778</v>
      </c>
      <c r="X23" s="1">
        <f t="shared" si="5"/>
        <v>11.271676300578035</v>
      </c>
      <c r="Y23" s="1">
        <v>17</v>
      </c>
      <c r="Z23" s="1">
        <v>0</v>
      </c>
      <c r="AA23" s="1">
        <v>9.6</v>
      </c>
      <c r="AB23" s="1">
        <v>10.8</v>
      </c>
      <c r="AC23" s="1">
        <v>10.8</v>
      </c>
      <c r="AD23" s="1"/>
      <c r="AE23" s="1">
        <f t="shared" si="18"/>
        <v>150</v>
      </c>
      <c r="AF23" s="6">
        <v>6</v>
      </c>
      <c r="AG23" s="10">
        <f t="shared" si="19"/>
        <v>100</v>
      </c>
      <c r="AH23" s="1">
        <f t="shared" si="20"/>
        <v>150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55</v>
      </c>
      <c r="B24" s="1" t="s">
        <v>33</v>
      </c>
      <c r="C24" s="1">
        <v>1140</v>
      </c>
      <c r="D24" s="1"/>
      <c r="E24" s="1">
        <v>304</v>
      </c>
      <c r="F24" s="1">
        <v>836</v>
      </c>
      <c r="G24" s="6">
        <v>0.25</v>
      </c>
      <c r="H24" s="1">
        <v>180</v>
      </c>
      <c r="I24" s="1"/>
      <c r="J24" s="1">
        <v>303</v>
      </c>
      <c r="K24" s="1">
        <f t="shared" si="1"/>
        <v>1</v>
      </c>
      <c r="L24" s="1"/>
      <c r="M24" s="1"/>
      <c r="N24" s="1"/>
      <c r="O24" s="1">
        <f t="shared" si="2"/>
        <v>60.8</v>
      </c>
      <c r="P24" s="5">
        <f t="shared" si="22"/>
        <v>684</v>
      </c>
      <c r="Q24" s="29">
        <v>800</v>
      </c>
      <c r="R24" s="5">
        <v>126</v>
      </c>
      <c r="S24" s="5">
        <f>R24*AF24</f>
        <v>756</v>
      </c>
      <c r="T24" s="29">
        <f t="shared" si="23"/>
        <v>42</v>
      </c>
      <c r="U24" s="5">
        <v>800</v>
      </c>
      <c r="V24" s="1">
        <v>800</v>
      </c>
      <c r="W24" s="1">
        <f t="shared" si="17"/>
        <v>26.907894736842106</v>
      </c>
      <c r="X24" s="1">
        <f t="shared" si="5"/>
        <v>13.75</v>
      </c>
      <c r="Y24" s="1">
        <v>41.8</v>
      </c>
      <c r="Z24" s="1">
        <v>21.4</v>
      </c>
      <c r="AA24" s="1">
        <v>31.6</v>
      </c>
      <c r="AB24" s="1">
        <v>20.2</v>
      </c>
      <c r="AC24" s="1">
        <v>29.2</v>
      </c>
      <c r="AD24" s="1"/>
      <c r="AE24" s="1">
        <f t="shared" si="18"/>
        <v>200</v>
      </c>
      <c r="AF24" s="6">
        <v>6</v>
      </c>
      <c r="AG24" s="10">
        <f t="shared" si="19"/>
        <v>133</v>
      </c>
      <c r="AH24" s="1">
        <f t="shared" si="20"/>
        <v>199.5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56</v>
      </c>
      <c r="B25" s="1" t="s">
        <v>33</v>
      </c>
      <c r="C25" s="1">
        <v>372</v>
      </c>
      <c r="D25" s="1">
        <v>6</v>
      </c>
      <c r="E25" s="1">
        <v>123</v>
      </c>
      <c r="F25" s="1">
        <v>246</v>
      </c>
      <c r="G25" s="6">
        <v>0.25</v>
      </c>
      <c r="H25" s="1">
        <v>180</v>
      </c>
      <c r="I25" s="1"/>
      <c r="J25" s="1">
        <v>132</v>
      </c>
      <c r="K25" s="1">
        <f t="shared" si="1"/>
        <v>-9</v>
      </c>
      <c r="L25" s="1"/>
      <c r="M25" s="1"/>
      <c r="N25" s="1"/>
      <c r="O25" s="1">
        <f t="shared" si="2"/>
        <v>24.6</v>
      </c>
      <c r="P25" s="5">
        <v>500</v>
      </c>
      <c r="Q25" s="29">
        <f t="shared" si="21"/>
        <v>500</v>
      </c>
      <c r="R25" s="5"/>
      <c r="S25" s="5"/>
      <c r="T25" s="29">
        <f t="shared" si="23"/>
        <v>504</v>
      </c>
      <c r="U25" s="5"/>
      <c r="V25" s="1"/>
      <c r="W25" s="1">
        <f t="shared" si="17"/>
        <v>30.325203252032519</v>
      </c>
      <c r="X25" s="1">
        <f t="shared" si="5"/>
        <v>10</v>
      </c>
      <c r="Y25" s="1">
        <v>13</v>
      </c>
      <c r="Z25" s="1">
        <v>15.4</v>
      </c>
      <c r="AA25" s="1">
        <v>9</v>
      </c>
      <c r="AB25" s="1">
        <v>13</v>
      </c>
      <c r="AC25" s="1">
        <v>19</v>
      </c>
      <c r="AD25" s="1"/>
      <c r="AE25" s="1">
        <f t="shared" si="18"/>
        <v>125</v>
      </c>
      <c r="AF25" s="6">
        <v>12</v>
      </c>
      <c r="AG25" s="10">
        <f t="shared" si="19"/>
        <v>42</v>
      </c>
      <c r="AH25" s="1">
        <f t="shared" si="20"/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57</v>
      </c>
      <c r="B26" s="1" t="s">
        <v>33</v>
      </c>
      <c r="C26" s="1">
        <v>216</v>
      </c>
      <c r="D26" s="1"/>
      <c r="E26" s="1">
        <v>48</v>
      </c>
      <c r="F26" s="1">
        <v>168</v>
      </c>
      <c r="G26" s="6">
        <v>0.25</v>
      </c>
      <c r="H26" s="1">
        <v>180</v>
      </c>
      <c r="I26" s="1"/>
      <c r="J26" s="1">
        <v>48</v>
      </c>
      <c r="K26" s="1">
        <f t="shared" si="1"/>
        <v>0</v>
      </c>
      <c r="L26" s="1"/>
      <c r="M26" s="1"/>
      <c r="N26" s="1"/>
      <c r="O26" s="1">
        <f t="shared" si="2"/>
        <v>9.6</v>
      </c>
      <c r="P26" s="5">
        <v>130</v>
      </c>
      <c r="Q26" s="29">
        <f t="shared" si="21"/>
        <v>130</v>
      </c>
      <c r="R26" s="5"/>
      <c r="S26" s="5"/>
      <c r="T26" s="29">
        <f t="shared" si="23"/>
        <v>132</v>
      </c>
      <c r="U26" s="5"/>
      <c r="V26" s="1"/>
      <c r="W26" s="1">
        <f t="shared" si="17"/>
        <v>31.041666666666668</v>
      </c>
      <c r="X26" s="1">
        <f t="shared" si="5"/>
        <v>17.5</v>
      </c>
      <c r="Y26" s="1">
        <v>8.8000000000000007</v>
      </c>
      <c r="Z26" s="1">
        <v>7.4</v>
      </c>
      <c r="AA26" s="1">
        <v>7.6</v>
      </c>
      <c r="AB26" s="1">
        <v>6.2</v>
      </c>
      <c r="AC26" s="1">
        <v>9.1999999999999993</v>
      </c>
      <c r="AD26" s="1"/>
      <c r="AE26" s="1">
        <f t="shared" si="18"/>
        <v>32.5</v>
      </c>
      <c r="AF26" s="6">
        <v>12</v>
      </c>
      <c r="AG26" s="10">
        <f t="shared" si="19"/>
        <v>11</v>
      </c>
      <c r="AH26" s="1">
        <f t="shared" si="20"/>
        <v>33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58</v>
      </c>
      <c r="B27" s="1" t="s">
        <v>33</v>
      </c>
      <c r="C27" s="1">
        <v>121</v>
      </c>
      <c r="D27" s="1"/>
      <c r="E27" s="1">
        <v>49</v>
      </c>
      <c r="F27" s="1">
        <v>72</v>
      </c>
      <c r="G27" s="6">
        <v>0.25</v>
      </c>
      <c r="H27" s="1">
        <v>180</v>
      </c>
      <c r="I27" s="1"/>
      <c r="J27" s="1">
        <v>49</v>
      </c>
      <c r="K27" s="1">
        <f t="shared" si="1"/>
        <v>0</v>
      </c>
      <c r="L27" s="1"/>
      <c r="M27" s="1"/>
      <c r="N27" s="1"/>
      <c r="O27" s="1">
        <f t="shared" si="2"/>
        <v>9.8000000000000007</v>
      </c>
      <c r="P27" s="5">
        <v>250</v>
      </c>
      <c r="Q27" s="29">
        <f t="shared" si="21"/>
        <v>250</v>
      </c>
      <c r="R27" s="5"/>
      <c r="S27" s="5"/>
      <c r="T27" s="29">
        <f t="shared" si="23"/>
        <v>252</v>
      </c>
      <c r="U27" s="5"/>
      <c r="V27" s="1"/>
      <c r="W27" s="1">
        <f t="shared" si="17"/>
        <v>32.857142857142854</v>
      </c>
      <c r="X27" s="1">
        <f t="shared" si="5"/>
        <v>7.3469387755102034</v>
      </c>
      <c r="Y27" s="1">
        <v>6</v>
      </c>
      <c r="Z27" s="1">
        <v>5.8</v>
      </c>
      <c r="AA27" s="1">
        <v>7.8</v>
      </c>
      <c r="AB27" s="1">
        <v>8.6</v>
      </c>
      <c r="AC27" s="1">
        <v>6</v>
      </c>
      <c r="AD27" s="1"/>
      <c r="AE27" s="1">
        <f t="shared" si="18"/>
        <v>62.5</v>
      </c>
      <c r="AF27" s="6">
        <v>12</v>
      </c>
      <c r="AG27" s="10">
        <f t="shared" si="19"/>
        <v>21</v>
      </c>
      <c r="AH27" s="1">
        <f t="shared" si="20"/>
        <v>63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59</v>
      </c>
      <c r="B28" s="1" t="s">
        <v>37</v>
      </c>
      <c r="C28" s="1">
        <v>84</v>
      </c>
      <c r="D28" s="1"/>
      <c r="E28" s="1">
        <v>12</v>
      </c>
      <c r="F28" s="1">
        <v>72</v>
      </c>
      <c r="G28" s="6">
        <v>1</v>
      </c>
      <c r="H28" s="1">
        <v>180</v>
      </c>
      <c r="I28" s="1"/>
      <c r="J28" s="1">
        <v>12</v>
      </c>
      <c r="K28" s="1">
        <f t="shared" si="1"/>
        <v>0</v>
      </c>
      <c r="L28" s="1"/>
      <c r="M28" s="1"/>
      <c r="N28" s="1"/>
      <c r="O28" s="1">
        <f t="shared" si="2"/>
        <v>2.4</v>
      </c>
      <c r="P28" s="5"/>
      <c r="Q28" s="29">
        <f t="shared" si="21"/>
        <v>0</v>
      </c>
      <c r="R28" s="5"/>
      <c r="S28" s="5"/>
      <c r="T28" s="29"/>
      <c r="U28" s="5"/>
      <c r="V28" s="1"/>
      <c r="W28" s="1">
        <f t="shared" si="17"/>
        <v>30</v>
      </c>
      <c r="X28" s="1">
        <f t="shared" si="5"/>
        <v>30</v>
      </c>
      <c r="Y28" s="1">
        <v>2.4</v>
      </c>
      <c r="Z28" s="1">
        <v>1.2</v>
      </c>
      <c r="AA28" s="1">
        <v>7.2</v>
      </c>
      <c r="AB28" s="1">
        <v>1.2</v>
      </c>
      <c r="AC28" s="1">
        <v>4.8</v>
      </c>
      <c r="AD28" s="20" t="s">
        <v>60</v>
      </c>
      <c r="AE28" s="1">
        <f t="shared" si="18"/>
        <v>0</v>
      </c>
      <c r="AF28" s="6">
        <v>6</v>
      </c>
      <c r="AG28" s="10">
        <f t="shared" si="19"/>
        <v>0</v>
      </c>
      <c r="AH28" s="1">
        <f t="shared" si="2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61</v>
      </c>
      <c r="B29" s="1" t="s">
        <v>33</v>
      </c>
      <c r="C29" s="1">
        <v>180</v>
      </c>
      <c r="D29" s="1"/>
      <c r="E29" s="1">
        <v>141</v>
      </c>
      <c r="F29" s="1">
        <v>39</v>
      </c>
      <c r="G29" s="6">
        <v>0.25</v>
      </c>
      <c r="H29" s="1">
        <v>180</v>
      </c>
      <c r="I29" s="1"/>
      <c r="J29" s="1">
        <v>141</v>
      </c>
      <c r="K29" s="1">
        <f t="shared" si="1"/>
        <v>0</v>
      </c>
      <c r="L29" s="1"/>
      <c r="M29" s="1"/>
      <c r="N29" s="1"/>
      <c r="O29" s="1">
        <f t="shared" si="2"/>
        <v>28.2</v>
      </c>
      <c r="P29" s="5">
        <f>21*O29-F29</f>
        <v>553.19999999999993</v>
      </c>
      <c r="Q29" s="29">
        <v>650</v>
      </c>
      <c r="R29" s="5"/>
      <c r="S29" s="5"/>
      <c r="T29" s="29">
        <f t="shared" ref="T29:T32" si="24">(AG29-R29)*AF29</f>
        <v>648</v>
      </c>
      <c r="U29" s="5">
        <v>500</v>
      </c>
      <c r="V29" s="20" t="s">
        <v>97</v>
      </c>
      <c r="W29" s="1">
        <f t="shared" si="17"/>
        <v>24.432624113475178</v>
      </c>
      <c r="X29" s="1">
        <f t="shared" si="5"/>
        <v>1.3829787234042554</v>
      </c>
      <c r="Y29" s="1">
        <v>0</v>
      </c>
      <c r="Z29" s="1">
        <v>1.2</v>
      </c>
      <c r="AA29" s="1">
        <v>5.6</v>
      </c>
      <c r="AB29" s="1">
        <v>4</v>
      </c>
      <c r="AC29" s="1">
        <v>1.8</v>
      </c>
      <c r="AD29" s="1"/>
      <c r="AE29" s="1">
        <f t="shared" si="18"/>
        <v>162.5</v>
      </c>
      <c r="AF29" s="6">
        <v>12</v>
      </c>
      <c r="AG29" s="10">
        <f t="shared" si="19"/>
        <v>54</v>
      </c>
      <c r="AH29" s="1">
        <f t="shared" si="20"/>
        <v>162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62</v>
      </c>
      <c r="B30" s="1" t="s">
        <v>33</v>
      </c>
      <c r="C30" s="1">
        <v>309</v>
      </c>
      <c r="D30" s="1"/>
      <c r="E30" s="1">
        <v>110</v>
      </c>
      <c r="F30" s="1">
        <v>199</v>
      </c>
      <c r="G30" s="6">
        <v>0.43</v>
      </c>
      <c r="H30" s="1">
        <v>180</v>
      </c>
      <c r="I30" s="1"/>
      <c r="J30" s="1">
        <v>110</v>
      </c>
      <c r="K30" s="1">
        <f t="shared" ref="K30:K59" si="25">E30-J30</f>
        <v>0</v>
      </c>
      <c r="L30" s="1"/>
      <c r="M30" s="1"/>
      <c r="N30" s="1"/>
      <c r="O30" s="1">
        <f t="shared" si="2"/>
        <v>22</v>
      </c>
      <c r="P30" s="5">
        <v>500</v>
      </c>
      <c r="Q30" s="29">
        <f t="shared" si="21"/>
        <v>500</v>
      </c>
      <c r="R30" s="5"/>
      <c r="S30" s="5"/>
      <c r="T30" s="29">
        <f t="shared" si="24"/>
        <v>496</v>
      </c>
      <c r="U30" s="5"/>
      <c r="V30" s="1"/>
      <c r="W30" s="1">
        <f t="shared" si="17"/>
        <v>31.772727272727273</v>
      </c>
      <c r="X30" s="1">
        <f t="shared" si="5"/>
        <v>9.045454545454545</v>
      </c>
      <c r="Y30" s="1">
        <v>7.2</v>
      </c>
      <c r="Z30" s="1">
        <v>15.2</v>
      </c>
      <c r="AA30" s="1">
        <v>22</v>
      </c>
      <c r="AB30" s="1">
        <v>4.5999999999999996</v>
      </c>
      <c r="AC30" s="1">
        <v>13.4</v>
      </c>
      <c r="AD30" s="1" t="s">
        <v>60</v>
      </c>
      <c r="AE30" s="1">
        <f t="shared" si="18"/>
        <v>215</v>
      </c>
      <c r="AF30" s="6">
        <v>16</v>
      </c>
      <c r="AG30" s="10">
        <f t="shared" si="19"/>
        <v>31</v>
      </c>
      <c r="AH30" s="1">
        <f t="shared" si="20"/>
        <v>213.28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63</v>
      </c>
      <c r="B31" s="1" t="s">
        <v>33</v>
      </c>
      <c r="C31" s="1">
        <v>612</v>
      </c>
      <c r="D31" s="1"/>
      <c r="E31" s="1">
        <v>139</v>
      </c>
      <c r="F31" s="1">
        <v>473</v>
      </c>
      <c r="G31" s="6">
        <v>0.9</v>
      </c>
      <c r="H31" s="1">
        <v>180</v>
      </c>
      <c r="I31" s="1"/>
      <c r="J31" s="1">
        <v>139</v>
      </c>
      <c r="K31" s="1">
        <f t="shared" si="25"/>
        <v>0</v>
      </c>
      <c r="L31" s="1"/>
      <c r="M31" s="1"/>
      <c r="N31" s="1"/>
      <c r="O31" s="1">
        <f t="shared" si="2"/>
        <v>27.8</v>
      </c>
      <c r="P31" s="5">
        <v>400</v>
      </c>
      <c r="Q31" s="29">
        <f t="shared" si="21"/>
        <v>400</v>
      </c>
      <c r="R31" s="5"/>
      <c r="S31" s="5"/>
      <c r="T31" s="29">
        <f t="shared" si="24"/>
        <v>400</v>
      </c>
      <c r="U31" s="5"/>
      <c r="V31" s="1"/>
      <c r="W31" s="1">
        <f t="shared" si="17"/>
        <v>31.402877697841724</v>
      </c>
      <c r="X31" s="1">
        <f t="shared" si="5"/>
        <v>17.014388489208631</v>
      </c>
      <c r="Y31" s="1">
        <v>12.4</v>
      </c>
      <c r="Z31" s="1">
        <v>6</v>
      </c>
      <c r="AA31" s="1">
        <v>0.2</v>
      </c>
      <c r="AB31" s="1">
        <v>0</v>
      </c>
      <c r="AC31" s="1">
        <v>3.6</v>
      </c>
      <c r="AD31" s="1"/>
      <c r="AE31" s="1">
        <f t="shared" si="18"/>
        <v>360</v>
      </c>
      <c r="AF31" s="6">
        <v>8</v>
      </c>
      <c r="AG31" s="10">
        <f t="shared" si="19"/>
        <v>50</v>
      </c>
      <c r="AH31" s="1">
        <f t="shared" si="20"/>
        <v>360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64</v>
      </c>
      <c r="B32" s="1" t="s">
        <v>37</v>
      </c>
      <c r="C32" s="1">
        <v>151.19999999999999</v>
      </c>
      <c r="D32" s="1"/>
      <c r="E32" s="1">
        <v>27</v>
      </c>
      <c r="F32" s="1">
        <v>124.2</v>
      </c>
      <c r="G32" s="6">
        <v>1</v>
      </c>
      <c r="H32" s="1">
        <v>180</v>
      </c>
      <c r="I32" s="1"/>
      <c r="J32" s="1">
        <v>27</v>
      </c>
      <c r="K32" s="1">
        <f t="shared" si="25"/>
        <v>0</v>
      </c>
      <c r="L32" s="1"/>
      <c r="M32" s="1"/>
      <c r="N32" s="1"/>
      <c r="O32" s="1">
        <f t="shared" si="2"/>
        <v>5.4</v>
      </c>
      <c r="P32" s="5">
        <v>40</v>
      </c>
      <c r="Q32" s="29">
        <f t="shared" si="21"/>
        <v>40</v>
      </c>
      <c r="R32" s="5"/>
      <c r="S32" s="5"/>
      <c r="T32" s="29">
        <f t="shared" si="24"/>
        <v>40.5</v>
      </c>
      <c r="U32" s="5"/>
      <c r="V32" s="1"/>
      <c r="W32" s="1">
        <f t="shared" si="17"/>
        <v>30.407407407407405</v>
      </c>
      <c r="X32" s="1">
        <f t="shared" si="5"/>
        <v>23</v>
      </c>
      <c r="Y32" s="1">
        <v>2.7</v>
      </c>
      <c r="Z32" s="1">
        <v>0.54</v>
      </c>
      <c r="AA32" s="1">
        <v>0.54</v>
      </c>
      <c r="AB32" s="1">
        <v>3.24</v>
      </c>
      <c r="AC32" s="1">
        <v>0.54</v>
      </c>
      <c r="AD32" s="1"/>
      <c r="AE32" s="1">
        <f t="shared" si="18"/>
        <v>40</v>
      </c>
      <c r="AF32" s="6">
        <v>2.7</v>
      </c>
      <c r="AG32" s="10">
        <f t="shared" si="19"/>
        <v>14.999999999999998</v>
      </c>
      <c r="AH32" s="1">
        <f t="shared" si="20"/>
        <v>40.5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65</v>
      </c>
      <c r="B33" s="1" t="s">
        <v>33</v>
      </c>
      <c r="C33" s="1">
        <v>1053</v>
      </c>
      <c r="D33" s="1"/>
      <c r="E33" s="1">
        <v>163</v>
      </c>
      <c r="F33" s="1">
        <v>890</v>
      </c>
      <c r="G33" s="6">
        <v>0.9</v>
      </c>
      <c r="H33" s="1">
        <v>180</v>
      </c>
      <c r="I33" s="1"/>
      <c r="J33" s="1">
        <v>163</v>
      </c>
      <c r="K33" s="1">
        <f t="shared" si="25"/>
        <v>0</v>
      </c>
      <c r="L33" s="1"/>
      <c r="M33" s="1"/>
      <c r="N33" s="1"/>
      <c r="O33" s="1">
        <f t="shared" si="2"/>
        <v>32.6</v>
      </c>
      <c r="P33" s="5"/>
      <c r="Q33" s="29">
        <f t="shared" si="21"/>
        <v>0</v>
      </c>
      <c r="R33" s="5"/>
      <c r="S33" s="5"/>
      <c r="T33" s="29"/>
      <c r="U33" s="5"/>
      <c r="V33" s="1"/>
      <c r="W33" s="1">
        <f t="shared" si="17"/>
        <v>27.300613496932513</v>
      </c>
      <c r="X33" s="1">
        <f t="shared" si="5"/>
        <v>27.300613496932513</v>
      </c>
      <c r="Y33" s="1">
        <v>23.8</v>
      </c>
      <c r="Z33" s="1">
        <v>35.200000000000003</v>
      </c>
      <c r="AA33" s="1">
        <v>32.6</v>
      </c>
      <c r="AB33" s="1">
        <v>11.8</v>
      </c>
      <c r="AC33" s="1">
        <v>21.8</v>
      </c>
      <c r="AD33" s="20" t="s">
        <v>60</v>
      </c>
      <c r="AE33" s="1">
        <f t="shared" si="18"/>
        <v>0</v>
      </c>
      <c r="AF33" s="6">
        <v>8</v>
      </c>
      <c r="AG33" s="10">
        <f t="shared" si="19"/>
        <v>0</v>
      </c>
      <c r="AH33" s="1">
        <f t="shared" si="2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66</v>
      </c>
      <c r="B34" s="1" t="s">
        <v>33</v>
      </c>
      <c r="C34" s="1">
        <v>607</v>
      </c>
      <c r="D34" s="1"/>
      <c r="E34" s="21">
        <f>149+E6</f>
        <v>161</v>
      </c>
      <c r="F34" s="21">
        <f>458+F6</f>
        <v>441</v>
      </c>
      <c r="G34" s="6">
        <v>0.43</v>
      </c>
      <c r="H34" s="1">
        <v>180</v>
      </c>
      <c r="I34" s="1"/>
      <c r="J34" s="1">
        <v>149</v>
      </c>
      <c r="K34" s="1">
        <f t="shared" si="25"/>
        <v>12</v>
      </c>
      <c r="L34" s="1"/>
      <c r="M34" s="1"/>
      <c r="N34" s="1"/>
      <c r="O34" s="1">
        <f t="shared" si="2"/>
        <v>32.200000000000003</v>
      </c>
      <c r="P34" s="5">
        <v>550</v>
      </c>
      <c r="Q34" s="29">
        <f t="shared" si="21"/>
        <v>550</v>
      </c>
      <c r="R34" s="5"/>
      <c r="S34" s="5"/>
      <c r="T34" s="29">
        <f t="shared" ref="T34:T36" si="26">(AG34-R34)*AF34</f>
        <v>544</v>
      </c>
      <c r="U34" s="5"/>
      <c r="V34" s="1"/>
      <c r="W34" s="1">
        <f t="shared" si="17"/>
        <v>30.776397515527947</v>
      </c>
      <c r="X34" s="1">
        <f t="shared" si="5"/>
        <v>13.695652173913043</v>
      </c>
      <c r="Y34" s="1">
        <v>22</v>
      </c>
      <c r="Z34" s="1">
        <v>25.6</v>
      </c>
      <c r="AA34" s="1">
        <v>40.4</v>
      </c>
      <c r="AB34" s="1">
        <v>10.4</v>
      </c>
      <c r="AC34" s="1">
        <v>24.2</v>
      </c>
      <c r="AD34" s="1"/>
      <c r="AE34" s="1">
        <f t="shared" si="18"/>
        <v>236.5</v>
      </c>
      <c r="AF34" s="6">
        <v>16</v>
      </c>
      <c r="AG34" s="10">
        <f t="shared" si="19"/>
        <v>34</v>
      </c>
      <c r="AH34" s="1">
        <f t="shared" si="20"/>
        <v>233.92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67</v>
      </c>
      <c r="B35" s="1" t="s">
        <v>33</v>
      </c>
      <c r="C35" s="1">
        <v>763</v>
      </c>
      <c r="D35" s="1"/>
      <c r="E35" s="1">
        <v>172</v>
      </c>
      <c r="F35" s="1">
        <v>591</v>
      </c>
      <c r="G35" s="6">
        <v>0.9</v>
      </c>
      <c r="H35" s="1">
        <v>180</v>
      </c>
      <c r="I35" s="1"/>
      <c r="J35" s="1">
        <v>172</v>
      </c>
      <c r="K35" s="1">
        <f t="shared" si="25"/>
        <v>0</v>
      </c>
      <c r="L35" s="1"/>
      <c r="M35" s="1"/>
      <c r="N35" s="1"/>
      <c r="O35" s="1">
        <f t="shared" si="2"/>
        <v>34.4</v>
      </c>
      <c r="P35" s="5">
        <v>450</v>
      </c>
      <c r="Q35" s="29">
        <f t="shared" si="21"/>
        <v>450</v>
      </c>
      <c r="R35" s="5"/>
      <c r="S35" s="5"/>
      <c r="T35" s="29">
        <f t="shared" si="26"/>
        <v>448</v>
      </c>
      <c r="U35" s="5"/>
      <c r="V35" s="1"/>
      <c r="W35" s="1">
        <f t="shared" si="17"/>
        <v>30.261627906976745</v>
      </c>
      <c r="X35" s="1">
        <f t="shared" si="5"/>
        <v>17.180232558139537</v>
      </c>
      <c r="Y35" s="1">
        <v>24.6</v>
      </c>
      <c r="Z35" s="1">
        <v>0</v>
      </c>
      <c r="AA35" s="1">
        <v>38.6</v>
      </c>
      <c r="AB35" s="1">
        <v>12.4</v>
      </c>
      <c r="AC35" s="1">
        <v>2.8</v>
      </c>
      <c r="AD35" s="1"/>
      <c r="AE35" s="1">
        <f t="shared" si="18"/>
        <v>405</v>
      </c>
      <c r="AF35" s="6">
        <v>8</v>
      </c>
      <c r="AG35" s="10">
        <f t="shared" si="19"/>
        <v>56</v>
      </c>
      <c r="AH35" s="1">
        <f t="shared" si="20"/>
        <v>403.2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68</v>
      </c>
      <c r="B36" s="1" t="s">
        <v>33</v>
      </c>
      <c r="C36" s="1">
        <v>751</v>
      </c>
      <c r="D36" s="1"/>
      <c r="E36" s="1">
        <v>156</v>
      </c>
      <c r="F36" s="1">
        <v>595</v>
      </c>
      <c r="G36" s="6">
        <v>0.43</v>
      </c>
      <c r="H36" s="1">
        <v>180</v>
      </c>
      <c r="I36" s="1"/>
      <c r="J36" s="1">
        <v>156</v>
      </c>
      <c r="K36" s="1">
        <f t="shared" si="25"/>
        <v>0</v>
      </c>
      <c r="L36" s="1"/>
      <c r="M36" s="1"/>
      <c r="N36" s="1"/>
      <c r="O36" s="1">
        <f t="shared" si="2"/>
        <v>31.2</v>
      </c>
      <c r="P36" s="5">
        <v>350</v>
      </c>
      <c r="Q36" s="29">
        <f t="shared" si="21"/>
        <v>350</v>
      </c>
      <c r="R36" s="5"/>
      <c r="S36" s="5"/>
      <c r="T36" s="29">
        <f t="shared" si="26"/>
        <v>352</v>
      </c>
      <c r="U36" s="5"/>
      <c r="V36" s="1"/>
      <c r="W36" s="1">
        <f t="shared" si="17"/>
        <v>30.28846153846154</v>
      </c>
      <c r="X36" s="1">
        <f t="shared" si="5"/>
        <v>19.070512820512821</v>
      </c>
      <c r="Y36" s="1">
        <v>22.4</v>
      </c>
      <c r="Z36" s="1">
        <v>23.2</v>
      </c>
      <c r="AA36" s="1">
        <v>30</v>
      </c>
      <c r="AB36" s="1">
        <v>8.6</v>
      </c>
      <c r="AC36" s="1">
        <v>25.8</v>
      </c>
      <c r="AD36" s="1"/>
      <c r="AE36" s="1">
        <f t="shared" si="18"/>
        <v>150.5</v>
      </c>
      <c r="AF36" s="6">
        <v>16</v>
      </c>
      <c r="AG36" s="10">
        <f t="shared" si="19"/>
        <v>22</v>
      </c>
      <c r="AH36" s="1">
        <f t="shared" si="20"/>
        <v>151.35999999999999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69</v>
      </c>
      <c r="B37" s="1" t="s">
        <v>37</v>
      </c>
      <c r="C37" s="1">
        <v>50</v>
      </c>
      <c r="D37" s="1"/>
      <c r="E37" s="1">
        <v>5</v>
      </c>
      <c r="F37" s="1">
        <v>45</v>
      </c>
      <c r="G37" s="6">
        <v>1</v>
      </c>
      <c r="H37" s="1">
        <v>180</v>
      </c>
      <c r="I37" s="1"/>
      <c r="J37" s="1">
        <v>5</v>
      </c>
      <c r="K37" s="1">
        <f t="shared" si="25"/>
        <v>0</v>
      </c>
      <c r="L37" s="1"/>
      <c r="M37" s="1"/>
      <c r="N37" s="1"/>
      <c r="O37" s="1">
        <f t="shared" si="2"/>
        <v>1</v>
      </c>
      <c r="P37" s="5"/>
      <c r="Q37" s="29">
        <f t="shared" si="21"/>
        <v>0</v>
      </c>
      <c r="R37" s="5"/>
      <c r="S37" s="5"/>
      <c r="T37" s="29"/>
      <c r="U37" s="5"/>
      <c r="V37" s="1"/>
      <c r="W37" s="1">
        <f t="shared" si="17"/>
        <v>45</v>
      </c>
      <c r="X37" s="1">
        <f t="shared" si="5"/>
        <v>45</v>
      </c>
      <c r="Y37" s="1">
        <v>0</v>
      </c>
      <c r="Z37" s="1">
        <v>0</v>
      </c>
      <c r="AA37" s="1">
        <v>1</v>
      </c>
      <c r="AB37" s="1">
        <v>0</v>
      </c>
      <c r="AC37" s="1">
        <v>2</v>
      </c>
      <c r="AD37" s="20" t="s">
        <v>60</v>
      </c>
      <c r="AE37" s="1">
        <f t="shared" si="18"/>
        <v>0</v>
      </c>
      <c r="AF37" s="6">
        <v>5</v>
      </c>
      <c r="AG37" s="10">
        <f t="shared" si="19"/>
        <v>0</v>
      </c>
      <c r="AH37" s="1">
        <f t="shared" si="20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4" t="s">
        <v>70</v>
      </c>
      <c r="B38" s="1" t="s">
        <v>33</v>
      </c>
      <c r="C38" s="1">
        <v>96</v>
      </c>
      <c r="D38" s="1"/>
      <c r="E38" s="1">
        <v>9</v>
      </c>
      <c r="F38" s="1">
        <v>87</v>
      </c>
      <c r="G38" s="6">
        <v>0.4</v>
      </c>
      <c r="H38" s="1">
        <v>180</v>
      </c>
      <c r="I38" s="1"/>
      <c r="J38" s="1">
        <v>9</v>
      </c>
      <c r="K38" s="1">
        <f t="shared" si="25"/>
        <v>0</v>
      </c>
      <c r="L38" s="1"/>
      <c r="M38" s="1"/>
      <c r="N38" s="1"/>
      <c r="O38" s="1">
        <f t="shared" ref="O38:O60" si="27">E38/5</f>
        <v>1.8</v>
      </c>
      <c r="P38" s="5"/>
      <c r="Q38" s="29">
        <v>100</v>
      </c>
      <c r="R38" s="5"/>
      <c r="S38" s="5"/>
      <c r="T38" s="29">
        <f>(AG38-R38)*AF38</f>
        <v>96</v>
      </c>
      <c r="U38" s="5">
        <v>100</v>
      </c>
      <c r="V38" s="1" t="s">
        <v>98</v>
      </c>
      <c r="W38" s="1">
        <f t="shared" si="17"/>
        <v>103.88888888888889</v>
      </c>
      <c r="X38" s="1">
        <f t="shared" si="5"/>
        <v>48.333333333333329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22" t="s">
        <v>94</v>
      </c>
      <c r="AE38" s="1">
        <f t="shared" si="18"/>
        <v>40</v>
      </c>
      <c r="AF38" s="6">
        <v>16</v>
      </c>
      <c r="AG38" s="10">
        <f t="shared" si="19"/>
        <v>6</v>
      </c>
      <c r="AH38" s="1">
        <f t="shared" si="20"/>
        <v>38.400000000000006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9" t="s">
        <v>71</v>
      </c>
      <c r="B39" s="1" t="s">
        <v>33</v>
      </c>
      <c r="C39" s="1">
        <v>200</v>
      </c>
      <c r="D39" s="1"/>
      <c r="E39" s="1">
        <v>18</v>
      </c>
      <c r="F39" s="1">
        <v>182</v>
      </c>
      <c r="G39" s="6">
        <v>0.7</v>
      </c>
      <c r="H39" s="1">
        <v>180</v>
      </c>
      <c r="I39" s="1"/>
      <c r="J39" s="1">
        <v>18</v>
      </c>
      <c r="K39" s="1">
        <f t="shared" si="25"/>
        <v>0</v>
      </c>
      <c r="L39" s="1"/>
      <c r="M39" s="1"/>
      <c r="N39" s="1"/>
      <c r="O39" s="1">
        <f t="shared" si="27"/>
        <v>3.6</v>
      </c>
      <c r="P39" s="5"/>
      <c r="Q39" s="29">
        <f t="shared" si="21"/>
        <v>0</v>
      </c>
      <c r="R39" s="5"/>
      <c r="S39" s="5"/>
      <c r="T39" s="29"/>
      <c r="U39" s="5"/>
      <c r="V39" s="1"/>
      <c r="W39" s="1">
        <f t="shared" si="17"/>
        <v>50.555555555555557</v>
      </c>
      <c r="X39" s="1">
        <f t="shared" si="5"/>
        <v>50.555555555555557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22" t="s">
        <v>94</v>
      </c>
      <c r="AE39" s="1">
        <f t="shared" si="18"/>
        <v>0</v>
      </c>
      <c r="AF39" s="6">
        <v>8</v>
      </c>
      <c r="AG39" s="10">
        <f t="shared" si="19"/>
        <v>0</v>
      </c>
      <c r="AH39" s="1">
        <f t="shared" si="20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9" t="s">
        <v>72</v>
      </c>
      <c r="B40" s="1" t="s">
        <v>33</v>
      </c>
      <c r="C40" s="1">
        <v>200</v>
      </c>
      <c r="D40" s="1"/>
      <c r="E40" s="1">
        <v>11</v>
      </c>
      <c r="F40" s="1">
        <v>189</v>
      </c>
      <c r="G40" s="6">
        <v>0.7</v>
      </c>
      <c r="H40" s="1">
        <v>180</v>
      </c>
      <c r="I40" s="1"/>
      <c r="J40" s="1">
        <v>11</v>
      </c>
      <c r="K40" s="1">
        <f t="shared" si="25"/>
        <v>0</v>
      </c>
      <c r="L40" s="1"/>
      <c r="M40" s="1"/>
      <c r="N40" s="1"/>
      <c r="O40" s="1">
        <f t="shared" si="27"/>
        <v>2.2000000000000002</v>
      </c>
      <c r="P40" s="5"/>
      <c r="Q40" s="29">
        <f t="shared" si="21"/>
        <v>0</v>
      </c>
      <c r="R40" s="5"/>
      <c r="S40" s="5"/>
      <c r="T40" s="29"/>
      <c r="U40" s="5"/>
      <c r="V40" s="1"/>
      <c r="W40" s="1">
        <f t="shared" si="17"/>
        <v>85.909090909090907</v>
      </c>
      <c r="X40" s="1">
        <f t="shared" si="5"/>
        <v>85.909090909090907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22" t="s">
        <v>94</v>
      </c>
      <c r="AE40" s="1">
        <f t="shared" si="18"/>
        <v>0</v>
      </c>
      <c r="AF40" s="6">
        <v>8</v>
      </c>
      <c r="AG40" s="10">
        <f t="shared" si="19"/>
        <v>0</v>
      </c>
      <c r="AH40" s="1">
        <f t="shared" si="20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73</v>
      </c>
      <c r="B41" s="1" t="s">
        <v>33</v>
      </c>
      <c r="C41" s="1">
        <v>708</v>
      </c>
      <c r="D41" s="1"/>
      <c r="E41" s="1">
        <v>145</v>
      </c>
      <c r="F41" s="1">
        <v>563</v>
      </c>
      <c r="G41" s="6">
        <v>0.7</v>
      </c>
      <c r="H41" s="1">
        <v>180</v>
      </c>
      <c r="I41" s="1"/>
      <c r="J41" s="1">
        <v>145</v>
      </c>
      <c r="K41" s="1">
        <f t="shared" si="25"/>
        <v>0</v>
      </c>
      <c r="L41" s="1"/>
      <c r="M41" s="1"/>
      <c r="N41" s="1"/>
      <c r="O41" s="1">
        <f t="shared" si="27"/>
        <v>29</v>
      </c>
      <c r="P41" s="5">
        <v>350</v>
      </c>
      <c r="Q41" s="29">
        <f t="shared" si="21"/>
        <v>350</v>
      </c>
      <c r="R41" s="5"/>
      <c r="S41" s="5"/>
      <c r="T41" s="29">
        <f>(AG41-R41)*AF41</f>
        <v>352</v>
      </c>
      <c r="U41" s="5"/>
      <c r="V41" s="1"/>
      <c r="W41" s="1">
        <f t="shared" si="17"/>
        <v>31.482758620689655</v>
      </c>
      <c r="X41" s="1">
        <f t="shared" si="5"/>
        <v>19.413793103448278</v>
      </c>
      <c r="Y41" s="1">
        <v>21.8</v>
      </c>
      <c r="Z41" s="1">
        <v>25.8</v>
      </c>
      <c r="AA41" s="1">
        <v>0</v>
      </c>
      <c r="AB41" s="1">
        <v>3.6</v>
      </c>
      <c r="AC41" s="1">
        <v>17</v>
      </c>
      <c r="AD41" s="1"/>
      <c r="AE41" s="1">
        <f t="shared" si="18"/>
        <v>244.99999999999997</v>
      </c>
      <c r="AF41" s="6">
        <v>8</v>
      </c>
      <c r="AG41" s="10">
        <f t="shared" si="19"/>
        <v>44</v>
      </c>
      <c r="AH41" s="1">
        <f t="shared" si="20"/>
        <v>246.39999999999998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74</v>
      </c>
      <c r="B42" s="1" t="s">
        <v>33</v>
      </c>
      <c r="C42" s="1">
        <v>445</v>
      </c>
      <c r="D42" s="1"/>
      <c r="E42" s="1">
        <v>30</v>
      </c>
      <c r="F42" s="21">
        <f>415+F7</f>
        <v>413</v>
      </c>
      <c r="G42" s="6">
        <v>0.9</v>
      </c>
      <c r="H42" s="1">
        <v>180</v>
      </c>
      <c r="I42" s="1"/>
      <c r="J42" s="1">
        <v>30</v>
      </c>
      <c r="K42" s="1">
        <f t="shared" si="25"/>
        <v>0</v>
      </c>
      <c r="L42" s="1"/>
      <c r="M42" s="1"/>
      <c r="N42" s="1"/>
      <c r="O42" s="1">
        <f t="shared" si="27"/>
        <v>6</v>
      </c>
      <c r="P42" s="5"/>
      <c r="Q42" s="29">
        <f t="shared" si="21"/>
        <v>0</v>
      </c>
      <c r="R42" s="5"/>
      <c r="S42" s="5"/>
      <c r="T42" s="29"/>
      <c r="U42" s="5"/>
      <c r="V42" s="1"/>
      <c r="W42" s="1">
        <f t="shared" si="17"/>
        <v>68.833333333333329</v>
      </c>
      <c r="X42" s="1">
        <f t="shared" si="5"/>
        <v>68.833333333333329</v>
      </c>
      <c r="Y42" s="1">
        <v>10.199999999999999</v>
      </c>
      <c r="Z42" s="1">
        <v>7</v>
      </c>
      <c r="AA42" s="1">
        <v>6.4</v>
      </c>
      <c r="AB42" s="1">
        <v>10</v>
      </c>
      <c r="AC42" s="1">
        <v>6.6</v>
      </c>
      <c r="AD42" s="20" t="s">
        <v>60</v>
      </c>
      <c r="AE42" s="1">
        <f t="shared" si="18"/>
        <v>0</v>
      </c>
      <c r="AF42" s="6">
        <v>8</v>
      </c>
      <c r="AG42" s="10">
        <f t="shared" si="19"/>
        <v>0</v>
      </c>
      <c r="AH42" s="1">
        <f t="shared" si="20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75</v>
      </c>
      <c r="B43" s="1" t="s">
        <v>33</v>
      </c>
      <c r="C43" s="1">
        <v>110</v>
      </c>
      <c r="D43" s="1"/>
      <c r="E43" s="1">
        <v>8</v>
      </c>
      <c r="F43" s="1">
        <v>102</v>
      </c>
      <c r="G43" s="6">
        <v>0.43</v>
      </c>
      <c r="H43" s="1">
        <v>180</v>
      </c>
      <c r="I43" s="1"/>
      <c r="J43" s="1">
        <v>8</v>
      </c>
      <c r="K43" s="1">
        <f t="shared" si="25"/>
        <v>0</v>
      </c>
      <c r="L43" s="1"/>
      <c r="M43" s="1"/>
      <c r="N43" s="1"/>
      <c r="O43" s="1">
        <f t="shared" si="27"/>
        <v>1.6</v>
      </c>
      <c r="P43" s="5"/>
      <c r="Q43" s="29">
        <f t="shared" si="21"/>
        <v>0</v>
      </c>
      <c r="R43" s="5"/>
      <c r="S43" s="5"/>
      <c r="T43" s="29"/>
      <c r="U43" s="5"/>
      <c r="V43" s="1"/>
      <c r="W43" s="1">
        <f t="shared" si="17"/>
        <v>63.75</v>
      </c>
      <c r="X43" s="1">
        <f t="shared" si="5"/>
        <v>63.75</v>
      </c>
      <c r="Y43" s="1">
        <v>3.2</v>
      </c>
      <c r="Z43" s="1">
        <v>1</v>
      </c>
      <c r="AA43" s="1">
        <v>1.2</v>
      </c>
      <c r="AB43" s="1">
        <v>1</v>
      </c>
      <c r="AC43" s="1">
        <v>1</v>
      </c>
      <c r="AD43" s="20" t="s">
        <v>60</v>
      </c>
      <c r="AE43" s="1">
        <f t="shared" si="18"/>
        <v>0</v>
      </c>
      <c r="AF43" s="6">
        <v>16</v>
      </c>
      <c r="AG43" s="10">
        <f t="shared" si="19"/>
        <v>0</v>
      </c>
      <c r="AH43" s="1">
        <f t="shared" si="20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76</v>
      </c>
      <c r="B44" s="1" t="s">
        <v>33</v>
      </c>
      <c r="C44" s="1">
        <v>90</v>
      </c>
      <c r="D44" s="1"/>
      <c r="E44" s="1">
        <v>8</v>
      </c>
      <c r="F44" s="1">
        <v>82</v>
      </c>
      <c r="G44" s="6">
        <v>0.9</v>
      </c>
      <c r="H44" s="1">
        <v>180</v>
      </c>
      <c r="I44" s="1"/>
      <c r="J44" s="1">
        <v>8</v>
      </c>
      <c r="K44" s="1">
        <f t="shared" si="25"/>
        <v>0</v>
      </c>
      <c r="L44" s="1"/>
      <c r="M44" s="1"/>
      <c r="N44" s="1"/>
      <c r="O44" s="1">
        <f t="shared" si="27"/>
        <v>1.6</v>
      </c>
      <c r="P44" s="5"/>
      <c r="Q44" s="29">
        <f t="shared" si="21"/>
        <v>0</v>
      </c>
      <c r="R44" s="5"/>
      <c r="S44" s="5"/>
      <c r="T44" s="29"/>
      <c r="U44" s="5"/>
      <c r="V44" s="1"/>
      <c r="W44" s="1">
        <f t="shared" si="17"/>
        <v>51.25</v>
      </c>
      <c r="X44" s="1">
        <f t="shared" si="5"/>
        <v>51.25</v>
      </c>
      <c r="Y44" s="1">
        <v>3</v>
      </c>
      <c r="Z44" s="1">
        <v>0.4</v>
      </c>
      <c r="AA44" s="1">
        <v>2.2000000000000002</v>
      </c>
      <c r="AB44" s="1">
        <v>4.8</v>
      </c>
      <c r="AC44" s="1">
        <v>1.6</v>
      </c>
      <c r="AD44" s="20" t="s">
        <v>60</v>
      </c>
      <c r="AE44" s="1">
        <f t="shared" si="18"/>
        <v>0</v>
      </c>
      <c r="AF44" s="6">
        <v>8</v>
      </c>
      <c r="AG44" s="10">
        <f t="shared" si="19"/>
        <v>0</v>
      </c>
      <c r="AH44" s="1">
        <f t="shared" si="20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77</v>
      </c>
      <c r="B45" s="1" t="s">
        <v>33</v>
      </c>
      <c r="C45" s="1">
        <v>222</v>
      </c>
      <c r="D45" s="1"/>
      <c r="E45" s="1">
        <v>17</v>
      </c>
      <c r="F45" s="1">
        <v>205</v>
      </c>
      <c r="G45" s="6">
        <v>0.43</v>
      </c>
      <c r="H45" s="1">
        <v>180</v>
      </c>
      <c r="I45" s="1"/>
      <c r="J45" s="1">
        <v>17</v>
      </c>
      <c r="K45" s="1">
        <f t="shared" si="25"/>
        <v>0</v>
      </c>
      <c r="L45" s="1"/>
      <c r="M45" s="1"/>
      <c r="N45" s="1"/>
      <c r="O45" s="1">
        <f t="shared" si="27"/>
        <v>3.4</v>
      </c>
      <c r="P45" s="5"/>
      <c r="Q45" s="29">
        <f t="shared" si="21"/>
        <v>0</v>
      </c>
      <c r="R45" s="5"/>
      <c r="S45" s="5"/>
      <c r="T45" s="29"/>
      <c r="U45" s="5"/>
      <c r="V45" s="1"/>
      <c r="W45" s="1">
        <f t="shared" si="17"/>
        <v>60.294117647058826</v>
      </c>
      <c r="X45" s="1">
        <f t="shared" si="5"/>
        <v>60.294117647058826</v>
      </c>
      <c r="Y45" s="1">
        <v>3.8</v>
      </c>
      <c r="Z45" s="1">
        <v>2.4</v>
      </c>
      <c r="AA45" s="1">
        <v>0</v>
      </c>
      <c r="AB45" s="1">
        <v>0.2</v>
      </c>
      <c r="AC45" s="1">
        <v>2.6</v>
      </c>
      <c r="AD45" s="20" t="s">
        <v>60</v>
      </c>
      <c r="AE45" s="1">
        <f t="shared" si="18"/>
        <v>0</v>
      </c>
      <c r="AF45" s="6">
        <v>16</v>
      </c>
      <c r="AG45" s="10">
        <f t="shared" si="19"/>
        <v>0</v>
      </c>
      <c r="AH45" s="1">
        <f t="shared" si="20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78</v>
      </c>
      <c r="B46" s="1" t="s">
        <v>33</v>
      </c>
      <c r="C46" s="1">
        <v>298</v>
      </c>
      <c r="D46" s="1"/>
      <c r="E46" s="1">
        <v>18</v>
      </c>
      <c r="F46" s="1">
        <v>280</v>
      </c>
      <c r="G46" s="6">
        <v>1</v>
      </c>
      <c r="H46" s="1">
        <v>180</v>
      </c>
      <c r="I46" s="1"/>
      <c r="J46" s="1">
        <v>18</v>
      </c>
      <c r="K46" s="1">
        <f t="shared" si="25"/>
        <v>0</v>
      </c>
      <c r="L46" s="1"/>
      <c r="M46" s="1"/>
      <c r="N46" s="1"/>
      <c r="O46" s="1">
        <f t="shared" si="27"/>
        <v>3.6</v>
      </c>
      <c r="P46" s="5"/>
      <c r="Q46" s="29">
        <f t="shared" si="21"/>
        <v>0</v>
      </c>
      <c r="R46" s="5"/>
      <c r="S46" s="5"/>
      <c r="T46" s="29"/>
      <c r="U46" s="5"/>
      <c r="V46" s="1"/>
      <c r="W46" s="1">
        <f t="shared" si="17"/>
        <v>77.777777777777771</v>
      </c>
      <c r="X46" s="1">
        <f t="shared" si="5"/>
        <v>77.777777777777771</v>
      </c>
      <c r="Y46" s="1">
        <v>3</v>
      </c>
      <c r="Z46" s="1">
        <v>8.8000000000000007</v>
      </c>
      <c r="AA46" s="1">
        <v>3</v>
      </c>
      <c r="AB46" s="1">
        <v>2.4</v>
      </c>
      <c r="AC46" s="1">
        <v>8.8000000000000007</v>
      </c>
      <c r="AD46" s="23" t="s">
        <v>60</v>
      </c>
      <c r="AE46" s="1">
        <f t="shared" si="18"/>
        <v>0</v>
      </c>
      <c r="AF46" s="6">
        <v>5</v>
      </c>
      <c r="AG46" s="10">
        <f t="shared" si="19"/>
        <v>0</v>
      </c>
      <c r="AH46" s="1">
        <f t="shared" si="20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79</v>
      </c>
      <c r="B47" s="1" t="s">
        <v>33</v>
      </c>
      <c r="C47" s="1">
        <v>56</v>
      </c>
      <c r="D47" s="1"/>
      <c r="E47" s="1"/>
      <c r="F47" s="1">
        <v>56</v>
      </c>
      <c r="G47" s="6">
        <v>0.33</v>
      </c>
      <c r="H47" s="1">
        <v>365</v>
      </c>
      <c r="I47" s="1"/>
      <c r="J47" s="1"/>
      <c r="K47" s="1">
        <f t="shared" si="25"/>
        <v>0</v>
      </c>
      <c r="L47" s="1"/>
      <c r="M47" s="1"/>
      <c r="N47" s="1"/>
      <c r="O47" s="1">
        <f t="shared" si="27"/>
        <v>0</v>
      </c>
      <c r="P47" s="5"/>
      <c r="Q47" s="29">
        <f t="shared" si="21"/>
        <v>0</v>
      </c>
      <c r="R47" s="5"/>
      <c r="S47" s="5"/>
      <c r="T47" s="29"/>
      <c r="U47" s="5"/>
      <c r="V47" s="1"/>
      <c r="W47" s="1" t="e">
        <f t="shared" si="17"/>
        <v>#DIV/0!</v>
      </c>
      <c r="X47" s="1" t="e">
        <f t="shared" si="5"/>
        <v>#DIV/0!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23" t="s">
        <v>93</v>
      </c>
      <c r="AE47" s="1">
        <f t="shared" si="18"/>
        <v>0</v>
      </c>
      <c r="AF47" s="6">
        <v>6</v>
      </c>
      <c r="AG47" s="10">
        <f t="shared" si="19"/>
        <v>0</v>
      </c>
      <c r="AH47" s="1">
        <f t="shared" si="2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80</v>
      </c>
      <c r="B48" s="1" t="s">
        <v>33</v>
      </c>
      <c r="C48" s="1">
        <v>996</v>
      </c>
      <c r="D48" s="1"/>
      <c r="E48" s="1">
        <v>440</v>
      </c>
      <c r="F48" s="1">
        <v>556</v>
      </c>
      <c r="G48" s="6">
        <v>0.25</v>
      </c>
      <c r="H48" s="1">
        <v>180</v>
      </c>
      <c r="I48" s="1"/>
      <c r="J48" s="1">
        <v>440</v>
      </c>
      <c r="K48" s="1">
        <f t="shared" si="25"/>
        <v>0</v>
      </c>
      <c r="L48" s="1"/>
      <c r="M48" s="1"/>
      <c r="N48" s="1"/>
      <c r="O48" s="1">
        <f t="shared" si="27"/>
        <v>88</v>
      </c>
      <c r="P48" s="5">
        <v>2150</v>
      </c>
      <c r="Q48" s="29">
        <f t="shared" si="21"/>
        <v>2150</v>
      </c>
      <c r="R48" s="5"/>
      <c r="S48" s="5"/>
      <c r="T48" s="29">
        <f t="shared" ref="T48:T58" si="28">(AG48-R48)*AF48</f>
        <v>2148</v>
      </c>
      <c r="U48" s="5"/>
      <c r="V48" s="1"/>
      <c r="W48" s="1">
        <f t="shared" si="17"/>
        <v>30.75</v>
      </c>
      <c r="X48" s="1">
        <f t="shared" si="5"/>
        <v>6.3181818181818183</v>
      </c>
      <c r="Y48" s="1">
        <v>22.2</v>
      </c>
      <c r="Z48" s="1">
        <v>24</v>
      </c>
      <c r="AA48" s="1">
        <v>52.2</v>
      </c>
      <c r="AB48" s="1">
        <v>16.600000000000001</v>
      </c>
      <c r="AC48" s="1">
        <v>0.6</v>
      </c>
      <c r="AD48" s="1"/>
      <c r="AE48" s="1">
        <f t="shared" si="18"/>
        <v>537.5</v>
      </c>
      <c r="AF48" s="6">
        <v>12</v>
      </c>
      <c r="AG48" s="10">
        <f t="shared" si="19"/>
        <v>179</v>
      </c>
      <c r="AH48" s="1">
        <f t="shared" si="20"/>
        <v>537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81</v>
      </c>
      <c r="B49" s="1" t="s">
        <v>33</v>
      </c>
      <c r="C49" s="1">
        <v>670</v>
      </c>
      <c r="D49" s="1"/>
      <c r="E49" s="1">
        <v>189</v>
      </c>
      <c r="F49" s="1">
        <v>481</v>
      </c>
      <c r="G49" s="6">
        <v>0.3</v>
      </c>
      <c r="H49" s="1">
        <v>180</v>
      </c>
      <c r="I49" s="1"/>
      <c r="J49" s="1">
        <v>189</v>
      </c>
      <c r="K49" s="1">
        <f t="shared" si="25"/>
        <v>0</v>
      </c>
      <c r="L49" s="1"/>
      <c r="M49" s="1"/>
      <c r="N49" s="1"/>
      <c r="O49" s="1">
        <f t="shared" si="27"/>
        <v>37.799999999999997</v>
      </c>
      <c r="P49" s="5">
        <v>700</v>
      </c>
      <c r="Q49" s="29">
        <f t="shared" si="21"/>
        <v>700</v>
      </c>
      <c r="R49" s="5"/>
      <c r="S49" s="5"/>
      <c r="T49" s="29">
        <f t="shared" si="28"/>
        <v>696</v>
      </c>
      <c r="U49" s="5"/>
      <c r="V49" s="1"/>
      <c r="W49" s="1">
        <f t="shared" si="17"/>
        <v>31.243386243386247</v>
      </c>
      <c r="X49" s="1">
        <f t="shared" si="5"/>
        <v>12.724867724867726</v>
      </c>
      <c r="Y49" s="1">
        <v>25.2</v>
      </c>
      <c r="Z49" s="1">
        <v>17</v>
      </c>
      <c r="AA49" s="1">
        <v>32.200000000000003</v>
      </c>
      <c r="AB49" s="1">
        <v>10</v>
      </c>
      <c r="AC49" s="1">
        <v>0</v>
      </c>
      <c r="AD49" s="1"/>
      <c r="AE49" s="1">
        <f t="shared" si="18"/>
        <v>210</v>
      </c>
      <c r="AF49" s="6">
        <v>12</v>
      </c>
      <c r="AG49" s="10">
        <f t="shared" si="19"/>
        <v>58</v>
      </c>
      <c r="AH49" s="1">
        <f t="shared" si="20"/>
        <v>208.79999999999998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82</v>
      </c>
      <c r="B50" s="1" t="s">
        <v>37</v>
      </c>
      <c r="C50" s="1">
        <v>90</v>
      </c>
      <c r="D50" s="1"/>
      <c r="E50" s="1">
        <v>28.8</v>
      </c>
      <c r="F50" s="1">
        <v>61.2</v>
      </c>
      <c r="G50" s="6">
        <v>1</v>
      </c>
      <c r="H50" s="1">
        <v>180</v>
      </c>
      <c r="I50" s="1"/>
      <c r="J50" s="1">
        <v>28.6</v>
      </c>
      <c r="K50" s="1">
        <f t="shared" si="25"/>
        <v>0.19999999999999929</v>
      </c>
      <c r="L50" s="1"/>
      <c r="M50" s="1"/>
      <c r="N50" s="1"/>
      <c r="O50" s="1">
        <f t="shared" si="27"/>
        <v>5.76</v>
      </c>
      <c r="P50" s="5">
        <v>120</v>
      </c>
      <c r="Q50" s="29">
        <f t="shared" si="21"/>
        <v>120</v>
      </c>
      <c r="R50" s="5"/>
      <c r="S50" s="5"/>
      <c r="T50" s="29">
        <f t="shared" si="28"/>
        <v>120.60000000000001</v>
      </c>
      <c r="U50" s="5"/>
      <c r="V50" s="1"/>
      <c r="W50" s="1">
        <f t="shared" si="17"/>
        <v>31.458333333333332</v>
      </c>
      <c r="X50" s="1">
        <f t="shared" si="5"/>
        <v>10.625</v>
      </c>
      <c r="Y50" s="1">
        <v>0</v>
      </c>
      <c r="Z50" s="1">
        <v>0</v>
      </c>
      <c r="AA50" s="1">
        <v>1.08</v>
      </c>
      <c r="AB50" s="1">
        <v>1.8</v>
      </c>
      <c r="AC50" s="1">
        <v>0</v>
      </c>
      <c r="AD50" s="1"/>
      <c r="AE50" s="1">
        <f t="shared" si="18"/>
        <v>120</v>
      </c>
      <c r="AF50" s="6">
        <v>1.8</v>
      </c>
      <c r="AG50" s="10">
        <f t="shared" si="19"/>
        <v>67</v>
      </c>
      <c r="AH50" s="1">
        <f t="shared" si="20"/>
        <v>120.60000000000001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83</v>
      </c>
      <c r="B51" s="1" t="s">
        <v>33</v>
      </c>
      <c r="C51" s="1">
        <v>481</v>
      </c>
      <c r="D51" s="1"/>
      <c r="E51" s="1">
        <v>108</v>
      </c>
      <c r="F51" s="1">
        <v>373</v>
      </c>
      <c r="G51" s="6">
        <v>0.3</v>
      </c>
      <c r="H51" s="1">
        <v>180</v>
      </c>
      <c r="I51" s="1"/>
      <c r="J51" s="1">
        <v>108</v>
      </c>
      <c r="K51" s="1">
        <f t="shared" si="25"/>
        <v>0</v>
      </c>
      <c r="L51" s="1"/>
      <c r="M51" s="1"/>
      <c r="N51" s="1"/>
      <c r="O51" s="1">
        <f t="shared" si="27"/>
        <v>21.6</v>
      </c>
      <c r="P51" s="5">
        <v>300</v>
      </c>
      <c r="Q51" s="29">
        <f t="shared" si="21"/>
        <v>300</v>
      </c>
      <c r="R51" s="5"/>
      <c r="S51" s="5"/>
      <c r="T51" s="29">
        <f t="shared" si="28"/>
        <v>300</v>
      </c>
      <c r="U51" s="5"/>
      <c r="V51" s="1">
        <v>200</v>
      </c>
      <c r="W51" s="1">
        <f t="shared" si="17"/>
        <v>31.157407407407405</v>
      </c>
      <c r="X51" s="1">
        <f t="shared" si="5"/>
        <v>17.268518518518519</v>
      </c>
      <c r="Y51" s="1">
        <v>20.399999999999999</v>
      </c>
      <c r="Z51" s="1">
        <v>3.8</v>
      </c>
      <c r="AA51" s="1">
        <v>5.2</v>
      </c>
      <c r="AB51" s="1">
        <v>7.6</v>
      </c>
      <c r="AC51" s="1">
        <v>0</v>
      </c>
      <c r="AD51" s="1"/>
      <c r="AE51" s="1">
        <f t="shared" si="18"/>
        <v>90</v>
      </c>
      <c r="AF51" s="6">
        <v>12</v>
      </c>
      <c r="AG51" s="10">
        <f t="shared" si="19"/>
        <v>25</v>
      </c>
      <c r="AH51" s="1">
        <f t="shared" si="20"/>
        <v>90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9" t="s">
        <v>84</v>
      </c>
      <c r="B52" s="1" t="s">
        <v>33</v>
      </c>
      <c r="C52" s="1">
        <v>198</v>
      </c>
      <c r="D52" s="1"/>
      <c r="E52" s="1">
        <v>44</v>
      </c>
      <c r="F52" s="1">
        <v>154</v>
      </c>
      <c r="G52" s="6">
        <v>0.2</v>
      </c>
      <c r="H52" s="1">
        <v>365</v>
      </c>
      <c r="I52" s="1"/>
      <c r="J52" s="1">
        <v>43</v>
      </c>
      <c r="K52" s="1">
        <f t="shared" si="25"/>
        <v>1</v>
      </c>
      <c r="L52" s="1"/>
      <c r="M52" s="1"/>
      <c r="N52" s="1"/>
      <c r="O52" s="1">
        <f t="shared" si="27"/>
        <v>8.8000000000000007</v>
      </c>
      <c r="P52" s="5">
        <v>120</v>
      </c>
      <c r="Q52" s="29">
        <f t="shared" si="21"/>
        <v>120</v>
      </c>
      <c r="R52" s="5"/>
      <c r="S52" s="5"/>
      <c r="T52" s="29">
        <f t="shared" si="28"/>
        <v>120</v>
      </c>
      <c r="U52" s="5"/>
      <c r="V52" s="1">
        <v>100</v>
      </c>
      <c r="W52" s="1">
        <f t="shared" si="17"/>
        <v>31.136363636363633</v>
      </c>
      <c r="X52" s="1">
        <f t="shared" si="5"/>
        <v>17.5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34</v>
      </c>
      <c r="AE52" s="1">
        <f t="shared" si="18"/>
        <v>24</v>
      </c>
      <c r="AF52" s="6">
        <v>6</v>
      </c>
      <c r="AG52" s="10">
        <f t="shared" si="19"/>
        <v>20</v>
      </c>
      <c r="AH52" s="1">
        <f t="shared" si="20"/>
        <v>24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85</v>
      </c>
      <c r="B53" s="1" t="s">
        <v>33</v>
      </c>
      <c r="C53" s="1">
        <v>224</v>
      </c>
      <c r="D53" s="1"/>
      <c r="E53" s="1">
        <v>93</v>
      </c>
      <c r="F53" s="1">
        <v>131</v>
      </c>
      <c r="G53" s="6">
        <v>0.2</v>
      </c>
      <c r="H53" s="1">
        <v>365</v>
      </c>
      <c r="I53" s="1"/>
      <c r="J53" s="1">
        <v>85</v>
      </c>
      <c r="K53" s="1">
        <f t="shared" si="25"/>
        <v>8</v>
      </c>
      <c r="L53" s="1"/>
      <c r="M53" s="1"/>
      <c r="N53" s="1"/>
      <c r="O53" s="1">
        <f t="shared" si="27"/>
        <v>18.600000000000001</v>
      </c>
      <c r="P53" s="5">
        <v>450</v>
      </c>
      <c r="Q53" s="29">
        <f t="shared" si="21"/>
        <v>450</v>
      </c>
      <c r="R53" s="5"/>
      <c r="S53" s="5"/>
      <c r="T53" s="29">
        <f t="shared" si="28"/>
        <v>450</v>
      </c>
      <c r="U53" s="25"/>
      <c r="V53" s="1"/>
      <c r="W53" s="1">
        <f t="shared" si="17"/>
        <v>31.236559139784944</v>
      </c>
      <c r="X53" s="1">
        <f t="shared" si="5"/>
        <v>7.0430107526881711</v>
      </c>
      <c r="Y53" s="1">
        <v>9</v>
      </c>
      <c r="Z53" s="1">
        <v>2.6</v>
      </c>
      <c r="AA53" s="1">
        <v>0.8</v>
      </c>
      <c r="AB53" s="1">
        <v>0.6</v>
      </c>
      <c r="AC53" s="1">
        <v>0.4</v>
      </c>
      <c r="AD53" s="1"/>
      <c r="AE53" s="1">
        <f t="shared" si="18"/>
        <v>90</v>
      </c>
      <c r="AF53" s="6">
        <v>6</v>
      </c>
      <c r="AG53" s="10">
        <f t="shared" si="19"/>
        <v>75</v>
      </c>
      <c r="AH53" s="1">
        <f t="shared" si="20"/>
        <v>90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86</v>
      </c>
      <c r="B54" s="1" t="s">
        <v>33</v>
      </c>
      <c r="C54" s="1">
        <v>220</v>
      </c>
      <c r="D54" s="1">
        <v>1</v>
      </c>
      <c r="E54" s="1">
        <v>178</v>
      </c>
      <c r="F54" s="1">
        <v>43</v>
      </c>
      <c r="G54" s="6">
        <v>0.2</v>
      </c>
      <c r="H54" s="1">
        <v>365</v>
      </c>
      <c r="I54" s="1"/>
      <c r="J54" s="1">
        <v>169</v>
      </c>
      <c r="K54" s="1">
        <f t="shared" si="25"/>
        <v>9</v>
      </c>
      <c r="L54" s="1"/>
      <c r="M54" s="1"/>
      <c r="N54" s="1"/>
      <c r="O54" s="1">
        <f t="shared" si="27"/>
        <v>35.6</v>
      </c>
      <c r="P54" s="5">
        <v>900</v>
      </c>
      <c r="Q54" s="29">
        <f t="shared" si="21"/>
        <v>900</v>
      </c>
      <c r="R54" s="5">
        <v>130</v>
      </c>
      <c r="S54" s="5">
        <f t="shared" ref="S54:S55" si="29">R54*AF54</f>
        <v>780</v>
      </c>
      <c r="T54" s="29">
        <f t="shared" si="28"/>
        <v>120</v>
      </c>
      <c r="U54" s="25"/>
      <c r="V54" s="1"/>
      <c r="W54" s="1">
        <f t="shared" si="17"/>
        <v>26.488764044943821</v>
      </c>
      <c r="X54" s="1">
        <f t="shared" si="5"/>
        <v>1.2078651685393258</v>
      </c>
      <c r="Y54" s="1">
        <v>15.8</v>
      </c>
      <c r="Z54" s="1">
        <v>6</v>
      </c>
      <c r="AA54" s="1">
        <v>0</v>
      </c>
      <c r="AB54" s="1">
        <v>0</v>
      </c>
      <c r="AC54" s="1">
        <v>0.6</v>
      </c>
      <c r="AD54" s="1"/>
      <c r="AE54" s="1">
        <f t="shared" si="18"/>
        <v>180</v>
      </c>
      <c r="AF54" s="6">
        <v>6</v>
      </c>
      <c r="AG54" s="10">
        <f t="shared" si="19"/>
        <v>150</v>
      </c>
      <c r="AH54" s="1">
        <f t="shared" si="20"/>
        <v>180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87</v>
      </c>
      <c r="B55" s="1" t="s">
        <v>33</v>
      </c>
      <c r="C55" s="1">
        <v>3215</v>
      </c>
      <c r="D55" s="1"/>
      <c r="E55" s="1">
        <v>1560</v>
      </c>
      <c r="F55" s="1">
        <v>1655</v>
      </c>
      <c r="G55" s="6">
        <v>0.3</v>
      </c>
      <c r="H55" s="1">
        <v>180</v>
      </c>
      <c r="I55" s="1"/>
      <c r="J55" s="1">
        <v>1560</v>
      </c>
      <c r="K55" s="1">
        <f t="shared" si="25"/>
        <v>0</v>
      </c>
      <c r="L55" s="1"/>
      <c r="M55" s="1"/>
      <c r="N55" s="1"/>
      <c r="O55" s="1">
        <f t="shared" si="27"/>
        <v>312</v>
      </c>
      <c r="P55" s="5">
        <f>30*O55-F55</f>
        <v>7705</v>
      </c>
      <c r="Q55" s="29">
        <v>6200</v>
      </c>
      <c r="R55" s="5">
        <f>70+70+70</f>
        <v>210</v>
      </c>
      <c r="S55" s="5">
        <f t="shared" si="29"/>
        <v>2940</v>
      </c>
      <c r="T55" s="29">
        <f t="shared" si="28"/>
        <v>3262</v>
      </c>
      <c r="U55" s="24">
        <v>5000</v>
      </c>
      <c r="V55" s="20" t="s">
        <v>99</v>
      </c>
      <c r="W55" s="1">
        <f t="shared" si="17"/>
        <v>25.176282051282051</v>
      </c>
      <c r="X55" s="1">
        <f t="shared" si="5"/>
        <v>5.3044871794871797</v>
      </c>
      <c r="Y55" s="1">
        <v>143</v>
      </c>
      <c r="Z55" s="1">
        <v>168.4</v>
      </c>
      <c r="AA55" s="1">
        <v>171.2</v>
      </c>
      <c r="AB55" s="1">
        <v>142</v>
      </c>
      <c r="AC55" s="1">
        <v>170.8</v>
      </c>
      <c r="AD55" s="1"/>
      <c r="AE55" s="1">
        <f t="shared" si="18"/>
        <v>1860</v>
      </c>
      <c r="AF55" s="6">
        <v>14</v>
      </c>
      <c r="AG55" s="10">
        <f t="shared" si="19"/>
        <v>443</v>
      </c>
      <c r="AH55" s="1">
        <f t="shared" si="20"/>
        <v>1860.6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88</v>
      </c>
      <c r="B56" s="1" t="s">
        <v>33</v>
      </c>
      <c r="C56" s="1">
        <v>1061</v>
      </c>
      <c r="D56" s="1"/>
      <c r="E56" s="1">
        <v>489</v>
      </c>
      <c r="F56" s="1">
        <v>572</v>
      </c>
      <c r="G56" s="6">
        <v>0.25</v>
      </c>
      <c r="H56" s="1">
        <v>180</v>
      </c>
      <c r="I56" s="1"/>
      <c r="J56" s="1">
        <v>489</v>
      </c>
      <c r="K56" s="1">
        <f t="shared" si="25"/>
        <v>0</v>
      </c>
      <c r="L56" s="1"/>
      <c r="M56" s="1"/>
      <c r="N56" s="1"/>
      <c r="O56" s="1">
        <f t="shared" si="27"/>
        <v>97.8</v>
      </c>
      <c r="P56" s="5">
        <v>2400</v>
      </c>
      <c r="Q56" s="29">
        <f t="shared" si="21"/>
        <v>2400</v>
      </c>
      <c r="R56" s="5"/>
      <c r="S56" s="5"/>
      <c r="T56" s="29">
        <f t="shared" si="28"/>
        <v>2400</v>
      </c>
      <c r="U56" s="5"/>
      <c r="V56" s="1"/>
      <c r="W56" s="1">
        <f t="shared" si="17"/>
        <v>30.388548057259715</v>
      </c>
      <c r="X56" s="1">
        <f t="shared" si="5"/>
        <v>5.8486707566462171</v>
      </c>
      <c r="Y56" s="1">
        <v>46.8</v>
      </c>
      <c r="Z56" s="1">
        <v>56.2</v>
      </c>
      <c r="AA56" s="1">
        <v>68.400000000000006</v>
      </c>
      <c r="AB56" s="1">
        <v>35.200000000000003</v>
      </c>
      <c r="AC56" s="1">
        <v>76.2</v>
      </c>
      <c r="AD56" s="1"/>
      <c r="AE56" s="1">
        <f t="shared" si="18"/>
        <v>600</v>
      </c>
      <c r="AF56" s="6">
        <v>12</v>
      </c>
      <c r="AG56" s="10">
        <f t="shared" si="19"/>
        <v>200</v>
      </c>
      <c r="AH56" s="1">
        <f t="shared" si="20"/>
        <v>600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89</v>
      </c>
      <c r="B57" s="1" t="s">
        <v>33</v>
      </c>
      <c r="C57" s="1">
        <v>907</v>
      </c>
      <c r="D57" s="1">
        <v>1</v>
      </c>
      <c r="E57" s="1">
        <v>378</v>
      </c>
      <c r="F57" s="1">
        <v>529</v>
      </c>
      <c r="G57" s="6">
        <v>0.25</v>
      </c>
      <c r="H57" s="1">
        <v>180</v>
      </c>
      <c r="I57" s="1"/>
      <c r="J57" s="1">
        <v>379</v>
      </c>
      <c r="K57" s="1">
        <f t="shared" si="25"/>
        <v>-1</v>
      </c>
      <c r="L57" s="1"/>
      <c r="M57" s="1"/>
      <c r="N57" s="1"/>
      <c r="O57" s="1">
        <f t="shared" si="27"/>
        <v>75.599999999999994</v>
      </c>
      <c r="P57" s="5">
        <v>1800</v>
      </c>
      <c r="Q57" s="29">
        <f t="shared" si="21"/>
        <v>1800</v>
      </c>
      <c r="R57" s="5">
        <f>70+70</f>
        <v>140</v>
      </c>
      <c r="S57" s="5">
        <f>R57*AF57</f>
        <v>1680</v>
      </c>
      <c r="T57" s="29">
        <f t="shared" si="28"/>
        <v>120</v>
      </c>
      <c r="U57" s="5"/>
      <c r="V57" s="1"/>
      <c r="W57" s="1">
        <f t="shared" si="17"/>
        <v>30.806878306878311</v>
      </c>
      <c r="X57" s="1">
        <f t="shared" si="5"/>
        <v>6.9973544973544977</v>
      </c>
      <c r="Y57" s="1">
        <v>33.200000000000003</v>
      </c>
      <c r="Z57" s="1">
        <v>45.4</v>
      </c>
      <c r="AA57" s="1">
        <v>59.6</v>
      </c>
      <c r="AB57" s="1">
        <v>40</v>
      </c>
      <c r="AC57" s="1">
        <v>50</v>
      </c>
      <c r="AD57" s="1"/>
      <c r="AE57" s="1">
        <f t="shared" si="18"/>
        <v>450</v>
      </c>
      <c r="AF57" s="6">
        <v>12</v>
      </c>
      <c r="AG57" s="10">
        <f t="shared" si="19"/>
        <v>150</v>
      </c>
      <c r="AH57" s="1">
        <f t="shared" si="20"/>
        <v>450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90</v>
      </c>
      <c r="B58" s="1" t="s">
        <v>37</v>
      </c>
      <c r="C58" s="1">
        <v>108</v>
      </c>
      <c r="D58" s="1"/>
      <c r="E58" s="1">
        <v>29.7</v>
      </c>
      <c r="F58" s="1">
        <v>78.3</v>
      </c>
      <c r="G58" s="6">
        <v>1</v>
      </c>
      <c r="H58" s="1">
        <v>180</v>
      </c>
      <c r="I58" s="1"/>
      <c r="J58" s="1">
        <v>29.7</v>
      </c>
      <c r="K58" s="1">
        <f t="shared" si="25"/>
        <v>0</v>
      </c>
      <c r="L58" s="1"/>
      <c r="M58" s="1"/>
      <c r="N58" s="1"/>
      <c r="O58" s="1">
        <f t="shared" si="27"/>
        <v>5.9399999999999995</v>
      </c>
      <c r="P58" s="5">
        <f t="shared" ref="P58" si="30">30*O58-F58</f>
        <v>99.899999999999991</v>
      </c>
      <c r="Q58" s="29">
        <f t="shared" si="21"/>
        <v>99.899999999999991</v>
      </c>
      <c r="R58" s="5"/>
      <c r="S58" s="5"/>
      <c r="T58" s="29">
        <f t="shared" si="28"/>
        <v>99.9</v>
      </c>
      <c r="U58" s="5"/>
      <c r="V58" s="1"/>
      <c r="W58" s="1">
        <f t="shared" si="17"/>
        <v>30</v>
      </c>
      <c r="X58" s="1">
        <f t="shared" si="5"/>
        <v>13.181818181818182</v>
      </c>
      <c r="Y58" s="1">
        <v>4.8600000000000003</v>
      </c>
      <c r="Z58" s="1">
        <v>0</v>
      </c>
      <c r="AA58" s="1">
        <v>3.24</v>
      </c>
      <c r="AB58" s="1">
        <v>4.32</v>
      </c>
      <c r="AC58" s="1">
        <v>1.62</v>
      </c>
      <c r="AD58" s="1"/>
      <c r="AE58" s="1">
        <f t="shared" si="18"/>
        <v>99.899999999999991</v>
      </c>
      <c r="AF58" s="6">
        <v>2.7</v>
      </c>
      <c r="AG58" s="10">
        <f t="shared" si="19"/>
        <v>37</v>
      </c>
      <c r="AH58" s="1">
        <f t="shared" si="20"/>
        <v>99.9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91</v>
      </c>
      <c r="B59" s="1" t="s">
        <v>37</v>
      </c>
      <c r="C59" s="1">
        <v>100</v>
      </c>
      <c r="D59" s="1"/>
      <c r="E59" s="1">
        <v>10</v>
      </c>
      <c r="F59" s="1">
        <v>90</v>
      </c>
      <c r="G59" s="6">
        <v>1</v>
      </c>
      <c r="H59" s="1">
        <v>180</v>
      </c>
      <c r="I59" s="1"/>
      <c r="J59" s="1">
        <v>10</v>
      </c>
      <c r="K59" s="1">
        <f t="shared" si="25"/>
        <v>0</v>
      </c>
      <c r="L59" s="1"/>
      <c r="M59" s="1"/>
      <c r="N59" s="1"/>
      <c r="O59" s="1">
        <f t="shared" si="27"/>
        <v>2</v>
      </c>
      <c r="P59" s="5"/>
      <c r="Q59" s="29">
        <f t="shared" si="21"/>
        <v>0</v>
      </c>
      <c r="R59" s="5"/>
      <c r="S59" s="5"/>
      <c r="T59" s="29"/>
      <c r="U59" s="5"/>
      <c r="V59" s="1"/>
      <c r="W59" s="1">
        <f t="shared" si="17"/>
        <v>45</v>
      </c>
      <c r="X59" s="1">
        <f t="shared" si="5"/>
        <v>45</v>
      </c>
      <c r="Y59" s="1">
        <v>1</v>
      </c>
      <c r="Z59" s="1">
        <v>2</v>
      </c>
      <c r="AA59" s="1">
        <v>1</v>
      </c>
      <c r="AB59" s="1">
        <v>0</v>
      </c>
      <c r="AC59" s="1">
        <v>2</v>
      </c>
      <c r="AD59" s="20" t="s">
        <v>60</v>
      </c>
      <c r="AE59" s="1">
        <f t="shared" si="18"/>
        <v>0</v>
      </c>
      <c r="AF59" s="6">
        <v>5</v>
      </c>
      <c r="AG59" s="10">
        <f t="shared" si="19"/>
        <v>0</v>
      </c>
      <c r="AH59" s="1">
        <f t="shared" si="20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92</v>
      </c>
      <c r="B60" s="1" t="s">
        <v>33</v>
      </c>
      <c r="C60" s="1">
        <v>489</v>
      </c>
      <c r="D60" s="1"/>
      <c r="E60" s="1">
        <v>382</v>
      </c>
      <c r="F60" s="1">
        <v>107</v>
      </c>
      <c r="G60" s="6">
        <v>0.14000000000000001</v>
      </c>
      <c r="H60" s="1">
        <v>180</v>
      </c>
      <c r="I60" s="1"/>
      <c r="J60" s="1">
        <v>382</v>
      </c>
      <c r="K60" s="1">
        <f t="shared" ref="K60" si="31">E60-J60</f>
        <v>0</v>
      </c>
      <c r="L60" s="1"/>
      <c r="M60" s="1"/>
      <c r="N60" s="1"/>
      <c r="O60" s="1">
        <f t="shared" si="27"/>
        <v>76.400000000000006</v>
      </c>
      <c r="P60" s="5">
        <v>1900</v>
      </c>
      <c r="Q60" s="29">
        <v>1600</v>
      </c>
      <c r="R60" s="5"/>
      <c r="S60" s="5"/>
      <c r="T60" s="29">
        <f>(AG60-R60)*AF60</f>
        <v>1606</v>
      </c>
      <c r="U60" s="24">
        <v>1000</v>
      </c>
      <c r="V60" s="20" t="s">
        <v>100</v>
      </c>
      <c r="W60" s="1">
        <f t="shared" si="17"/>
        <v>22.342931937172771</v>
      </c>
      <c r="X60" s="1">
        <f t="shared" si="5"/>
        <v>1.4005235602094239</v>
      </c>
      <c r="Y60" s="1">
        <v>28.4</v>
      </c>
      <c r="Z60" s="1">
        <v>1</v>
      </c>
      <c r="AA60" s="1">
        <v>18.600000000000001</v>
      </c>
      <c r="AB60" s="1">
        <v>12.2</v>
      </c>
      <c r="AC60" s="1">
        <v>0</v>
      </c>
      <c r="AD60" s="1"/>
      <c r="AE60" s="1">
        <f t="shared" si="18"/>
        <v>224.00000000000003</v>
      </c>
      <c r="AF60" s="6">
        <v>22</v>
      </c>
      <c r="AG60" s="10">
        <f t="shared" si="19"/>
        <v>73</v>
      </c>
      <c r="AH60" s="1">
        <f t="shared" si="20"/>
        <v>224.84000000000003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26"/>
      <c r="R61" s="1"/>
      <c r="S61" s="1"/>
      <c r="T61" s="26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6"/>
      <c r="AG61" s="10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26"/>
      <c r="R62" s="1"/>
      <c r="S62" s="1"/>
      <c r="T62" s="26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6"/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26"/>
      <c r="R63" s="1"/>
      <c r="S63" s="1"/>
      <c r="T63" s="26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6"/>
      <c r="AG63" s="10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26"/>
      <c r="R64" s="1"/>
      <c r="S64" s="1"/>
      <c r="T64" s="26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6"/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26"/>
      <c r="R65" s="1"/>
      <c r="S65" s="1"/>
      <c r="T65" s="26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6"/>
      <c r="AG65" s="10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26"/>
      <c r="R66" s="1"/>
      <c r="S66" s="1"/>
      <c r="T66" s="26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6"/>
      <c r="AG66" s="1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26"/>
      <c r="R67" s="1"/>
      <c r="S67" s="1"/>
      <c r="T67" s="26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6"/>
      <c r="AG67" s="1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26"/>
      <c r="R68" s="1"/>
      <c r="S68" s="1"/>
      <c r="T68" s="26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6"/>
      <c r="AG68" s="1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26"/>
      <c r="R69" s="1"/>
      <c r="S69" s="1"/>
      <c r="T69" s="26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6"/>
      <c r="AG69" s="1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26"/>
      <c r="R70" s="1"/>
      <c r="S70" s="1"/>
      <c r="T70" s="26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6"/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26"/>
      <c r="R71" s="1"/>
      <c r="S71" s="1"/>
      <c r="T71" s="26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6"/>
      <c r="AG71" s="10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26"/>
      <c r="R72" s="1"/>
      <c r="S72" s="1"/>
      <c r="T72" s="26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6"/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26"/>
      <c r="R73" s="1"/>
      <c r="S73" s="1"/>
      <c r="T73" s="26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6"/>
      <c r="AG73" s="10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26"/>
      <c r="R74" s="1"/>
      <c r="S74" s="1"/>
      <c r="T74" s="26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6"/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26"/>
      <c r="R75" s="1"/>
      <c r="S75" s="1"/>
      <c r="T75" s="26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6"/>
      <c r="AG75" s="10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26"/>
      <c r="R76" s="1"/>
      <c r="S76" s="1"/>
      <c r="T76" s="26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6"/>
      <c r="AG76" s="10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26"/>
      <c r="R77" s="1"/>
      <c r="S77" s="1"/>
      <c r="T77" s="2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6"/>
      <c r="AG77" s="10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26"/>
      <c r="R78" s="1"/>
      <c r="S78" s="1"/>
      <c r="T78" s="2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6"/>
      <c r="AG78" s="10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26"/>
      <c r="R79" s="1"/>
      <c r="S79" s="1"/>
      <c r="T79" s="26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6"/>
      <c r="AG79" s="10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26"/>
      <c r="R80" s="1"/>
      <c r="S80" s="1"/>
      <c r="T80" s="26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6"/>
      <c r="AG80" s="10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26"/>
      <c r="R81" s="1"/>
      <c r="S81" s="1"/>
      <c r="T81" s="26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6"/>
      <c r="AG81" s="10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26"/>
      <c r="R82" s="1"/>
      <c r="S82" s="1"/>
      <c r="T82" s="26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6"/>
      <c r="AG82" s="1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26"/>
      <c r="R83" s="1"/>
      <c r="S83" s="1"/>
      <c r="T83" s="26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6"/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26"/>
      <c r="R84" s="1"/>
      <c r="S84" s="1"/>
      <c r="T84" s="26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6"/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26"/>
      <c r="R85" s="1"/>
      <c r="S85" s="1"/>
      <c r="T85" s="26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6"/>
      <c r="AG85" s="1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26"/>
      <c r="R86" s="1"/>
      <c r="S86" s="1"/>
      <c r="T86" s="26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6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26"/>
      <c r="R87" s="1"/>
      <c r="S87" s="1"/>
      <c r="T87" s="26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6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26"/>
      <c r="R88" s="1"/>
      <c r="S88" s="1"/>
      <c r="T88" s="26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6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26"/>
      <c r="R89" s="1"/>
      <c r="S89" s="1"/>
      <c r="T89" s="26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6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26"/>
      <c r="R90" s="1"/>
      <c r="S90" s="1"/>
      <c r="T90" s="26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6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26"/>
      <c r="R91" s="1"/>
      <c r="S91" s="1"/>
      <c r="T91" s="26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6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26"/>
      <c r="R92" s="1"/>
      <c r="S92" s="1"/>
      <c r="T92" s="26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6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26"/>
      <c r="R93" s="1"/>
      <c r="S93" s="1"/>
      <c r="T93" s="26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6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26"/>
      <c r="R94" s="1"/>
      <c r="S94" s="1"/>
      <c r="T94" s="26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6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26"/>
      <c r="R95" s="1"/>
      <c r="S95" s="1"/>
      <c r="T95" s="26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6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26"/>
      <c r="R96" s="1"/>
      <c r="S96" s="1"/>
      <c r="T96" s="26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6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26"/>
      <c r="R97" s="1"/>
      <c r="S97" s="1"/>
      <c r="T97" s="26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6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26"/>
      <c r="R98" s="1"/>
      <c r="S98" s="1"/>
      <c r="T98" s="26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6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26"/>
      <c r="R99" s="1"/>
      <c r="S99" s="1"/>
      <c r="T99" s="26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6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26"/>
      <c r="R100" s="1"/>
      <c r="S100" s="1"/>
      <c r="T100" s="26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6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26"/>
      <c r="R101" s="1"/>
      <c r="S101" s="1"/>
      <c r="T101" s="26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6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26"/>
      <c r="R102" s="1"/>
      <c r="S102" s="1"/>
      <c r="T102" s="26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6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26"/>
      <c r="R103" s="1"/>
      <c r="S103" s="1"/>
      <c r="T103" s="26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6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26"/>
      <c r="R104" s="1"/>
      <c r="S104" s="1"/>
      <c r="T104" s="26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6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26"/>
      <c r="R105" s="1"/>
      <c r="S105" s="1"/>
      <c r="T105" s="26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6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26"/>
      <c r="R106" s="1"/>
      <c r="S106" s="1"/>
      <c r="T106" s="26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6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26"/>
      <c r="R107" s="1"/>
      <c r="S107" s="1"/>
      <c r="T107" s="26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6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26"/>
      <c r="R108" s="1"/>
      <c r="S108" s="1"/>
      <c r="T108" s="26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6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26"/>
      <c r="R109" s="1"/>
      <c r="S109" s="1"/>
      <c r="T109" s="26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26"/>
      <c r="R110" s="1"/>
      <c r="S110" s="1"/>
      <c r="T110" s="26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6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26"/>
      <c r="R111" s="1"/>
      <c r="S111" s="1"/>
      <c r="T111" s="26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6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26"/>
      <c r="R112" s="1"/>
      <c r="S112" s="1"/>
      <c r="T112" s="26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6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26"/>
      <c r="R113" s="1"/>
      <c r="S113" s="1"/>
      <c r="T113" s="26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6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26"/>
      <c r="R114" s="1"/>
      <c r="S114" s="1"/>
      <c r="T114" s="26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6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26"/>
      <c r="R115" s="1"/>
      <c r="S115" s="1"/>
      <c r="T115" s="26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6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26"/>
      <c r="R116" s="1"/>
      <c r="S116" s="1"/>
      <c r="T116" s="26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6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26"/>
      <c r="R117" s="1"/>
      <c r="S117" s="1"/>
      <c r="T117" s="26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6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26"/>
      <c r="R118" s="1"/>
      <c r="S118" s="1"/>
      <c r="T118" s="26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6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26"/>
      <c r="R119" s="1"/>
      <c r="S119" s="1"/>
      <c r="T119" s="26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6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26"/>
      <c r="R120" s="1"/>
      <c r="S120" s="1"/>
      <c r="T120" s="26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6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26"/>
      <c r="R121" s="1"/>
      <c r="S121" s="1"/>
      <c r="T121" s="26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6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26"/>
      <c r="R122" s="1"/>
      <c r="S122" s="1"/>
      <c r="T122" s="26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6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26"/>
      <c r="R123" s="1"/>
      <c r="S123" s="1"/>
      <c r="T123" s="26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6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26"/>
      <c r="R124" s="1"/>
      <c r="S124" s="1"/>
      <c r="T124" s="26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6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26"/>
      <c r="R125" s="1"/>
      <c r="S125" s="1"/>
      <c r="T125" s="26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6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26"/>
      <c r="R126" s="1"/>
      <c r="S126" s="1"/>
      <c r="T126" s="26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6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26"/>
      <c r="R127" s="1"/>
      <c r="S127" s="1"/>
      <c r="T127" s="26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6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26"/>
      <c r="R128" s="1"/>
      <c r="S128" s="1"/>
      <c r="T128" s="26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6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26"/>
      <c r="R129" s="1"/>
      <c r="S129" s="1"/>
      <c r="T129" s="26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6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26"/>
      <c r="R130" s="1"/>
      <c r="S130" s="1"/>
      <c r="T130" s="26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6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26"/>
      <c r="R131" s="1"/>
      <c r="S131" s="1"/>
      <c r="T131" s="26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6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26"/>
      <c r="R132" s="1"/>
      <c r="S132" s="1"/>
      <c r="T132" s="26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6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26"/>
      <c r="R133" s="1"/>
      <c r="S133" s="1"/>
      <c r="T133" s="26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6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26"/>
      <c r="R134" s="1"/>
      <c r="S134" s="1"/>
      <c r="T134" s="26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6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26"/>
      <c r="R135" s="1"/>
      <c r="S135" s="1"/>
      <c r="T135" s="26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6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26"/>
      <c r="R136" s="1"/>
      <c r="S136" s="1"/>
      <c r="T136" s="26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6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26"/>
      <c r="R137" s="1"/>
      <c r="S137" s="1"/>
      <c r="T137" s="26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6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26"/>
      <c r="R138" s="1"/>
      <c r="S138" s="1"/>
      <c r="T138" s="26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6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26"/>
      <c r="R139" s="1"/>
      <c r="S139" s="1"/>
      <c r="T139" s="26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6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26"/>
      <c r="R140" s="1"/>
      <c r="S140" s="1"/>
      <c r="T140" s="26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6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26"/>
      <c r="R141" s="1"/>
      <c r="S141" s="1"/>
      <c r="T141" s="26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6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26"/>
      <c r="R142" s="1"/>
      <c r="S142" s="1"/>
      <c r="T142" s="26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6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26"/>
      <c r="R143" s="1"/>
      <c r="S143" s="1"/>
      <c r="T143" s="26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6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26"/>
      <c r="R144" s="1"/>
      <c r="S144" s="1"/>
      <c r="T144" s="26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6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26"/>
      <c r="R145" s="1"/>
      <c r="S145" s="1"/>
      <c r="T145" s="26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6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26"/>
      <c r="R146" s="1"/>
      <c r="S146" s="1"/>
      <c r="T146" s="26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6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26"/>
      <c r="R147" s="1"/>
      <c r="S147" s="1"/>
      <c r="T147" s="26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6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26"/>
      <c r="R148" s="1"/>
      <c r="S148" s="1"/>
      <c r="T148" s="26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6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26"/>
      <c r="R149" s="1"/>
      <c r="S149" s="1"/>
      <c r="T149" s="26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6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26"/>
      <c r="R150" s="1"/>
      <c r="S150" s="1"/>
      <c r="T150" s="26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6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26"/>
      <c r="R151" s="1"/>
      <c r="S151" s="1"/>
      <c r="T151" s="26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6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26"/>
      <c r="R152" s="1"/>
      <c r="S152" s="1"/>
      <c r="T152" s="26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6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26"/>
      <c r="R153" s="1"/>
      <c r="S153" s="1"/>
      <c r="T153" s="26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6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26"/>
      <c r="R154" s="1"/>
      <c r="S154" s="1"/>
      <c r="T154" s="26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6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26"/>
      <c r="R155" s="1"/>
      <c r="S155" s="1"/>
      <c r="T155" s="26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6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26"/>
      <c r="R156" s="1"/>
      <c r="S156" s="1"/>
      <c r="T156" s="26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6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26"/>
      <c r="R157" s="1"/>
      <c r="S157" s="1"/>
      <c r="T157" s="26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26"/>
      <c r="R158" s="1"/>
      <c r="S158" s="1"/>
      <c r="T158" s="26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6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26"/>
      <c r="R159" s="1"/>
      <c r="S159" s="1"/>
      <c r="T159" s="26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6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26"/>
      <c r="R160" s="1"/>
      <c r="S160" s="1"/>
      <c r="T160" s="26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6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26"/>
      <c r="R161" s="1"/>
      <c r="S161" s="1"/>
      <c r="T161" s="26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6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26"/>
      <c r="R162" s="1"/>
      <c r="S162" s="1"/>
      <c r="T162" s="26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6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26"/>
      <c r="R163" s="1"/>
      <c r="S163" s="1"/>
      <c r="T163" s="26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6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26"/>
      <c r="R164" s="1"/>
      <c r="S164" s="1"/>
      <c r="T164" s="26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6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26"/>
      <c r="R165" s="1"/>
      <c r="S165" s="1"/>
      <c r="T165" s="26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6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26"/>
      <c r="R166" s="1"/>
      <c r="S166" s="1"/>
      <c r="T166" s="26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6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26"/>
      <c r="R167" s="1"/>
      <c r="S167" s="1"/>
      <c r="T167" s="26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6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26"/>
      <c r="R168" s="1"/>
      <c r="S168" s="1"/>
      <c r="T168" s="26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6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26"/>
      <c r="R169" s="1"/>
      <c r="S169" s="1"/>
      <c r="T169" s="26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6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26"/>
      <c r="R170" s="1"/>
      <c r="S170" s="1"/>
      <c r="T170" s="26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6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26"/>
      <c r="R171" s="1"/>
      <c r="S171" s="1"/>
      <c r="T171" s="26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6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26"/>
      <c r="R172" s="1"/>
      <c r="S172" s="1"/>
      <c r="T172" s="26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6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26"/>
      <c r="R173" s="1"/>
      <c r="S173" s="1"/>
      <c r="T173" s="26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6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26"/>
      <c r="R174" s="1"/>
      <c r="S174" s="1"/>
      <c r="T174" s="26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6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26"/>
      <c r="R175" s="1"/>
      <c r="S175" s="1"/>
      <c r="T175" s="26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6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26"/>
      <c r="R176" s="1"/>
      <c r="S176" s="1"/>
      <c r="T176" s="26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6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26"/>
      <c r="R177" s="1"/>
      <c r="S177" s="1"/>
      <c r="T177" s="26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6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26"/>
      <c r="R178" s="1"/>
      <c r="S178" s="1"/>
      <c r="T178" s="26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6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26"/>
      <c r="R179" s="1"/>
      <c r="S179" s="1"/>
      <c r="T179" s="26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6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26"/>
      <c r="R180" s="1"/>
      <c r="S180" s="1"/>
      <c r="T180" s="26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6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26"/>
      <c r="R181" s="1"/>
      <c r="S181" s="1"/>
      <c r="T181" s="26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6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26"/>
      <c r="R182" s="1"/>
      <c r="S182" s="1"/>
      <c r="T182" s="26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6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26"/>
      <c r="R183" s="1"/>
      <c r="S183" s="1"/>
      <c r="T183" s="26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6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26"/>
      <c r="R184" s="1"/>
      <c r="S184" s="1"/>
      <c r="T184" s="26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6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26"/>
      <c r="R185" s="1"/>
      <c r="S185" s="1"/>
      <c r="T185" s="26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6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26"/>
      <c r="R186" s="1"/>
      <c r="S186" s="1"/>
      <c r="T186" s="26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6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26"/>
      <c r="R187" s="1"/>
      <c r="S187" s="1"/>
      <c r="T187" s="26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6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26"/>
      <c r="R188" s="1"/>
      <c r="S188" s="1"/>
      <c r="T188" s="26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6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26"/>
      <c r="R189" s="1"/>
      <c r="S189" s="1"/>
      <c r="T189" s="26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6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26"/>
      <c r="R190" s="1"/>
      <c r="S190" s="1"/>
      <c r="T190" s="26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6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26"/>
      <c r="R191" s="1"/>
      <c r="S191" s="1"/>
      <c r="T191" s="26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6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26"/>
      <c r="R192" s="1"/>
      <c r="S192" s="1"/>
      <c r="T192" s="26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6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26"/>
      <c r="R193" s="1"/>
      <c r="S193" s="1"/>
      <c r="T193" s="26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6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26"/>
      <c r="R194" s="1"/>
      <c r="S194" s="1"/>
      <c r="T194" s="26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6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26"/>
      <c r="R195" s="1"/>
      <c r="S195" s="1"/>
      <c r="T195" s="26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6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26"/>
      <c r="R196" s="1"/>
      <c r="S196" s="1"/>
      <c r="T196" s="26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6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26"/>
      <c r="R197" s="1"/>
      <c r="S197" s="1"/>
      <c r="T197" s="26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6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26"/>
      <c r="R198" s="1"/>
      <c r="S198" s="1"/>
      <c r="T198" s="26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6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26"/>
      <c r="R199" s="1"/>
      <c r="S199" s="1"/>
      <c r="T199" s="26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6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26"/>
      <c r="R200" s="1"/>
      <c r="S200" s="1"/>
      <c r="T200" s="26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6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26"/>
      <c r="R201" s="1"/>
      <c r="S201" s="1"/>
      <c r="T201" s="26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6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26"/>
      <c r="R202" s="1"/>
      <c r="S202" s="1"/>
      <c r="T202" s="26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6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26"/>
      <c r="R203" s="1"/>
      <c r="S203" s="1"/>
      <c r="T203" s="26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6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26"/>
      <c r="R204" s="1"/>
      <c r="S204" s="1"/>
      <c r="T204" s="26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6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26"/>
      <c r="R205" s="1"/>
      <c r="S205" s="1"/>
      <c r="T205" s="26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6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26"/>
      <c r="R206" s="1"/>
      <c r="S206" s="1"/>
      <c r="T206" s="26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6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26"/>
      <c r="R207" s="1"/>
      <c r="S207" s="1"/>
      <c r="T207" s="26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6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26"/>
      <c r="R208" s="1"/>
      <c r="S208" s="1"/>
      <c r="T208" s="26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6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26"/>
      <c r="R209" s="1"/>
      <c r="S209" s="1"/>
      <c r="T209" s="26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6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26"/>
      <c r="R210" s="1"/>
      <c r="S210" s="1"/>
      <c r="T210" s="26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6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26"/>
      <c r="R211" s="1"/>
      <c r="S211" s="1"/>
      <c r="T211" s="26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6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26"/>
      <c r="R212" s="1"/>
      <c r="S212" s="1"/>
      <c r="T212" s="26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6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26"/>
      <c r="R213" s="1"/>
      <c r="S213" s="1"/>
      <c r="T213" s="26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6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26"/>
      <c r="R214" s="1"/>
      <c r="S214" s="1"/>
      <c r="T214" s="26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6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26"/>
      <c r="R215" s="1"/>
      <c r="S215" s="1"/>
      <c r="T215" s="26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6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26"/>
      <c r="R216" s="1"/>
      <c r="S216" s="1"/>
      <c r="T216" s="26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6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26"/>
      <c r="R217" s="1"/>
      <c r="S217" s="1"/>
      <c r="T217" s="26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6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26"/>
      <c r="R218" s="1"/>
      <c r="S218" s="1"/>
      <c r="T218" s="26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6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26"/>
      <c r="R219" s="1"/>
      <c r="S219" s="1"/>
      <c r="T219" s="26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6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26"/>
      <c r="R220" s="1"/>
      <c r="S220" s="1"/>
      <c r="T220" s="26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6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26"/>
      <c r="R221" s="1"/>
      <c r="S221" s="1"/>
      <c r="T221" s="26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6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26"/>
      <c r="R222" s="1"/>
      <c r="S222" s="1"/>
      <c r="T222" s="26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6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26"/>
      <c r="R223" s="1"/>
      <c r="S223" s="1"/>
      <c r="T223" s="26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6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26"/>
      <c r="R224" s="1"/>
      <c r="S224" s="1"/>
      <c r="T224" s="26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6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26"/>
      <c r="R225" s="1"/>
      <c r="S225" s="1"/>
      <c r="T225" s="26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6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26"/>
      <c r="R226" s="1"/>
      <c r="S226" s="1"/>
      <c r="T226" s="26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6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26"/>
      <c r="R227" s="1"/>
      <c r="S227" s="1"/>
      <c r="T227" s="26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6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26"/>
      <c r="R228" s="1"/>
      <c r="S228" s="1"/>
      <c r="T228" s="26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6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26"/>
      <c r="R229" s="1"/>
      <c r="S229" s="1"/>
      <c r="T229" s="26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6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26"/>
      <c r="R230" s="1"/>
      <c r="S230" s="1"/>
      <c r="T230" s="26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6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26"/>
      <c r="R231" s="1"/>
      <c r="S231" s="1"/>
      <c r="T231" s="26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6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26"/>
      <c r="R232" s="1"/>
      <c r="S232" s="1"/>
      <c r="T232" s="26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6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26"/>
      <c r="R233" s="1"/>
      <c r="S233" s="1"/>
      <c r="T233" s="26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6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26"/>
      <c r="R234" s="1"/>
      <c r="S234" s="1"/>
      <c r="T234" s="26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6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26"/>
      <c r="R235" s="1"/>
      <c r="S235" s="1"/>
      <c r="T235" s="26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6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26"/>
      <c r="R236" s="1"/>
      <c r="S236" s="1"/>
      <c r="T236" s="26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6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26"/>
      <c r="R237" s="1"/>
      <c r="S237" s="1"/>
      <c r="T237" s="26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6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26"/>
      <c r="R238" s="1"/>
      <c r="S238" s="1"/>
      <c r="T238" s="26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6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26"/>
      <c r="R239" s="1"/>
      <c r="S239" s="1"/>
      <c r="T239" s="26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6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26"/>
      <c r="R240" s="1"/>
      <c r="S240" s="1"/>
      <c r="T240" s="26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6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26"/>
      <c r="R241" s="1"/>
      <c r="S241" s="1"/>
      <c r="T241" s="26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6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26"/>
      <c r="R242" s="1"/>
      <c r="S242" s="1"/>
      <c r="T242" s="26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6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26"/>
      <c r="R243" s="1"/>
      <c r="S243" s="1"/>
      <c r="T243" s="26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6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26"/>
      <c r="R244" s="1"/>
      <c r="S244" s="1"/>
      <c r="T244" s="26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6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26"/>
      <c r="R245" s="1"/>
      <c r="S245" s="1"/>
      <c r="T245" s="26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6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26"/>
      <c r="R246" s="1"/>
      <c r="S246" s="1"/>
      <c r="T246" s="26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6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26"/>
      <c r="R247" s="1"/>
      <c r="S247" s="1"/>
      <c r="T247" s="26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6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26"/>
      <c r="R248" s="1"/>
      <c r="S248" s="1"/>
      <c r="T248" s="26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6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26"/>
      <c r="R249" s="1"/>
      <c r="S249" s="1"/>
      <c r="T249" s="26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6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26"/>
      <c r="R250" s="1"/>
      <c r="S250" s="1"/>
      <c r="T250" s="26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6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26"/>
      <c r="R251" s="1"/>
      <c r="S251" s="1"/>
      <c r="T251" s="26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6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26"/>
      <c r="R252" s="1"/>
      <c r="S252" s="1"/>
      <c r="T252" s="26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6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26"/>
      <c r="R253" s="1"/>
      <c r="S253" s="1"/>
      <c r="T253" s="26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6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26"/>
      <c r="R254" s="1"/>
      <c r="S254" s="1"/>
      <c r="T254" s="26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6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26"/>
      <c r="R255" s="1"/>
      <c r="S255" s="1"/>
      <c r="T255" s="26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6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26"/>
      <c r="R256" s="1"/>
      <c r="S256" s="1"/>
      <c r="T256" s="26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6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26"/>
      <c r="R257" s="1"/>
      <c r="S257" s="1"/>
      <c r="T257" s="26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6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26"/>
      <c r="R258" s="1"/>
      <c r="S258" s="1"/>
      <c r="T258" s="26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6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26"/>
      <c r="R259" s="1"/>
      <c r="S259" s="1"/>
      <c r="T259" s="26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6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26"/>
      <c r="R260" s="1"/>
      <c r="S260" s="1"/>
      <c r="T260" s="26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6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26"/>
      <c r="R261" s="1"/>
      <c r="S261" s="1"/>
      <c r="T261" s="26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6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26"/>
      <c r="R262" s="1"/>
      <c r="S262" s="1"/>
      <c r="T262" s="26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6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26"/>
      <c r="R263" s="1"/>
      <c r="S263" s="1"/>
      <c r="T263" s="26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6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26"/>
      <c r="R264" s="1"/>
      <c r="S264" s="1"/>
      <c r="T264" s="26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6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26"/>
      <c r="R265" s="1"/>
      <c r="S265" s="1"/>
      <c r="T265" s="26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6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26"/>
      <c r="R266" s="1"/>
      <c r="S266" s="1"/>
      <c r="T266" s="26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6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26"/>
      <c r="R267" s="1"/>
      <c r="S267" s="1"/>
      <c r="T267" s="26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6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26"/>
      <c r="R268" s="1"/>
      <c r="S268" s="1"/>
      <c r="T268" s="26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6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26"/>
      <c r="R269" s="1"/>
      <c r="S269" s="1"/>
      <c r="T269" s="26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6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26"/>
      <c r="R270" s="1"/>
      <c r="S270" s="1"/>
      <c r="T270" s="26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6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26"/>
      <c r="R271" s="1"/>
      <c r="S271" s="1"/>
      <c r="T271" s="26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6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26"/>
      <c r="R272" s="1"/>
      <c r="S272" s="1"/>
      <c r="T272" s="26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6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26"/>
      <c r="R273" s="1"/>
      <c r="S273" s="1"/>
      <c r="T273" s="26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6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26"/>
      <c r="R274" s="1"/>
      <c r="S274" s="1"/>
      <c r="T274" s="26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6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26"/>
      <c r="R275" s="1"/>
      <c r="S275" s="1"/>
      <c r="T275" s="26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6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26"/>
      <c r="R276" s="1"/>
      <c r="S276" s="1"/>
      <c r="T276" s="26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6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26"/>
      <c r="R277" s="1"/>
      <c r="S277" s="1"/>
      <c r="T277" s="26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6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26"/>
      <c r="R278" s="1"/>
      <c r="S278" s="1"/>
      <c r="T278" s="26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6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26"/>
      <c r="R279" s="1"/>
      <c r="S279" s="1"/>
      <c r="T279" s="26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6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26"/>
      <c r="R280" s="1"/>
      <c r="S280" s="1"/>
      <c r="T280" s="26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6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26"/>
      <c r="R281" s="1"/>
      <c r="S281" s="1"/>
      <c r="T281" s="26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6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26"/>
      <c r="R282" s="1"/>
      <c r="S282" s="1"/>
      <c r="T282" s="26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6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26"/>
      <c r="R283" s="1"/>
      <c r="S283" s="1"/>
      <c r="T283" s="26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6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26"/>
      <c r="R284" s="1"/>
      <c r="S284" s="1"/>
      <c r="T284" s="26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6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26"/>
      <c r="R285" s="1"/>
      <c r="S285" s="1"/>
      <c r="T285" s="26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6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26"/>
      <c r="R286" s="1"/>
      <c r="S286" s="1"/>
      <c r="T286" s="26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6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26"/>
      <c r="R287" s="1"/>
      <c r="S287" s="1"/>
      <c r="T287" s="26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6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26"/>
      <c r="R288" s="1"/>
      <c r="S288" s="1"/>
      <c r="T288" s="26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6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26"/>
      <c r="R289" s="1"/>
      <c r="S289" s="1"/>
      <c r="T289" s="26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6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26"/>
      <c r="R290" s="1"/>
      <c r="S290" s="1"/>
      <c r="T290" s="26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6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26"/>
      <c r="R291" s="1"/>
      <c r="S291" s="1"/>
      <c r="T291" s="26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6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26"/>
      <c r="R292" s="1"/>
      <c r="S292" s="1"/>
      <c r="T292" s="26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6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26"/>
      <c r="R293" s="1"/>
      <c r="S293" s="1"/>
      <c r="T293" s="26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6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26"/>
      <c r="R294" s="1"/>
      <c r="S294" s="1"/>
      <c r="T294" s="26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6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26"/>
      <c r="R295" s="1"/>
      <c r="S295" s="1"/>
      <c r="T295" s="26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6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26"/>
      <c r="R296" s="1"/>
      <c r="S296" s="1"/>
      <c r="T296" s="26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6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26"/>
      <c r="R297" s="1"/>
      <c r="S297" s="1"/>
      <c r="T297" s="26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6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26"/>
      <c r="R298" s="1"/>
      <c r="S298" s="1"/>
      <c r="T298" s="26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6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26"/>
      <c r="R299" s="1"/>
      <c r="S299" s="1"/>
      <c r="T299" s="26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6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26"/>
      <c r="R300" s="1"/>
      <c r="S300" s="1"/>
      <c r="T300" s="26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6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26"/>
      <c r="R301" s="1"/>
      <c r="S301" s="1"/>
      <c r="T301" s="26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6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26"/>
      <c r="R302" s="1"/>
      <c r="S302" s="1"/>
      <c r="T302" s="26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6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26"/>
      <c r="R303" s="1"/>
      <c r="S303" s="1"/>
      <c r="T303" s="26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6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26"/>
      <c r="R304" s="1"/>
      <c r="S304" s="1"/>
      <c r="T304" s="26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6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26"/>
      <c r="R305" s="1"/>
      <c r="S305" s="1"/>
      <c r="T305" s="26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6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26"/>
      <c r="R306" s="1"/>
      <c r="S306" s="1"/>
      <c r="T306" s="26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6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26"/>
      <c r="R307" s="1"/>
      <c r="S307" s="1"/>
      <c r="T307" s="26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6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26"/>
      <c r="R308" s="1"/>
      <c r="S308" s="1"/>
      <c r="T308" s="26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6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26"/>
      <c r="R309" s="1"/>
      <c r="S309" s="1"/>
      <c r="T309" s="26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6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26"/>
      <c r="R310" s="1"/>
      <c r="S310" s="1"/>
      <c r="T310" s="26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6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26"/>
      <c r="R311" s="1"/>
      <c r="S311" s="1"/>
      <c r="T311" s="26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6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26"/>
      <c r="R312" s="1"/>
      <c r="S312" s="1"/>
      <c r="T312" s="26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6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26"/>
      <c r="R313" s="1"/>
      <c r="S313" s="1"/>
      <c r="T313" s="2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6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26"/>
      <c r="R314" s="1"/>
      <c r="S314" s="1"/>
      <c r="T314" s="2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6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26"/>
      <c r="R315" s="1"/>
      <c r="S315" s="1"/>
      <c r="T315" s="2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6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26"/>
      <c r="R316" s="1"/>
      <c r="S316" s="1"/>
      <c r="T316" s="2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6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26"/>
      <c r="R317" s="1"/>
      <c r="S317" s="1"/>
      <c r="T317" s="2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6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26"/>
      <c r="R318" s="1"/>
      <c r="S318" s="1"/>
      <c r="T318" s="2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6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26"/>
      <c r="R319" s="1"/>
      <c r="S319" s="1"/>
      <c r="T319" s="26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6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26"/>
      <c r="R320" s="1"/>
      <c r="S320" s="1"/>
      <c r="T320" s="2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6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26"/>
      <c r="R321" s="1"/>
      <c r="S321" s="1"/>
      <c r="T321" s="2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6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26"/>
      <c r="R322" s="1"/>
      <c r="S322" s="1"/>
      <c r="T322" s="2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6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26"/>
      <c r="R323" s="1"/>
      <c r="S323" s="1"/>
      <c r="T323" s="2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6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26"/>
      <c r="R324" s="1"/>
      <c r="S324" s="1"/>
      <c r="T324" s="2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6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26"/>
      <c r="R325" s="1"/>
      <c r="S325" s="1"/>
      <c r="T325" s="26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6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26"/>
      <c r="R326" s="1"/>
      <c r="S326" s="1"/>
      <c r="T326" s="2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6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26"/>
      <c r="R327" s="1"/>
      <c r="S327" s="1"/>
      <c r="T327" s="2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6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26"/>
      <c r="R328" s="1"/>
      <c r="S328" s="1"/>
      <c r="T328" s="2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6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26"/>
      <c r="R329" s="1"/>
      <c r="S329" s="1"/>
      <c r="T329" s="2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6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26"/>
      <c r="R330" s="1"/>
      <c r="S330" s="1"/>
      <c r="T330" s="2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6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26"/>
      <c r="R331" s="1"/>
      <c r="S331" s="1"/>
      <c r="T331" s="2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6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26"/>
      <c r="R332" s="1"/>
      <c r="S332" s="1"/>
      <c r="T332" s="2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6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26"/>
      <c r="R333" s="1"/>
      <c r="S333" s="1"/>
      <c r="T333" s="2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6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26"/>
      <c r="R334" s="1"/>
      <c r="S334" s="1"/>
      <c r="T334" s="2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6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26"/>
      <c r="R335" s="1"/>
      <c r="S335" s="1"/>
      <c r="T335" s="2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6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26"/>
      <c r="R336" s="1"/>
      <c r="S336" s="1"/>
      <c r="T336" s="26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6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26"/>
      <c r="R337" s="1"/>
      <c r="S337" s="1"/>
      <c r="T337" s="26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6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26"/>
      <c r="R338" s="1"/>
      <c r="S338" s="1"/>
      <c r="T338" s="26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6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26"/>
      <c r="R339" s="1"/>
      <c r="S339" s="1"/>
      <c r="T339" s="26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6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26"/>
      <c r="R340" s="1"/>
      <c r="S340" s="1"/>
      <c r="T340" s="26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6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26"/>
      <c r="R341" s="1"/>
      <c r="S341" s="1"/>
      <c r="T341" s="26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6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26"/>
      <c r="R342" s="1"/>
      <c r="S342" s="1"/>
      <c r="T342" s="26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6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26"/>
      <c r="R343" s="1"/>
      <c r="S343" s="1"/>
      <c r="T343" s="26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6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26"/>
      <c r="R344" s="1"/>
      <c r="S344" s="1"/>
      <c r="T344" s="26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26"/>
      <c r="R345" s="1"/>
      <c r="S345" s="1"/>
      <c r="T345" s="26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26"/>
      <c r="R346" s="1"/>
      <c r="S346" s="1"/>
      <c r="T346" s="26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6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26"/>
      <c r="R347" s="1"/>
      <c r="S347" s="1"/>
      <c r="T347" s="26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6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26"/>
      <c r="R348" s="1"/>
      <c r="S348" s="1"/>
      <c r="T348" s="26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6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26"/>
      <c r="R349" s="1"/>
      <c r="S349" s="1"/>
      <c r="T349" s="26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26"/>
      <c r="R350" s="1"/>
      <c r="S350" s="1"/>
      <c r="T350" s="26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26"/>
      <c r="R351" s="1"/>
      <c r="S351" s="1"/>
      <c r="T351" s="26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26"/>
      <c r="R352" s="1"/>
      <c r="S352" s="1"/>
      <c r="T352" s="26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26"/>
      <c r="R353" s="1"/>
      <c r="S353" s="1"/>
      <c r="T353" s="26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26"/>
      <c r="R354" s="1"/>
      <c r="S354" s="1"/>
      <c r="T354" s="26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6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26"/>
      <c r="R355" s="1"/>
      <c r="S355" s="1"/>
      <c r="T355" s="26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6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26"/>
      <c r="R356" s="1"/>
      <c r="S356" s="1"/>
      <c r="T356" s="26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6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26"/>
      <c r="R357" s="1"/>
      <c r="S357" s="1"/>
      <c r="T357" s="26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6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26"/>
      <c r="R358" s="1"/>
      <c r="S358" s="1"/>
      <c r="T358" s="26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6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26"/>
      <c r="R359" s="1"/>
      <c r="S359" s="1"/>
      <c r="T359" s="26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6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26"/>
      <c r="R360" s="1"/>
      <c r="S360" s="1"/>
      <c r="T360" s="26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6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26"/>
      <c r="R361" s="1"/>
      <c r="S361" s="1"/>
      <c r="T361" s="26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6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26"/>
      <c r="R362" s="1"/>
      <c r="S362" s="1"/>
      <c r="T362" s="26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6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26"/>
      <c r="R363" s="1"/>
      <c r="S363" s="1"/>
      <c r="T363" s="26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6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26"/>
      <c r="R364" s="1"/>
      <c r="S364" s="1"/>
      <c r="T364" s="26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6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26"/>
      <c r="R365" s="1"/>
      <c r="S365" s="1"/>
      <c r="T365" s="26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6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26"/>
      <c r="R366" s="1"/>
      <c r="S366" s="1"/>
      <c r="T366" s="26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6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26"/>
      <c r="R367" s="1"/>
      <c r="S367" s="1"/>
      <c r="T367" s="26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6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26"/>
      <c r="R368" s="1"/>
      <c r="S368" s="1"/>
      <c r="T368" s="26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6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26"/>
      <c r="R369" s="1"/>
      <c r="S369" s="1"/>
      <c r="T369" s="26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6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26"/>
      <c r="R370" s="1"/>
      <c r="S370" s="1"/>
      <c r="T370" s="26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6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26"/>
      <c r="R371" s="1"/>
      <c r="S371" s="1"/>
      <c r="T371" s="26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6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26"/>
      <c r="R372" s="1"/>
      <c r="S372" s="1"/>
      <c r="T372" s="26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6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26"/>
      <c r="R373" s="1"/>
      <c r="S373" s="1"/>
      <c r="T373" s="26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6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26"/>
      <c r="R374" s="1"/>
      <c r="S374" s="1"/>
      <c r="T374" s="26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6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26"/>
      <c r="R375" s="1"/>
      <c r="S375" s="1"/>
      <c r="T375" s="26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6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26"/>
      <c r="R376" s="1"/>
      <c r="S376" s="1"/>
      <c r="T376" s="26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6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26"/>
      <c r="R377" s="1"/>
      <c r="S377" s="1"/>
      <c r="T377" s="26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6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26"/>
      <c r="R378" s="1"/>
      <c r="S378" s="1"/>
      <c r="T378" s="26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6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26"/>
      <c r="R379" s="1"/>
      <c r="S379" s="1"/>
      <c r="T379" s="26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6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26"/>
      <c r="R380" s="1"/>
      <c r="S380" s="1"/>
      <c r="T380" s="26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6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26"/>
      <c r="R381" s="1"/>
      <c r="S381" s="1"/>
      <c r="T381" s="26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6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26"/>
      <c r="R382" s="1"/>
      <c r="S382" s="1"/>
      <c r="T382" s="26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6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26"/>
      <c r="R383" s="1"/>
      <c r="S383" s="1"/>
      <c r="T383" s="26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6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26"/>
      <c r="R384" s="1"/>
      <c r="S384" s="1"/>
      <c r="T384" s="26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6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26"/>
      <c r="R385" s="1"/>
      <c r="S385" s="1"/>
      <c r="T385" s="26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6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26"/>
      <c r="R386" s="1"/>
      <c r="S386" s="1"/>
      <c r="T386" s="2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6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26"/>
      <c r="R387" s="1"/>
      <c r="S387" s="1"/>
      <c r="T387" s="2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6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26"/>
      <c r="R388" s="1"/>
      <c r="S388" s="1"/>
      <c r="T388" s="2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6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26"/>
      <c r="R389" s="1"/>
      <c r="S389" s="1"/>
      <c r="T389" s="26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6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26"/>
      <c r="R390" s="1"/>
      <c r="S390" s="1"/>
      <c r="T390" s="26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6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26"/>
      <c r="R391" s="1"/>
      <c r="S391" s="1"/>
      <c r="T391" s="26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6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26"/>
      <c r="R392" s="1"/>
      <c r="S392" s="1"/>
      <c r="T392" s="26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6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26"/>
      <c r="R393" s="1"/>
      <c r="S393" s="1"/>
      <c r="T393" s="26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6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26"/>
      <c r="R394" s="1"/>
      <c r="S394" s="1"/>
      <c r="T394" s="26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6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26"/>
      <c r="R395" s="1"/>
      <c r="S395" s="1"/>
      <c r="T395" s="26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6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26"/>
      <c r="R396" s="1"/>
      <c r="S396" s="1"/>
      <c r="T396" s="26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6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26"/>
      <c r="R397" s="1"/>
      <c r="S397" s="1"/>
      <c r="T397" s="26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6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26"/>
      <c r="R398" s="1"/>
      <c r="S398" s="1"/>
      <c r="T398" s="26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6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26"/>
      <c r="R399" s="1"/>
      <c r="S399" s="1"/>
      <c r="T399" s="26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6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26"/>
      <c r="R400" s="1"/>
      <c r="S400" s="1"/>
      <c r="T400" s="26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6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26"/>
      <c r="R401" s="1"/>
      <c r="S401" s="1"/>
      <c r="T401" s="26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6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26"/>
      <c r="R402" s="1"/>
      <c r="S402" s="1"/>
      <c r="T402" s="26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6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26"/>
      <c r="R403" s="1"/>
      <c r="S403" s="1"/>
      <c r="T403" s="26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6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26"/>
      <c r="R404" s="1"/>
      <c r="S404" s="1"/>
      <c r="T404" s="26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6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26"/>
      <c r="R405" s="1"/>
      <c r="S405" s="1"/>
      <c r="T405" s="26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6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26"/>
      <c r="R406" s="1"/>
      <c r="S406" s="1"/>
      <c r="T406" s="26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6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26"/>
      <c r="R407" s="1"/>
      <c r="S407" s="1"/>
      <c r="T407" s="26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6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26"/>
      <c r="R408" s="1"/>
      <c r="S408" s="1"/>
      <c r="T408" s="26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6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26"/>
      <c r="R409" s="1"/>
      <c r="S409" s="1"/>
      <c r="T409" s="26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6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26"/>
      <c r="R410" s="1"/>
      <c r="S410" s="1"/>
      <c r="T410" s="26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6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26"/>
      <c r="R411" s="1"/>
      <c r="S411" s="1"/>
      <c r="T411" s="26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6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26"/>
      <c r="R412" s="1"/>
      <c r="S412" s="1"/>
      <c r="T412" s="26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6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26"/>
      <c r="R413" s="1"/>
      <c r="S413" s="1"/>
      <c r="T413" s="26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6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26"/>
      <c r="R414" s="1"/>
      <c r="S414" s="1"/>
      <c r="T414" s="26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6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26"/>
      <c r="R415" s="1"/>
      <c r="S415" s="1"/>
      <c r="T415" s="26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6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26"/>
      <c r="R416" s="1"/>
      <c r="S416" s="1"/>
      <c r="T416" s="26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6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26"/>
      <c r="R417" s="1"/>
      <c r="S417" s="1"/>
      <c r="T417" s="26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6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26"/>
      <c r="R418" s="1"/>
      <c r="S418" s="1"/>
      <c r="T418" s="26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6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26"/>
      <c r="R419" s="1"/>
      <c r="S419" s="1"/>
      <c r="T419" s="26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6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26"/>
      <c r="R420" s="1"/>
      <c r="S420" s="1"/>
      <c r="T420" s="26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6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26"/>
      <c r="R421" s="1"/>
      <c r="S421" s="1"/>
      <c r="T421" s="26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6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26"/>
      <c r="R422" s="1"/>
      <c r="S422" s="1"/>
      <c r="T422" s="26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6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26"/>
      <c r="R423" s="1"/>
      <c r="S423" s="1"/>
      <c r="T423" s="26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6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26"/>
      <c r="R424" s="1"/>
      <c r="S424" s="1"/>
      <c r="T424" s="26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6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26"/>
      <c r="R425" s="1"/>
      <c r="S425" s="1"/>
      <c r="T425" s="26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6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26"/>
      <c r="R426" s="1"/>
      <c r="S426" s="1"/>
      <c r="T426" s="26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6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26"/>
      <c r="R427" s="1"/>
      <c r="S427" s="1"/>
      <c r="T427" s="26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6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26"/>
      <c r="R428" s="1"/>
      <c r="S428" s="1"/>
      <c r="T428" s="26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6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26"/>
      <c r="R429" s="1"/>
      <c r="S429" s="1"/>
      <c r="T429" s="26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6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26"/>
      <c r="R430" s="1"/>
      <c r="S430" s="1"/>
      <c r="T430" s="26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6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26"/>
      <c r="R431" s="1"/>
      <c r="S431" s="1"/>
      <c r="T431" s="26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6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26"/>
      <c r="R432" s="1"/>
      <c r="S432" s="1"/>
      <c r="T432" s="26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6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26"/>
      <c r="R433" s="1"/>
      <c r="S433" s="1"/>
      <c r="T433" s="26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6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26"/>
      <c r="R434" s="1"/>
      <c r="S434" s="1"/>
      <c r="T434" s="26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6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26"/>
      <c r="R435" s="1"/>
      <c r="S435" s="1"/>
      <c r="T435" s="26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6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26"/>
      <c r="R436" s="1"/>
      <c r="S436" s="1"/>
      <c r="T436" s="26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6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26"/>
      <c r="R437" s="1"/>
      <c r="S437" s="1"/>
      <c r="T437" s="26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6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26"/>
      <c r="R438" s="1"/>
      <c r="S438" s="1"/>
      <c r="T438" s="26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6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26"/>
      <c r="R439" s="1"/>
      <c r="S439" s="1"/>
      <c r="T439" s="26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6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26"/>
      <c r="R440" s="1"/>
      <c r="S440" s="1"/>
      <c r="T440" s="26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6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26"/>
      <c r="R441" s="1"/>
      <c r="S441" s="1"/>
      <c r="T441" s="26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6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26"/>
      <c r="R442" s="1"/>
      <c r="S442" s="1"/>
      <c r="T442" s="26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6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26"/>
      <c r="R443" s="1"/>
      <c r="S443" s="1"/>
      <c r="T443" s="26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6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26"/>
      <c r="R444" s="1"/>
      <c r="S444" s="1"/>
      <c r="T444" s="26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6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26"/>
      <c r="R445" s="1"/>
      <c r="S445" s="1"/>
      <c r="T445" s="26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6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26"/>
      <c r="R446" s="1"/>
      <c r="S446" s="1"/>
      <c r="T446" s="26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6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26"/>
      <c r="R447" s="1"/>
      <c r="S447" s="1"/>
      <c r="T447" s="26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6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26"/>
      <c r="R448" s="1"/>
      <c r="S448" s="1"/>
      <c r="T448" s="26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6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26"/>
      <c r="R449" s="1"/>
      <c r="S449" s="1"/>
      <c r="T449" s="26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6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26"/>
      <c r="R450" s="1"/>
      <c r="S450" s="1"/>
      <c r="T450" s="26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6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26"/>
      <c r="R451" s="1"/>
      <c r="S451" s="1"/>
      <c r="T451" s="26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6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26"/>
      <c r="R452" s="1"/>
      <c r="S452" s="1"/>
      <c r="T452" s="26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6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26"/>
      <c r="R453" s="1"/>
      <c r="S453" s="1"/>
      <c r="T453" s="26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6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26"/>
      <c r="R454" s="1"/>
      <c r="S454" s="1"/>
      <c r="T454" s="26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6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26"/>
      <c r="R455" s="1"/>
      <c r="S455" s="1"/>
      <c r="T455" s="26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6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26"/>
      <c r="R456" s="1"/>
      <c r="S456" s="1"/>
      <c r="T456" s="26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6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26"/>
      <c r="R457" s="1"/>
      <c r="S457" s="1"/>
      <c r="T457" s="26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6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26"/>
      <c r="R458" s="1"/>
      <c r="S458" s="1"/>
      <c r="T458" s="26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6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26"/>
      <c r="R459" s="1"/>
      <c r="S459" s="1"/>
      <c r="T459" s="26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6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26"/>
      <c r="R460" s="1"/>
      <c r="S460" s="1"/>
      <c r="T460" s="26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6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26"/>
      <c r="R461" s="1"/>
      <c r="S461" s="1"/>
      <c r="T461" s="26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6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26"/>
      <c r="R462" s="1"/>
      <c r="S462" s="1"/>
      <c r="T462" s="26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6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26"/>
      <c r="R463" s="1"/>
      <c r="S463" s="1"/>
      <c r="T463" s="26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6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26"/>
      <c r="R464" s="1"/>
      <c r="S464" s="1"/>
      <c r="T464" s="26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6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26"/>
      <c r="R465" s="1"/>
      <c r="S465" s="1"/>
      <c r="T465" s="26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6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26"/>
      <c r="R466" s="1"/>
      <c r="S466" s="1"/>
      <c r="T466" s="26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6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26"/>
      <c r="R467" s="1"/>
      <c r="S467" s="1"/>
      <c r="T467" s="26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6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26"/>
      <c r="R468" s="1"/>
      <c r="S468" s="1"/>
      <c r="T468" s="26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6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26"/>
      <c r="R469" s="1"/>
      <c r="S469" s="1"/>
      <c r="T469" s="26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6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26"/>
      <c r="R470" s="1"/>
      <c r="S470" s="1"/>
      <c r="T470" s="26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6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26"/>
      <c r="R471" s="1"/>
      <c r="S471" s="1"/>
      <c r="T471" s="26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6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26"/>
      <c r="R472" s="1"/>
      <c r="S472" s="1"/>
      <c r="T472" s="26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6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26"/>
      <c r="R473" s="1"/>
      <c r="S473" s="1"/>
      <c r="T473" s="26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6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26"/>
      <c r="R474" s="1"/>
      <c r="S474" s="1"/>
      <c r="T474" s="26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6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26"/>
      <c r="R475" s="1"/>
      <c r="S475" s="1"/>
      <c r="T475" s="26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6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26"/>
      <c r="R476" s="1"/>
      <c r="S476" s="1"/>
      <c r="T476" s="26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6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26"/>
      <c r="R477" s="1"/>
      <c r="S477" s="1"/>
      <c r="T477" s="26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6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26"/>
      <c r="R478" s="1"/>
      <c r="S478" s="1"/>
      <c r="T478" s="26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6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26"/>
      <c r="R479" s="1"/>
      <c r="S479" s="1"/>
      <c r="T479" s="26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6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26"/>
      <c r="R480" s="1"/>
      <c r="S480" s="1"/>
      <c r="T480" s="26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6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26"/>
      <c r="R481" s="1"/>
      <c r="S481" s="1"/>
      <c r="T481" s="26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6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26"/>
      <c r="R482" s="1"/>
      <c r="S482" s="1"/>
      <c r="T482" s="26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6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26"/>
      <c r="R483" s="1"/>
      <c r="S483" s="1"/>
      <c r="T483" s="26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6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26"/>
      <c r="R484" s="1"/>
      <c r="S484" s="1"/>
      <c r="T484" s="26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6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26"/>
      <c r="R485" s="1"/>
      <c r="S485" s="1"/>
      <c r="T485" s="26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6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26"/>
      <c r="R486" s="1"/>
      <c r="S486" s="1"/>
      <c r="T486" s="26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6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26"/>
      <c r="R487" s="1"/>
      <c r="S487" s="1"/>
      <c r="T487" s="26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6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26"/>
      <c r="R488" s="1"/>
      <c r="S488" s="1"/>
      <c r="T488" s="26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6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</sheetData>
  <autoFilter ref="A3:AH6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2024-05-20T10:03:52Z</dcterms:created>
  <dcterms:modified xsi:type="dcterms:W3CDTF">2024-05-28T06:39:33Z</dcterms:modified>
</cp:coreProperties>
</file>