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EF7F11-891A-4025-831C-546F98C5FC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T550" i="1" s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X220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X171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H550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M137" i="1"/>
  <c r="BL137" i="1"/>
  <c r="Y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F10" i="1"/>
  <c r="J9" i="1"/>
  <c r="F9" i="1"/>
  <c r="A9" i="1"/>
  <c r="A10" i="1" s="1"/>
  <c r="D7" i="1"/>
  <c r="P6" i="1"/>
  <c r="O2" i="1"/>
  <c r="X24" i="1" l="1"/>
  <c r="X34" i="1"/>
  <c r="X54" i="1"/>
  <c r="X62" i="1"/>
  <c r="X87" i="1"/>
  <c r="X93" i="1"/>
  <c r="X103" i="1"/>
  <c r="X121" i="1"/>
  <c r="X131" i="1"/>
  <c r="F550" i="1"/>
  <c r="X140" i="1"/>
  <c r="X139" i="1"/>
  <c r="BO145" i="1"/>
  <c r="BM145" i="1"/>
  <c r="Y145" i="1"/>
  <c r="Y147" i="1" s="1"/>
  <c r="BO154" i="1"/>
  <c r="BM154" i="1"/>
  <c r="Y154" i="1"/>
  <c r="BO158" i="1"/>
  <c r="BM158" i="1"/>
  <c r="Y158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Y230" i="1" s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BO258" i="1"/>
  <c r="BM258" i="1"/>
  <c r="Y258" i="1"/>
  <c r="X260" i="1"/>
  <c r="X271" i="1"/>
  <c r="BO262" i="1"/>
  <c r="BM262" i="1"/>
  <c r="X272" i="1"/>
  <c r="Y262" i="1"/>
  <c r="BO330" i="1"/>
  <c r="BM330" i="1"/>
  <c r="Y330" i="1"/>
  <c r="Y339" i="1" s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X409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X147" i="1"/>
  <c r="BO152" i="1"/>
  <c r="BM152" i="1"/>
  <c r="Y152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X178" i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Y205" i="1" s="1"/>
  <c r="X205" i="1"/>
  <c r="BO210" i="1"/>
  <c r="BM210" i="1"/>
  <c r="Y210" i="1"/>
  <c r="Y215" i="1" s="1"/>
  <c r="BO214" i="1"/>
  <c r="BM214" i="1"/>
  <c r="Y214" i="1"/>
  <c r="X216" i="1"/>
  <c r="X221" i="1"/>
  <c r="BO218" i="1"/>
  <c r="BM218" i="1"/>
  <c r="Y218" i="1"/>
  <c r="Y220" i="1" s="1"/>
  <c r="X230" i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G550" i="1"/>
  <c r="X148" i="1"/>
  <c r="X161" i="1"/>
  <c r="I550" i="1"/>
  <c r="X166" i="1"/>
  <c r="J550" i="1"/>
  <c r="X215" i="1"/>
  <c r="BO266" i="1"/>
  <c r="BM266" i="1"/>
  <c r="Y266" i="1"/>
  <c r="BO270" i="1"/>
  <c r="BM270" i="1"/>
  <c r="Y270" i="1"/>
  <c r="X277" i="1"/>
  <c r="BO274" i="1"/>
  <c r="BM274" i="1"/>
  <c r="Y274" i="1"/>
  <c r="Y277" i="1" s="1"/>
  <c r="X283" i="1"/>
  <c r="BO288" i="1"/>
  <c r="BM288" i="1"/>
  <c r="Y288" i="1"/>
  <c r="O550" i="1"/>
  <c r="X300" i="1"/>
  <c r="BO293" i="1"/>
  <c r="BM293" i="1"/>
  <c r="Y293" i="1"/>
  <c r="Y300" i="1" s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Y363" i="1" s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Y418" i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71" i="1"/>
  <c r="Y454" i="1"/>
  <c r="Y434" i="1"/>
  <c r="Y130" i="1"/>
  <c r="Y93" i="1"/>
  <c r="Y86" i="1"/>
  <c r="Y61" i="1"/>
  <c r="X541" i="1"/>
  <c r="Y408" i="1"/>
  <c r="Y402" i="1"/>
  <c r="X544" i="1"/>
  <c r="Y538" i="1"/>
  <c r="Y491" i="1"/>
  <c r="Y289" i="1"/>
  <c r="Y198" i="1"/>
  <c r="X540" i="1"/>
  <c r="X542" i="1"/>
  <c r="Y375" i="1"/>
  <c r="Y345" i="1"/>
  <c r="Y271" i="1"/>
  <c r="Y248" i="1"/>
  <c r="Y545" i="1" s="1"/>
  <c r="X543" i="1" l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<sst xmlns="http://schemas.openxmlformats.org/spreadsheetml/2006/main" count="2336" uniqueCount="776">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</sst>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6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15</v>
      </c>
      <c r="X135" s="374">
        <f>IFERROR(IF(W135="",0,CEILING((W135/$H135),1)*$H135),"")</f>
        <v>16.8</v>
      </c>
      <c r="Y135" s="36">
        <f>IFERROR(IF(X135=0,"",ROUNDUP(X135/H135,0)*0.02175),"")</f>
        <v>4.3499999999999997E-2</v>
      </c>
      <c r="Z135" s="56"/>
      <c r="AA135" s="57"/>
      <c r="AE135" s="64"/>
      <c r="BB135" s="137" t="s">
        <v>1</v>
      </c>
      <c r="BL135" s="64">
        <f>IFERROR(W135*I135/H135,"0")</f>
        <v>15.996428571428572</v>
      </c>
      <c r="BM135" s="64">
        <f>IFERROR(X135*I135/H135,"0")</f>
        <v>17.916</v>
      </c>
      <c r="BN135" s="64">
        <f>IFERROR(1/J135*(W135/H135),"0")</f>
        <v>3.188775510204081E-2</v>
      </c>
      <c r="BO135" s="64">
        <f>IFERROR(1/J135*(X135/H135),"0")</f>
        <v>3.5714285714285712E-2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1.7857142857142856</v>
      </c>
      <c r="X139" s="375">
        <f>IFERROR(X134/H134,"0")+IFERROR(X135/H135,"0")+IFERROR(X136/H136,"0")+IFERROR(X137/H137,"0")+IFERROR(X138/H138,"0")</f>
        <v>2</v>
      </c>
      <c r="Y139" s="375">
        <f>IFERROR(IF(Y134="",0,Y134),"0")+IFERROR(IF(Y135="",0,Y135),"0")+IFERROR(IF(Y136="",0,Y136),"0")+IFERROR(IF(Y137="",0,Y137),"0")+IFERROR(IF(Y138="",0,Y138),"0")</f>
        <v>4.3499999999999997E-2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15</v>
      </c>
      <c r="X140" s="375">
        <f>IFERROR(SUM(X134:X138),"0")</f>
        <v>16.8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4000</v>
      </c>
      <c r="X262" s="374">
        <f t="shared" ref="X262:X270" si="55">IFERROR(IF(W262="",0,CEILING((W262/$H262),1)*$H262),"")</f>
        <v>4001.4</v>
      </c>
      <c r="Y262" s="36">
        <f>IFERROR(IF(X262=0,"",ROUNDUP(X262/H262,0)*0.02175),"")</f>
        <v>11.15775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4286.1538461538466</v>
      </c>
      <c r="BM262" s="64">
        <f t="shared" ref="BM262:BM270" si="57">IFERROR(X262*I262/H262,"0")</f>
        <v>4287.6540000000005</v>
      </c>
      <c r="BN262" s="64">
        <f t="shared" ref="BN262:BN270" si="58">IFERROR(1/J262*(W262/H262),"0")</f>
        <v>9.1575091575091569</v>
      </c>
      <c r="BO262" s="64">
        <f t="shared" ref="BO262:BO270" si="59">IFERROR(1/J262*(X262/H262),"0")</f>
        <v>9.1607142857142847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512.82051282051282</v>
      </c>
      <c r="X271" s="375">
        <f>IFERROR(X262/H262,"0")+IFERROR(X263/H263,"0")+IFERROR(X264/H264,"0")+IFERROR(X265/H265,"0")+IFERROR(X266/H266,"0")+IFERROR(X267/H267,"0")+IFERROR(X268/H268,"0")+IFERROR(X269/H269,"0")+IFERROR(X270/H270,"0")</f>
        <v>513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11.15775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4000</v>
      </c>
      <c r="X272" s="375">
        <f>IFERROR(SUM(X262:X270),"0")</f>
        <v>4001.4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500</v>
      </c>
      <c r="X330" s="374">
        <f t="shared" si="65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49" t="s">
        <v>1</v>
      </c>
      <c r="BL330" s="64">
        <f t="shared" si="66"/>
        <v>516</v>
      </c>
      <c r="BM330" s="64">
        <f t="shared" si="67"/>
        <v>526.32000000000005</v>
      </c>
      <c r="BN330" s="64">
        <f t="shared" si="68"/>
        <v>0.69444444444444442</v>
      </c>
      <c r="BO330" s="64">
        <f t="shared" si="69"/>
        <v>0.70833333333333326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IFERROR(IF(X333=0,"",ROUNDUP(X333/H333,0)*0.02175),"")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IFERROR(IF(X336=0,"",ROUNDUP(X336/H336,0)*0.02175),"")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33.333333333333336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0.73949999999999994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500</v>
      </c>
      <c r="X340" s="375">
        <f>IFERROR(SUM(X329:X338),"0")</f>
        <v>510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100</v>
      </c>
      <c r="X519" s="374">
        <f t="shared" si="98"/>
        <v>100.80000000000001</v>
      </c>
      <c r="Y519" s="36">
        <f>IFERROR(IF(X519=0,"",ROUNDUP(X519/H519,0)*0.00753),"")</f>
        <v>0.18071999999999999</v>
      </c>
      <c r="Z519" s="56"/>
      <c r="AA519" s="57"/>
      <c r="AE519" s="64"/>
      <c r="BB519" s="351" t="s">
        <v>1</v>
      </c>
      <c r="BL519" s="64">
        <f t="shared" si="99"/>
        <v>106.19047619047619</v>
      </c>
      <c r="BM519" s="64">
        <f t="shared" si="100"/>
        <v>107.04</v>
      </c>
      <c r="BN519" s="64">
        <f t="shared" si="101"/>
        <v>0.15262515262515264</v>
      </c>
      <c r="BO519" s="64">
        <f t="shared" si="102"/>
        <v>0.15384615384615385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23.80952380952381</v>
      </c>
      <c r="X523" s="375">
        <f>IFERROR(X517/H517,"0")+IFERROR(X518/H518,"0")+IFERROR(X519/H519,"0")+IFERROR(X520/H520,"0")+IFERROR(X521/H521,"0")+IFERROR(X522/H522,"0")</f>
        <v>24</v>
      </c>
      <c r="Y523" s="375">
        <f>IFERROR(IF(Y517="",0,Y517),"0")+IFERROR(IF(Y518="",0,Y518),"0")+IFERROR(IF(Y519="",0,Y519),"0")+IFERROR(IF(Y520="",0,Y520),"0")+IFERROR(IF(Y521="",0,Y521),"0")+IFERROR(IF(Y522="",0,Y522),"0")</f>
        <v>0.18071999999999999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100</v>
      </c>
      <c r="X524" s="375">
        <f>IFERROR(SUM(X517:X522),"0")</f>
        <v>100.80000000000001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4615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4629.0000000000009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4924.3407509157514</v>
      </c>
      <c r="X541" s="375">
        <f>IFERROR(SUM(BM22:BM537),"0")</f>
        <v>4938.93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11</v>
      </c>
      <c r="X542" s="38">
        <f>ROUNDUP(SUM(BO22:BO537),0)</f>
        <v>11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5199.3407509157514</v>
      </c>
      <c r="X543" s="375">
        <f>GrossWeightTotalR+PalletQtyTotalR*25</f>
        <v>5213.93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571.74908424908438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573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12.121469999999999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16.8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4001.4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4001.4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510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100.80000000000001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