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EEB2202-60B0-434E-B361-F99AB9D578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X482" i="1" s="1"/>
  <c r="O476" i="1"/>
  <c r="W474" i="1"/>
  <c r="W473" i="1"/>
  <c r="BN472" i="1"/>
  <c r="BL472" i="1"/>
  <c r="X472" i="1"/>
  <c r="BO472" i="1" s="1"/>
  <c r="O472" i="1"/>
  <c r="BO471" i="1"/>
  <c r="BN471" i="1"/>
  <c r="BM471" i="1"/>
  <c r="BL471" i="1"/>
  <c r="Y471" i="1"/>
  <c r="X471" i="1"/>
  <c r="O471" i="1"/>
  <c r="W469" i="1"/>
  <c r="W468" i="1"/>
  <c r="BN467" i="1"/>
  <c r="BL467" i="1"/>
  <c r="Y467" i="1"/>
  <c r="X467" i="1"/>
  <c r="BO467" i="1" s="1"/>
  <c r="O467" i="1"/>
  <c r="BN466" i="1"/>
  <c r="BL466" i="1"/>
  <c r="X466" i="1"/>
  <c r="BO466" i="1" s="1"/>
  <c r="O466" i="1"/>
  <c r="BN465" i="1"/>
  <c r="BL465" i="1"/>
  <c r="Y465" i="1"/>
  <c r="X465" i="1"/>
  <c r="BO465" i="1" s="1"/>
  <c r="O465" i="1"/>
  <c r="BN464" i="1"/>
  <c r="BL464" i="1"/>
  <c r="X464" i="1"/>
  <c r="BO464" i="1" s="1"/>
  <c r="O464" i="1"/>
  <c r="BN463" i="1"/>
  <c r="BM463" i="1"/>
  <c r="BL463" i="1"/>
  <c r="Y463" i="1"/>
  <c r="X463" i="1"/>
  <c r="BO463" i="1" s="1"/>
  <c r="O463" i="1"/>
  <c r="BN462" i="1"/>
  <c r="BL462" i="1"/>
  <c r="X462" i="1"/>
  <c r="BO462" i="1" s="1"/>
  <c r="O462" i="1"/>
  <c r="BN461" i="1"/>
  <c r="BL461" i="1"/>
  <c r="Y461" i="1"/>
  <c r="X461" i="1"/>
  <c r="BO461" i="1" s="1"/>
  <c r="O461" i="1"/>
  <c r="BN460" i="1"/>
  <c r="BL460" i="1"/>
  <c r="X460" i="1"/>
  <c r="BO460" i="1" s="1"/>
  <c r="O460" i="1"/>
  <c r="BO459" i="1"/>
  <c r="BN459" i="1"/>
  <c r="BM459" i="1"/>
  <c r="BL459" i="1"/>
  <c r="Y459" i="1"/>
  <c r="X459" i="1"/>
  <c r="O459" i="1"/>
  <c r="BN458" i="1"/>
  <c r="BL458" i="1"/>
  <c r="X458" i="1"/>
  <c r="BO458" i="1" s="1"/>
  <c r="BN457" i="1"/>
  <c r="BL457" i="1"/>
  <c r="X457" i="1"/>
  <c r="BO457" i="1" s="1"/>
  <c r="O457" i="1"/>
  <c r="BO456" i="1"/>
  <c r="BN456" i="1"/>
  <c r="BM456" i="1"/>
  <c r="BL456" i="1"/>
  <c r="Y456" i="1"/>
  <c r="X456" i="1"/>
  <c r="O456" i="1"/>
  <c r="W452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7" i="1" s="1"/>
  <c r="O434" i="1"/>
  <c r="W432" i="1"/>
  <c r="W431" i="1"/>
  <c r="BN430" i="1"/>
  <c r="BL430" i="1"/>
  <c r="X430" i="1"/>
  <c r="BO430" i="1" s="1"/>
  <c r="O430" i="1"/>
  <c r="BN429" i="1"/>
  <c r="BL429" i="1"/>
  <c r="Y429" i="1"/>
  <c r="X429" i="1"/>
  <c r="BO429" i="1" s="1"/>
  <c r="O429" i="1"/>
  <c r="BN428" i="1"/>
  <c r="BL428" i="1"/>
  <c r="X428" i="1"/>
  <c r="BO428" i="1" s="1"/>
  <c r="O428" i="1"/>
  <c r="BO427" i="1"/>
  <c r="BN427" i="1"/>
  <c r="BM427" i="1"/>
  <c r="BL427" i="1"/>
  <c r="Y427" i="1"/>
  <c r="X427" i="1"/>
  <c r="O427" i="1"/>
  <c r="BN426" i="1"/>
  <c r="BL426" i="1"/>
  <c r="X426" i="1"/>
  <c r="BO426" i="1" s="1"/>
  <c r="O426" i="1"/>
  <c r="BO425" i="1"/>
  <c r="BN425" i="1"/>
  <c r="BM425" i="1"/>
  <c r="BL425" i="1"/>
  <c r="Y425" i="1"/>
  <c r="X425" i="1"/>
  <c r="O425" i="1"/>
  <c r="BN424" i="1"/>
  <c r="BL424" i="1"/>
  <c r="X424" i="1"/>
  <c r="X431" i="1" s="1"/>
  <c r="O424" i="1"/>
  <c r="W422" i="1"/>
  <c r="W421" i="1"/>
  <c r="BN420" i="1"/>
  <c r="BL420" i="1"/>
  <c r="X420" i="1"/>
  <c r="BO420" i="1" s="1"/>
  <c r="O420" i="1"/>
  <c r="BO419" i="1"/>
  <c r="BN419" i="1"/>
  <c r="BM419" i="1"/>
  <c r="BL419" i="1"/>
  <c r="Y419" i="1"/>
  <c r="X419" i="1"/>
  <c r="X422" i="1" s="1"/>
  <c r="O419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BO413" i="1" s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O404" i="1"/>
  <c r="BN404" i="1"/>
  <c r="BM404" i="1"/>
  <c r="BL404" i="1"/>
  <c r="Y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X406" i="1" s="1"/>
  <c r="O402" i="1"/>
  <c r="W400" i="1"/>
  <c r="W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BO392" i="1"/>
  <c r="BN392" i="1"/>
  <c r="BM392" i="1"/>
  <c r="BL392" i="1"/>
  <c r="Y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O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BN387" i="1"/>
  <c r="BL387" i="1"/>
  <c r="X387" i="1"/>
  <c r="BO387" i="1" s="1"/>
  <c r="O387" i="1"/>
  <c r="BO386" i="1"/>
  <c r="BN386" i="1"/>
  <c r="BM386" i="1"/>
  <c r="BL386" i="1"/>
  <c r="Y386" i="1"/>
  <c r="X386" i="1"/>
  <c r="X400" i="1" s="1"/>
  <c r="O386" i="1"/>
  <c r="W384" i="1"/>
  <c r="W383" i="1"/>
  <c r="BO382" i="1"/>
  <c r="BN382" i="1"/>
  <c r="BM382" i="1"/>
  <c r="BL382" i="1"/>
  <c r="Y382" i="1"/>
  <c r="X382" i="1"/>
  <c r="O382" i="1"/>
  <c r="BN381" i="1"/>
  <c r="BL381" i="1"/>
  <c r="X381" i="1"/>
  <c r="S547" i="1" s="1"/>
  <c r="O381" i="1"/>
  <c r="W377" i="1"/>
  <c r="W376" i="1"/>
  <c r="BN375" i="1"/>
  <c r="BL375" i="1"/>
  <c r="X375" i="1"/>
  <c r="X376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6" i="1" s="1"/>
  <c r="O363" i="1"/>
  <c r="W361" i="1"/>
  <c r="W360" i="1"/>
  <c r="BN359" i="1"/>
  <c r="BL359" i="1"/>
  <c r="X359" i="1"/>
  <c r="BO359" i="1" s="1"/>
  <c r="O359" i="1"/>
  <c r="BO358" i="1"/>
  <c r="BN358" i="1"/>
  <c r="BM358" i="1"/>
  <c r="BL358" i="1"/>
  <c r="Y358" i="1"/>
  <c r="X358" i="1"/>
  <c r="O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BN355" i="1"/>
  <c r="BL355" i="1"/>
  <c r="X355" i="1"/>
  <c r="R547" i="1" s="1"/>
  <c r="O355" i="1"/>
  <c r="W352" i="1"/>
  <c r="W351" i="1"/>
  <c r="BN350" i="1"/>
  <c r="BL350" i="1"/>
  <c r="X350" i="1"/>
  <c r="X351" i="1" s="1"/>
  <c r="O350" i="1"/>
  <c r="W348" i="1"/>
  <c r="W347" i="1"/>
  <c r="BN346" i="1"/>
  <c r="BL346" i="1"/>
  <c r="X346" i="1"/>
  <c r="BO346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BO340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O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O326" i="1"/>
  <c r="BN326" i="1"/>
  <c r="BM326" i="1"/>
  <c r="BL326" i="1"/>
  <c r="Y326" i="1"/>
  <c r="X326" i="1"/>
  <c r="X336" i="1" s="1"/>
  <c r="W322" i="1"/>
  <c r="W321" i="1"/>
  <c r="BN320" i="1"/>
  <c r="BL320" i="1"/>
  <c r="X320" i="1"/>
  <c r="X321" i="1" s="1"/>
  <c r="O320" i="1"/>
  <c r="W318" i="1"/>
  <c r="W317" i="1"/>
  <c r="BN316" i="1"/>
  <c r="BL316" i="1"/>
  <c r="X316" i="1"/>
  <c r="X317" i="1" s="1"/>
  <c r="O316" i="1"/>
  <c r="W314" i="1"/>
  <c r="W313" i="1"/>
  <c r="BN312" i="1"/>
  <c r="BL312" i="1"/>
  <c r="X312" i="1"/>
  <c r="BO312" i="1" s="1"/>
  <c r="O312" i="1"/>
  <c r="BO311" i="1"/>
  <c r="BN311" i="1"/>
  <c r="BM311" i="1"/>
  <c r="BL311" i="1"/>
  <c r="Y311" i="1"/>
  <c r="X311" i="1"/>
  <c r="O311" i="1"/>
  <c r="BN310" i="1"/>
  <c r="BL310" i="1"/>
  <c r="X310" i="1"/>
  <c r="X313" i="1" s="1"/>
  <c r="O310" i="1"/>
  <c r="W308" i="1"/>
  <c r="W307" i="1"/>
  <c r="BN306" i="1"/>
  <c r="BL306" i="1"/>
  <c r="X306" i="1"/>
  <c r="P547" i="1" s="1"/>
  <c r="O306" i="1"/>
  <c r="W303" i="1"/>
  <c r="W302" i="1"/>
  <c r="BN301" i="1"/>
  <c r="BL301" i="1"/>
  <c r="X301" i="1"/>
  <c r="BO301" i="1" s="1"/>
  <c r="O301" i="1"/>
  <c r="BO300" i="1"/>
  <c r="BN300" i="1"/>
  <c r="BM300" i="1"/>
  <c r="BL300" i="1"/>
  <c r="Y300" i="1"/>
  <c r="X300" i="1"/>
  <c r="X302" i="1" s="1"/>
  <c r="O300" i="1"/>
  <c r="W298" i="1"/>
  <c r="W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X286" i="1" s="1"/>
  <c r="O284" i="1"/>
  <c r="BO283" i="1"/>
  <c r="BN283" i="1"/>
  <c r="BM283" i="1"/>
  <c r="BL283" i="1"/>
  <c r="Y283" i="1"/>
  <c r="X283" i="1"/>
  <c r="X287" i="1" s="1"/>
  <c r="O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O278" i="1" s="1"/>
  <c r="BN277" i="1"/>
  <c r="BL277" i="1"/>
  <c r="X277" i="1"/>
  <c r="X280" i="1" s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X274" i="1" s="1"/>
  <c r="O272" i="1"/>
  <c r="BO271" i="1"/>
  <c r="BN271" i="1"/>
  <c r="BM271" i="1"/>
  <c r="BL271" i="1"/>
  <c r="Y271" i="1"/>
  <c r="X271" i="1"/>
  <c r="X275" i="1" s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X268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O200" i="1"/>
  <c r="BO199" i="1"/>
  <c r="BN199" i="1"/>
  <c r="BM199" i="1"/>
  <c r="BL199" i="1"/>
  <c r="Y199" i="1"/>
  <c r="X199" i="1"/>
  <c r="O199" i="1"/>
  <c r="BN198" i="1"/>
  <c r="BL198" i="1"/>
  <c r="X198" i="1"/>
  <c r="X202" i="1" s="1"/>
  <c r="O198" i="1"/>
  <c r="W196" i="1"/>
  <c r="W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96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O172" i="1"/>
  <c r="BO171" i="1"/>
  <c r="BN171" i="1"/>
  <c r="BM171" i="1"/>
  <c r="BL171" i="1"/>
  <c r="Y171" i="1"/>
  <c r="X171" i="1"/>
  <c r="X176" i="1" s="1"/>
  <c r="O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X164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7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7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3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M71" i="1"/>
  <c r="BL71" i="1"/>
  <c r="Y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37" i="1" s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47" i="1"/>
  <c r="Y58" i="1"/>
  <c r="Y61" i="1" s="1"/>
  <c r="BM58" i="1"/>
  <c r="BO58" i="1"/>
  <c r="X62" i="1"/>
  <c r="E547" i="1"/>
  <c r="X85" i="1"/>
  <c r="X86" i="1"/>
  <c r="Y66" i="1"/>
  <c r="BM66" i="1"/>
  <c r="Y68" i="1"/>
  <c r="BM68" i="1"/>
  <c r="Y70" i="1"/>
  <c r="BM70" i="1"/>
  <c r="H9" i="1"/>
  <c r="X25" i="1"/>
  <c r="X53" i="1"/>
  <c r="BO73" i="1"/>
  <c r="X539" i="1" s="1"/>
  <c r="BM73" i="1"/>
  <c r="X538" i="1" s="1"/>
  <c r="Y73" i="1"/>
  <c r="Y85" i="1" s="1"/>
  <c r="Y75" i="1"/>
  <c r="BM75" i="1"/>
  <c r="Y77" i="1"/>
  <c r="BM77" i="1"/>
  <c r="Y79" i="1"/>
  <c r="BM79" i="1"/>
  <c r="Y81" i="1"/>
  <c r="BM81" i="1"/>
  <c r="Y83" i="1"/>
  <c r="BM83" i="1"/>
  <c r="Y89" i="1"/>
  <c r="Y92" i="1" s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Y117" i="1" s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Y123" i="1"/>
  <c r="BM123" i="1"/>
  <c r="Y125" i="1"/>
  <c r="BM125" i="1"/>
  <c r="X128" i="1"/>
  <c r="F547" i="1"/>
  <c r="Y132" i="1"/>
  <c r="Y136" i="1" s="1"/>
  <c r="BM132" i="1"/>
  <c r="Y134" i="1"/>
  <c r="BM134" i="1"/>
  <c r="X137" i="1"/>
  <c r="G547" i="1"/>
  <c r="Y142" i="1"/>
  <c r="Y144" i="1" s="1"/>
  <c r="BM142" i="1"/>
  <c r="BO142" i="1"/>
  <c r="X145" i="1"/>
  <c r="H547" i="1"/>
  <c r="Y149" i="1"/>
  <c r="Y157" i="1" s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BO162" i="1"/>
  <c r="X163" i="1"/>
  <c r="Y166" i="1"/>
  <c r="Y168" i="1" s="1"/>
  <c r="BM166" i="1"/>
  <c r="BO166" i="1"/>
  <c r="X169" i="1"/>
  <c r="Y172" i="1"/>
  <c r="Y175" i="1" s="1"/>
  <c r="BM172" i="1"/>
  <c r="Y174" i="1"/>
  <c r="BM174" i="1"/>
  <c r="X175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X195" i="1"/>
  <c r="Y198" i="1"/>
  <c r="BM198" i="1"/>
  <c r="BO198" i="1"/>
  <c r="Y200" i="1"/>
  <c r="BM200" i="1"/>
  <c r="X203" i="1"/>
  <c r="J547" i="1"/>
  <c r="Y207" i="1"/>
  <c r="Y212" i="1" s="1"/>
  <c r="BM207" i="1"/>
  <c r="Y209" i="1"/>
  <c r="BM209" i="1"/>
  <c r="Y211" i="1"/>
  <c r="BM211" i="1"/>
  <c r="X212" i="1"/>
  <c r="Y215" i="1"/>
  <c r="BM215" i="1"/>
  <c r="BO215" i="1"/>
  <c r="X218" i="1"/>
  <c r="X227" i="1"/>
  <c r="X228" i="1"/>
  <c r="BO221" i="1"/>
  <c r="BM221" i="1"/>
  <c r="Y221" i="1"/>
  <c r="X136" i="1"/>
  <c r="X157" i="1"/>
  <c r="X213" i="1"/>
  <c r="Y216" i="1"/>
  <c r="BM216" i="1"/>
  <c r="BO223" i="1"/>
  <c r="BM223" i="1"/>
  <c r="Y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BM252" i="1"/>
  <c r="BO252" i="1"/>
  <c r="Y254" i="1"/>
  <c r="BM254" i="1"/>
  <c r="X257" i="1"/>
  <c r="Y260" i="1"/>
  <c r="Y268" i="1" s="1"/>
  <c r="BM260" i="1"/>
  <c r="Y262" i="1"/>
  <c r="BM262" i="1"/>
  <c r="Y264" i="1"/>
  <c r="BM264" i="1"/>
  <c r="Y266" i="1"/>
  <c r="BM266" i="1"/>
  <c r="X269" i="1"/>
  <c r="Y272" i="1"/>
  <c r="Y274" i="1" s="1"/>
  <c r="BM272" i="1"/>
  <c r="BO272" i="1"/>
  <c r="Y277" i="1"/>
  <c r="BM277" i="1"/>
  <c r="BO277" i="1"/>
  <c r="Y278" i="1"/>
  <c r="BM278" i="1"/>
  <c r="X281" i="1"/>
  <c r="Y284" i="1"/>
  <c r="Y286" i="1" s="1"/>
  <c r="BM284" i="1"/>
  <c r="BO284" i="1"/>
  <c r="X297" i="1"/>
  <c r="BO293" i="1"/>
  <c r="BM293" i="1"/>
  <c r="Y293" i="1"/>
  <c r="X246" i="1"/>
  <c r="BO291" i="1"/>
  <c r="BM291" i="1"/>
  <c r="Y291" i="1"/>
  <c r="Y297" i="1" s="1"/>
  <c r="BO295" i="1"/>
  <c r="BM295" i="1"/>
  <c r="Y295" i="1"/>
  <c r="X303" i="1"/>
  <c r="X308" i="1"/>
  <c r="X314" i="1"/>
  <c r="X318" i="1"/>
  <c r="X322" i="1"/>
  <c r="X342" i="1"/>
  <c r="X348" i="1"/>
  <c r="X352" i="1"/>
  <c r="X361" i="1"/>
  <c r="X365" i="1"/>
  <c r="X373" i="1"/>
  <c r="X377" i="1"/>
  <c r="X383" i="1"/>
  <c r="X399" i="1"/>
  <c r="X405" i="1"/>
  <c r="X415" i="1"/>
  <c r="BM429" i="1"/>
  <c r="X432" i="1"/>
  <c r="Y435" i="1"/>
  <c r="BM435" i="1"/>
  <c r="X436" i="1"/>
  <c r="Y439" i="1"/>
  <c r="Y440" i="1" s="1"/>
  <c r="BM439" i="1"/>
  <c r="BO439" i="1"/>
  <c r="X440" i="1"/>
  <c r="Y443" i="1"/>
  <c r="Y444" i="1" s="1"/>
  <c r="BM443" i="1"/>
  <c r="BO443" i="1"/>
  <c r="X444" i="1"/>
  <c r="X452" i="1"/>
  <c r="V547" i="1"/>
  <c r="Y457" i="1"/>
  <c r="Y468" i="1" s="1"/>
  <c r="BM457" i="1"/>
  <c r="Y458" i="1"/>
  <c r="BM458" i="1"/>
  <c r="Y460" i="1"/>
  <c r="BM460" i="1"/>
  <c r="Y462" i="1"/>
  <c r="BM462" i="1"/>
  <c r="Y464" i="1"/>
  <c r="BM464" i="1"/>
  <c r="Y466" i="1"/>
  <c r="BM466" i="1"/>
  <c r="X469" i="1"/>
  <c r="X474" i="1"/>
  <c r="Y472" i="1"/>
  <c r="BM472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O547" i="1"/>
  <c r="X298" i="1"/>
  <c r="Y301" i="1"/>
  <c r="Y302" i="1" s="1"/>
  <c r="BM301" i="1"/>
  <c r="Y306" i="1"/>
  <c r="Y307" i="1" s="1"/>
  <c r="BM306" i="1"/>
  <c r="BO306" i="1"/>
  <c r="X307" i="1"/>
  <c r="Y310" i="1"/>
  <c r="Y313" i="1" s="1"/>
  <c r="BM310" i="1"/>
  <c r="BO310" i="1"/>
  <c r="Y312" i="1"/>
  <c r="BM312" i="1"/>
  <c r="Y316" i="1"/>
  <c r="Y317" i="1" s="1"/>
  <c r="BM316" i="1"/>
  <c r="BO316" i="1"/>
  <c r="Y320" i="1"/>
  <c r="Y321" i="1" s="1"/>
  <c r="BM320" i="1"/>
  <c r="BO320" i="1"/>
  <c r="Q547" i="1"/>
  <c r="Y327" i="1"/>
  <c r="BM327" i="1"/>
  <c r="Y329" i="1"/>
  <c r="BM329" i="1"/>
  <c r="Y332" i="1"/>
  <c r="BM332" i="1"/>
  <c r="Y334" i="1"/>
  <c r="BM334" i="1"/>
  <c r="X337" i="1"/>
  <c r="Y340" i="1"/>
  <c r="Y342" i="1" s="1"/>
  <c r="BM340" i="1"/>
  <c r="Y346" i="1"/>
  <c r="Y347" i="1" s="1"/>
  <c r="BM346" i="1"/>
  <c r="Y350" i="1"/>
  <c r="Y351" i="1" s="1"/>
  <c r="BM350" i="1"/>
  <c r="BO350" i="1"/>
  <c r="Y355" i="1"/>
  <c r="Y360" i="1" s="1"/>
  <c r="BM355" i="1"/>
  <c r="BO355" i="1"/>
  <c r="Y357" i="1"/>
  <c r="BM357" i="1"/>
  <c r="Y359" i="1"/>
  <c r="BM359" i="1"/>
  <c r="X360" i="1"/>
  <c r="Y363" i="1"/>
  <c r="Y365" i="1" s="1"/>
  <c r="BM363" i="1"/>
  <c r="BO363" i="1"/>
  <c r="Y369" i="1"/>
  <c r="Y372" i="1" s="1"/>
  <c r="BM369" i="1"/>
  <c r="Y371" i="1"/>
  <c r="BM371" i="1"/>
  <c r="Y375" i="1"/>
  <c r="Y376" i="1" s="1"/>
  <c r="BM375" i="1"/>
  <c r="BO375" i="1"/>
  <c r="Y381" i="1"/>
  <c r="Y383" i="1" s="1"/>
  <c r="BM381" i="1"/>
  <c r="BO381" i="1"/>
  <c r="X384" i="1"/>
  <c r="Y387" i="1"/>
  <c r="Y399" i="1" s="1"/>
  <c r="BM387" i="1"/>
  <c r="Y389" i="1"/>
  <c r="BM389" i="1"/>
  <c r="Y391" i="1"/>
  <c r="BM391" i="1"/>
  <c r="Y393" i="1"/>
  <c r="BM393" i="1"/>
  <c r="Y395" i="1"/>
  <c r="BM395" i="1"/>
  <c r="Y397" i="1"/>
  <c r="BM397" i="1"/>
  <c r="Y403" i="1"/>
  <c r="Y405" i="1" s="1"/>
  <c r="BM403" i="1"/>
  <c r="Y413" i="1"/>
  <c r="Y415" i="1" s="1"/>
  <c r="BM413" i="1"/>
  <c r="T547" i="1"/>
  <c r="Y420" i="1"/>
  <c r="Y421" i="1" s="1"/>
  <c r="BM420" i="1"/>
  <c r="X421" i="1"/>
  <c r="Y424" i="1"/>
  <c r="Y431" i="1" s="1"/>
  <c r="BM424" i="1"/>
  <c r="BO424" i="1"/>
  <c r="Y426" i="1"/>
  <c r="BM426" i="1"/>
  <c r="Y428" i="1"/>
  <c r="BM428" i="1"/>
  <c r="Y430" i="1"/>
  <c r="BM430" i="1"/>
  <c r="Y434" i="1"/>
  <c r="Y436" i="1" s="1"/>
  <c r="BM434" i="1"/>
  <c r="BO434" i="1"/>
  <c r="X451" i="1"/>
  <c r="BM461" i="1"/>
  <c r="BM465" i="1"/>
  <c r="BM467" i="1"/>
  <c r="X468" i="1"/>
  <c r="Y473" i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X536" i="1"/>
  <c r="X505" i="1"/>
  <c r="Y531" i="1"/>
  <c r="Y535" i="1" s="1"/>
  <c r="BM531" i="1"/>
  <c r="BO531" i="1"/>
  <c r="Y532" i="1"/>
  <c r="BM532" i="1"/>
  <c r="Y533" i="1"/>
  <c r="BM533" i="1"/>
  <c r="Y534" i="1"/>
  <c r="BM534" i="1"/>
  <c r="Y336" i="1" l="1"/>
  <c r="X540" i="1"/>
  <c r="Y511" i="1"/>
  <c r="Y280" i="1"/>
  <c r="Y256" i="1"/>
  <c r="Y227" i="1"/>
  <c r="Y217" i="1"/>
  <c r="Y202" i="1"/>
  <c r="Y195" i="1"/>
  <c r="X537" i="1"/>
  <c r="Y34" i="1"/>
  <c r="Y542" i="1" s="1"/>
  <c r="Y488" i="1"/>
  <c r="Y102" i="1"/>
  <c r="X541" i="1"/>
  <c r="W540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<sst xmlns="http://schemas.openxmlformats.org/spreadsheetml/2006/main" count="2313" uniqueCount="767">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</sst>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6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09" t="s">
        <v>11</v>
      </c>
      <c r="T5" s="432"/>
      <c r="U5" s="612" t="s">
        <v>12</v>
      </c>
      <c r="V5" s="537"/>
      <c r="AA5" s="51"/>
      <c r="AB5" s="51"/>
      <c r="AC5" s="51"/>
    </row>
    <row r="6" spans="1:30" s="367" customFormat="1" ht="24" customHeight="1" x14ac:dyDescent="0.2">
      <c r="A6" s="525" t="s">
        <v>13</v>
      </c>
      <c r="B6" s="409"/>
      <c r="C6" s="410"/>
      <c r="D6" s="676" t="s">
        <v>14</v>
      </c>
      <c r="E6" s="677"/>
      <c r="F6" s="677"/>
      <c r="G6" s="677"/>
      <c r="H6" s="677"/>
      <c r="I6" s="677"/>
      <c r="J6" s="677"/>
      <c r="K6" s="677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8" t="s">
        <v>17</v>
      </c>
      <c r="V6" s="450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64"/>
      <c r="M7" s="60"/>
      <c r="O7" s="24"/>
      <c r="P7" s="42"/>
      <c r="Q7" s="42"/>
      <c r="S7" s="379"/>
      <c r="T7" s="432"/>
      <c r="U7" s="669"/>
      <c r="V7" s="670"/>
      <c r="AA7" s="51"/>
      <c r="AB7" s="51"/>
      <c r="AC7" s="51"/>
    </row>
    <row r="8" spans="1:30" s="367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9"/>
      <c r="V8" s="670"/>
      <c r="AA8" s="51"/>
      <c r="AB8" s="51"/>
      <c r="AC8" s="51"/>
    </row>
    <row r="9" spans="1:30" s="36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1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29"/>
      <c r="Q9" s="530"/>
      <c r="S9" s="379"/>
      <c r="T9" s="432"/>
      <c r="U9" s="671"/>
      <c r="V9" s="67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1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6"/>
      <c r="O10" s="26" t="s">
        <v>21</v>
      </c>
      <c r="P10" s="617"/>
      <c r="Q10" s="618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0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1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7" customFormat="1" ht="23.25" customHeight="1" x14ac:dyDescent="0.2">
      <c r="A13" s="701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0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1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6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5"/>
      <c r="Q17" s="455"/>
      <c r="R17" s="455"/>
      <c r="S17" s="456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3"/>
      <c r="BB17" s="730" t="s">
        <v>57</v>
      </c>
    </row>
    <row r="18" spans="1:67" ht="14.25" customHeight="1" x14ac:dyDescent="0.2">
      <c r="A18" s="424"/>
      <c r="B18" s="424"/>
      <c r="C18" s="424"/>
      <c r="D18" s="457"/>
      <c r="E18" s="459"/>
      <c r="F18" s="424"/>
      <c r="G18" s="424"/>
      <c r="H18" s="424"/>
      <c r="I18" s="424"/>
      <c r="J18" s="424"/>
      <c r="K18" s="424"/>
      <c r="L18" s="424"/>
      <c r="M18" s="424"/>
      <c r="N18" s="424"/>
      <c r="O18" s="457"/>
      <c r="P18" s="458"/>
      <c r="Q18" s="458"/>
      <c r="R18" s="458"/>
      <c r="S18" s="459"/>
      <c r="T18" s="365" t="s">
        <v>58</v>
      </c>
      <c r="U18" s="365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4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4"/>
      <c r="AA20" s="364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3"/>
      <c r="AA21" s="363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3"/>
      <c r="AA26" s="363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3"/>
      <c r="AA36" s="363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3"/>
      <c r="AA40" s="363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3"/>
      <c r="AA44" s="363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4"/>
      <c r="AA49" s="364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3"/>
      <c r="AA50" s="363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4"/>
      <c r="AA55" s="364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3"/>
      <c r="AA56" s="363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4"/>
      <c r="AA63" s="364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3"/>
      <c r="AA64" s="363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3"/>
      <c r="AA87" s="363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3"/>
      <c r="AA94" s="363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3"/>
      <c r="AA104" s="363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3"/>
      <c r="AA119" s="363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4"/>
      <c r="AA129" s="364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3"/>
      <c r="AA130" s="363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11.904761904761905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0.26100000000000001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100</v>
      </c>
      <c r="X137" s="372">
        <f>IFERROR(SUM(X131:X135),"0")</f>
        <v>100.80000000000001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4"/>
      <c r="AA139" s="364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3"/>
      <c r="AA140" s="363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4"/>
      <c r="AA146" s="364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3"/>
      <c r="AA147" s="363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30</v>
      </c>
      <c r="X148" s="371">
        <f t="shared" ref="X148:X156" si="28">IFERROR(IF(W148="",0,CEILING((W148/$H148),1)*$H148),"")</f>
        <v>33.6</v>
      </c>
      <c r="Y148" s="36">
        <f>IFERROR(IF(X148=0,"",ROUNDUP(X148/H148,0)*0.00753),"")</f>
        <v>6.0240000000000002E-2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31.857142857142858</v>
      </c>
      <c r="BM148" s="64">
        <f t="shared" ref="BM148:BM156" si="30">IFERROR(X148*I148/H148,"0")</f>
        <v>35.68</v>
      </c>
      <c r="BN148" s="64">
        <f t="shared" ref="BN148:BN156" si="31">IFERROR(1/J148*(W148/H148),"0")</f>
        <v>4.5787545787545784E-2</v>
      </c>
      <c r="BO148" s="64">
        <f t="shared" ref="BO148:BO156" si="32">IFERROR(1/J148*(X148/H148),"0")</f>
        <v>5.128205128205128E-2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50</v>
      </c>
      <c r="X149" s="371">
        <f t="shared" si="28"/>
        <v>50.400000000000006</v>
      </c>
      <c r="Y149" s="36">
        <f>IFERROR(IF(X149=0,"",ROUNDUP(X149/H149,0)*0.00753),"")</f>
        <v>9.0359999999999996E-2</v>
      </c>
      <c r="Z149" s="56"/>
      <c r="AA149" s="57"/>
      <c r="AE149" s="64"/>
      <c r="BB149" s="142" t="s">
        <v>1</v>
      </c>
      <c r="BL149" s="64">
        <f t="shared" si="29"/>
        <v>53.095238095238095</v>
      </c>
      <c r="BM149" s="64">
        <f t="shared" si="30"/>
        <v>53.52</v>
      </c>
      <c r="BN149" s="64">
        <f t="shared" si="31"/>
        <v>7.6312576312576319E-2</v>
      </c>
      <c r="BO149" s="64">
        <f t="shared" si="32"/>
        <v>7.6923076923076927E-2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33.599999999999987</v>
      </c>
      <c r="X154" s="371">
        <f t="shared" si="28"/>
        <v>33.6</v>
      </c>
      <c r="Y154" s="36">
        <f>IFERROR(IF(X154=0,"",ROUNDUP(X154/H154,0)*0.00502),"")</f>
        <v>8.0320000000000003E-2</v>
      </c>
      <c r="Z154" s="56"/>
      <c r="AA154" s="57"/>
      <c r="AE154" s="64"/>
      <c r="BB154" s="147" t="s">
        <v>1</v>
      </c>
      <c r="BL154" s="64">
        <f t="shared" si="29"/>
        <v>35.199999999999989</v>
      </c>
      <c r="BM154" s="64">
        <f t="shared" si="30"/>
        <v>35.200000000000003</v>
      </c>
      <c r="BN154" s="64">
        <f t="shared" si="31"/>
        <v>6.8376068376068355E-2</v>
      </c>
      <c r="BO154" s="64">
        <f t="shared" si="32"/>
        <v>6.8376068376068383E-2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35.047619047619037</v>
      </c>
      <c r="X157" s="372">
        <f>IFERROR(X148/H148,"0")+IFERROR(X149/H149,"0")+IFERROR(X150/H150,"0")+IFERROR(X151/H151,"0")+IFERROR(X152/H152,"0")+IFERROR(X153/H153,"0")+IFERROR(X154/H154,"0")+IFERROR(X155/H155,"0")+IFERROR(X156/H156,"0")</f>
        <v>36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0.23092000000000001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113.6</v>
      </c>
      <c r="X158" s="372">
        <f>IFERROR(SUM(X148:X156),"0")</f>
        <v>117.6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4"/>
      <c r="AA159" s="364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3"/>
      <c r="AA160" s="363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28.8</v>
      </c>
      <c r="X162" s="371">
        <f>IFERROR(IF(W162="",0,CEILING((W162/$H162),1)*$H162),"")</f>
        <v>29.700000000000003</v>
      </c>
      <c r="Y162" s="36">
        <f>IFERROR(IF(X162=0,"",ROUNDUP(X162/H162,0)*0.00753),"")</f>
        <v>8.2830000000000001E-2</v>
      </c>
      <c r="Z162" s="56"/>
      <c r="AA162" s="57"/>
      <c r="AE162" s="64"/>
      <c r="BB162" s="151" t="s">
        <v>1</v>
      </c>
      <c r="BL162" s="64">
        <f>IFERROR(W162*I162/H162,"0")</f>
        <v>30.93333333333333</v>
      </c>
      <c r="BM162" s="64">
        <f>IFERROR(X162*I162/H162,"0")</f>
        <v>31.900000000000002</v>
      </c>
      <c r="BN162" s="64">
        <f>IFERROR(1/J162*(W162/H162),"0")</f>
        <v>6.8376068376068369E-2</v>
      </c>
      <c r="BO162" s="64">
        <f>IFERROR(1/J162*(X162/H162),"0")</f>
        <v>7.0512820512820512E-2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10.666666666666666</v>
      </c>
      <c r="X163" s="372">
        <f>IFERROR(X161/H161,"0")+IFERROR(X162/H162,"0")</f>
        <v>11</v>
      </c>
      <c r="Y163" s="372">
        <f>IFERROR(IF(Y161="",0,Y161),"0")+IFERROR(IF(Y162="",0,Y162),"0")</f>
        <v>8.2830000000000001E-2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28.8</v>
      </c>
      <c r="X164" s="372">
        <f>IFERROR(SUM(X161:X162),"0")</f>
        <v>29.700000000000003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3"/>
      <c r="AA165" s="363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3"/>
      <c r="AA170" s="363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300</v>
      </c>
      <c r="X171" s="371">
        <f>IFERROR(IF(W171="",0,CEILING((W171/$H171),1)*$H171),"")</f>
        <v>302.40000000000003</v>
      </c>
      <c r="Y171" s="36">
        <f>IFERROR(IF(X171=0,"",ROUNDUP(X171/H171,0)*0.00937),"")</f>
        <v>0.52471999999999996</v>
      </c>
      <c r="Z171" s="56"/>
      <c r="AA171" s="57"/>
      <c r="AE171" s="64"/>
      <c r="BB171" s="154" t="s">
        <v>1</v>
      </c>
      <c r="BL171" s="64">
        <f>IFERROR(W171*I171/H171,"0")</f>
        <v>311.66666666666663</v>
      </c>
      <c r="BM171" s="64">
        <f>IFERROR(X171*I171/H171,"0")</f>
        <v>314.16000000000003</v>
      </c>
      <c r="BN171" s="64">
        <f>IFERROR(1/J171*(W171/H171),"0")</f>
        <v>0.46296296296296291</v>
      </c>
      <c r="BO171" s="64">
        <f>IFERROR(1/J171*(X171/H171),"0")</f>
        <v>0.46666666666666667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80</v>
      </c>
      <c r="X173" s="371">
        <f>IFERROR(IF(W173="",0,CEILING((W173/$H173),1)*$H173),"")</f>
        <v>81</v>
      </c>
      <c r="Y173" s="36">
        <f>IFERROR(IF(X173=0,"",ROUNDUP(X173/H173,0)*0.00937),"")</f>
        <v>0.14055000000000001</v>
      </c>
      <c r="Z173" s="56"/>
      <c r="AA173" s="57"/>
      <c r="AE173" s="64"/>
      <c r="BB173" s="156" t="s">
        <v>1</v>
      </c>
      <c r="BL173" s="64">
        <f>IFERROR(W173*I173/H173,"0")</f>
        <v>83.111111111111114</v>
      </c>
      <c r="BM173" s="64">
        <f>IFERROR(X173*I173/H173,"0")</f>
        <v>84.15</v>
      </c>
      <c r="BN173" s="64">
        <f>IFERROR(1/J173*(W173/H173),"0")</f>
        <v>0.12345679012345677</v>
      </c>
      <c r="BO173" s="64">
        <f>IFERROR(1/J173*(X173/H173),"0")</f>
        <v>0.12499999999999999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120</v>
      </c>
      <c r="X174" s="371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114.81481481481481</v>
      </c>
      <c r="X175" s="372">
        <f>IFERROR(X171/H171,"0")+IFERROR(X172/H172,"0")+IFERROR(X173/H173,"0")+IFERROR(X174/H174,"0")</f>
        <v>117</v>
      </c>
      <c r="Y175" s="372">
        <f>IFERROR(IF(Y171="",0,Y171),"0")+IFERROR(IF(Y172="",0,Y172),"0")+IFERROR(IF(Y173="",0,Y173),"0")+IFERROR(IF(Y174="",0,Y174),"0")</f>
        <v>1.09629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620</v>
      </c>
      <c r="X176" s="372">
        <f>IFERROR(SUM(X171:X174),"0")</f>
        <v>631.80000000000007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3"/>
      <c r="AA177" s="363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100</v>
      </c>
      <c r="X179" s="371">
        <f t="shared" si="33"/>
        <v>105.3</v>
      </c>
      <c r="Y179" s="36">
        <f>IFERROR(IF(X179=0,"",ROUNDUP(X179/H179,0)*0.02175),"")</f>
        <v>0.28275</v>
      </c>
      <c r="Z179" s="56"/>
      <c r="AA179" s="57"/>
      <c r="AE179" s="64"/>
      <c r="BB179" s="159" t="s">
        <v>1</v>
      </c>
      <c r="BL179" s="64">
        <f t="shared" si="34"/>
        <v>106.96296296296296</v>
      </c>
      <c r="BM179" s="64">
        <f t="shared" si="35"/>
        <v>112.63199999999999</v>
      </c>
      <c r="BN179" s="64">
        <f t="shared" si="36"/>
        <v>0.22045855379188711</v>
      </c>
      <c r="BO179" s="64">
        <f t="shared" si="37"/>
        <v>0.23214285714285712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30</v>
      </c>
      <c r="X181" s="371">
        <f t="shared" si="33"/>
        <v>31.2</v>
      </c>
      <c r="Y181" s="36">
        <f>IFERROR(IF(X181=0,"",ROUNDUP(X181/H181,0)*0.02175),"")</f>
        <v>8.6999999999999994E-2</v>
      </c>
      <c r="Z181" s="56"/>
      <c r="AA181" s="57"/>
      <c r="AE181" s="64"/>
      <c r="BB181" s="161" t="s">
        <v>1</v>
      </c>
      <c r="BL181" s="64">
        <f t="shared" si="34"/>
        <v>32.169230769230772</v>
      </c>
      <c r="BM181" s="64">
        <f t="shared" si="35"/>
        <v>33.456000000000003</v>
      </c>
      <c r="BN181" s="64">
        <f t="shared" si="36"/>
        <v>6.8681318681318673E-2</v>
      </c>
      <c r="BO181" s="64">
        <f t="shared" si="37"/>
        <v>7.1428571428571425E-2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180</v>
      </c>
      <c r="X183" s="371">
        <f t="shared" si="33"/>
        <v>182.7</v>
      </c>
      <c r="Y183" s="36">
        <f>IFERROR(IF(X183=0,"",ROUNDUP(X183/H183,0)*0.02175),"")</f>
        <v>0.45674999999999999</v>
      </c>
      <c r="Z183" s="56"/>
      <c r="AA183" s="57"/>
      <c r="AE183" s="64"/>
      <c r="BB183" s="163" t="s">
        <v>1</v>
      </c>
      <c r="BL183" s="64">
        <f t="shared" si="34"/>
        <v>191.66896551724139</v>
      </c>
      <c r="BM183" s="64">
        <f t="shared" si="35"/>
        <v>194.54399999999998</v>
      </c>
      <c r="BN183" s="64">
        <f t="shared" si="36"/>
        <v>0.36945812807881773</v>
      </c>
      <c r="BO183" s="64">
        <f t="shared" si="37"/>
        <v>0.375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96</v>
      </c>
      <c r="X184" s="371">
        <f t="shared" si="33"/>
        <v>96</v>
      </c>
      <c r="Y184" s="36">
        <f>IFERROR(IF(X184=0,"",ROUNDUP(X184/H184,0)*0.00753),"")</f>
        <v>0.30120000000000002</v>
      </c>
      <c r="Z184" s="56"/>
      <c r="AA184" s="57"/>
      <c r="AE184" s="64"/>
      <c r="BB184" s="164" t="s">
        <v>1</v>
      </c>
      <c r="BL184" s="64">
        <f t="shared" si="34"/>
        <v>106.88000000000001</v>
      </c>
      <c r="BM184" s="64">
        <f t="shared" si="35"/>
        <v>106.88000000000001</v>
      </c>
      <c r="BN184" s="64">
        <f t="shared" si="36"/>
        <v>0.25641025641025639</v>
      </c>
      <c r="BO184" s="64">
        <f t="shared" si="37"/>
        <v>0.25641025641025639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24</v>
      </c>
      <c r="X186" s="371">
        <f t="shared" si="33"/>
        <v>24</v>
      </c>
      <c r="Y186" s="36">
        <f>IFERROR(IF(X186=0,"",ROUNDUP(X186/H186,0)*0.00753),"")</f>
        <v>7.5300000000000006E-2</v>
      </c>
      <c r="Z186" s="56"/>
      <c r="AA186" s="57"/>
      <c r="AE186" s="64"/>
      <c r="BB186" s="166" t="s">
        <v>1</v>
      </c>
      <c r="BL186" s="64">
        <f t="shared" si="34"/>
        <v>26.000000000000004</v>
      </c>
      <c r="BM186" s="64">
        <f t="shared" si="35"/>
        <v>26.000000000000004</v>
      </c>
      <c r="BN186" s="64">
        <f t="shared" si="36"/>
        <v>6.4102564102564097E-2</v>
      </c>
      <c r="BO186" s="64">
        <f t="shared" si="37"/>
        <v>6.4102564102564097E-2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240</v>
      </c>
      <c r="X188" s="371">
        <f t="shared" si="33"/>
        <v>240</v>
      </c>
      <c r="Y188" s="36">
        <f t="shared" ref="Y188:Y194" si="38">IFERROR(IF(X188=0,"",ROUNDUP(X188/H188,0)*0.00753),"")</f>
        <v>0.753</v>
      </c>
      <c r="Z188" s="56"/>
      <c r="AA188" s="57"/>
      <c r="AE188" s="64"/>
      <c r="BB188" s="168" t="s">
        <v>1</v>
      </c>
      <c r="BL188" s="64">
        <f t="shared" si="34"/>
        <v>269</v>
      </c>
      <c r="BM188" s="64">
        <f t="shared" si="35"/>
        <v>269</v>
      </c>
      <c r="BN188" s="64">
        <f t="shared" si="36"/>
        <v>0.64102564102564097</v>
      </c>
      <c r="BO188" s="64">
        <f t="shared" si="37"/>
        <v>0.64102564102564097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117</v>
      </c>
      <c r="X189" s="371">
        <f t="shared" si="33"/>
        <v>117</v>
      </c>
      <c r="Y189" s="36">
        <f t="shared" si="38"/>
        <v>0.48945</v>
      </c>
      <c r="Z189" s="56"/>
      <c r="AA189" s="57"/>
      <c r="AE189" s="64"/>
      <c r="BB189" s="169" t="s">
        <v>1</v>
      </c>
      <c r="BL189" s="64">
        <f t="shared" si="34"/>
        <v>134.68</v>
      </c>
      <c r="BM189" s="64">
        <f t="shared" si="35"/>
        <v>134.68</v>
      </c>
      <c r="BN189" s="64">
        <f t="shared" si="36"/>
        <v>0.41666666666666663</v>
      </c>
      <c r="BO189" s="64">
        <f t="shared" si="37"/>
        <v>0.41666666666666663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216</v>
      </c>
      <c r="X191" s="371">
        <f t="shared" si="33"/>
        <v>216</v>
      </c>
      <c r="Y191" s="36">
        <f t="shared" si="38"/>
        <v>0.67769999999999997</v>
      </c>
      <c r="Z191" s="56"/>
      <c r="AA191" s="57"/>
      <c r="AE191" s="64"/>
      <c r="BB191" s="171" t="s">
        <v>1</v>
      </c>
      <c r="BL191" s="64">
        <f t="shared" si="34"/>
        <v>240.48000000000002</v>
      </c>
      <c r="BM191" s="64">
        <f t="shared" si="35"/>
        <v>240.48000000000002</v>
      </c>
      <c r="BN191" s="64">
        <f t="shared" si="36"/>
        <v>0.57692307692307687</v>
      </c>
      <c r="BO191" s="64">
        <f t="shared" si="37"/>
        <v>0.57692307692307687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144</v>
      </c>
      <c r="X193" s="371">
        <f t="shared" si="33"/>
        <v>144</v>
      </c>
      <c r="Y193" s="36">
        <f t="shared" si="38"/>
        <v>0.45180000000000003</v>
      </c>
      <c r="Z193" s="56"/>
      <c r="AA193" s="57"/>
      <c r="AE193" s="64"/>
      <c r="BB193" s="173" t="s">
        <v>1</v>
      </c>
      <c r="BL193" s="64">
        <f t="shared" si="34"/>
        <v>160.32000000000002</v>
      </c>
      <c r="BM193" s="64">
        <f t="shared" si="35"/>
        <v>160.32000000000002</v>
      </c>
      <c r="BN193" s="64">
        <f t="shared" si="36"/>
        <v>0.38461538461538458</v>
      </c>
      <c r="BO193" s="64">
        <f t="shared" si="37"/>
        <v>0.38461538461538458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240</v>
      </c>
      <c r="X194" s="371">
        <f t="shared" si="33"/>
        <v>240</v>
      </c>
      <c r="Y194" s="36">
        <f t="shared" si="38"/>
        <v>0.753</v>
      </c>
      <c r="Z194" s="56"/>
      <c r="AA194" s="57"/>
      <c r="AE194" s="64"/>
      <c r="BB194" s="174" t="s">
        <v>1</v>
      </c>
      <c r="BL194" s="64">
        <f t="shared" si="34"/>
        <v>267.8</v>
      </c>
      <c r="BM194" s="64">
        <f t="shared" si="35"/>
        <v>267.8</v>
      </c>
      <c r="BN194" s="64">
        <f t="shared" si="36"/>
        <v>0.64102564102564097</v>
      </c>
      <c r="BO194" s="64">
        <f t="shared" si="37"/>
        <v>0.64102564102564097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501.88148803091332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503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4.3279499999999995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1387</v>
      </c>
      <c r="X196" s="372">
        <f>IFERROR(SUM(X178:X194),"0")</f>
        <v>1396.2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3"/>
      <c r="AA197" s="363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144</v>
      </c>
      <c r="X200" s="371">
        <f>IFERROR(IF(W200="",0,CEILING((W200/$H200),1)*$H200),"")</f>
        <v>144</v>
      </c>
      <c r="Y200" s="36">
        <f>IFERROR(IF(X200=0,"",ROUNDUP(X200/H200,0)*0.00753),"")</f>
        <v>0.45180000000000003</v>
      </c>
      <c r="Z200" s="56"/>
      <c r="AA200" s="57"/>
      <c r="AE200" s="64"/>
      <c r="BB200" s="177" t="s">
        <v>1</v>
      </c>
      <c r="BL200" s="64">
        <f>IFERROR(W200*I200/H200,"0")</f>
        <v>160.32000000000002</v>
      </c>
      <c r="BM200" s="64">
        <f>IFERROR(X200*I200/H200,"0")</f>
        <v>160.32000000000002</v>
      </c>
      <c r="BN200" s="64">
        <f>IFERROR(1/J200*(W200/H200),"0")</f>
        <v>0.38461538461538458</v>
      </c>
      <c r="BO200" s="64">
        <f>IFERROR(1/J200*(X200/H200),"0")</f>
        <v>0.38461538461538458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144</v>
      </c>
      <c r="X201" s="371">
        <f>IFERROR(IF(W201="",0,CEILING((W201/$H201),1)*$H201),"")</f>
        <v>144</v>
      </c>
      <c r="Y201" s="36">
        <f>IFERROR(IF(X201=0,"",ROUNDUP(X201/H201,0)*0.00753),"")</f>
        <v>0.45180000000000003</v>
      </c>
      <c r="Z201" s="56"/>
      <c r="AA201" s="57"/>
      <c r="AE201" s="64"/>
      <c r="BB201" s="178" t="s">
        <v>1</v>
      </c>
      <c r="BL201" s="64">
        <f>IFERROR(W201*I201/H201,"0")</f>
        <v>160.32000000000002</v>
      </c>
      <c r="BM201" s="64">
        <f>IFERROR(X201*I201/H201,"0")</f>
        <v>160.32000000000002</v>
      </c>
      <c r="BN201" s="64">
        <f>IFERROR(1/J201*(W201/H201),"0")</f>
        <v>0.38461538461538458</v>
      </c>
      <c r="BO201" s="64">
        <f>IFERROR(1/J201*(X201/H201),"0")</f>
        <v>0.38461538461538458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120</v>
      </c>
      <c r="X202" s="372">
        <f>IFERROR(X198/H198,"0")+IFERROR(X199/H199,"0")+IFERROR(X200/H200,"0")+IFERROR(X201/H201,"0")</f>
        <v>120</v>
      </c>
      <c r="Y202" s="372">
        <f>IFERROR(IF(Y198="",0,Y198),"0")+IFERROR(IF(Y199="",0,Y199),"0")+IFERROR(IF(Y200="",0,Y200),"0")+IFERROR(IF(Y201="",0,Y201),"0")</f>
        <v>0.90360000000000007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288</v>
      </c>
      <c r="X203" s="372">
        <f>IFERROR(SUM(X198:X201),"0")</f>
        <v>288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4"/>
      <c r="AA204" s="364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3"/>
      <c r="AA205" s="363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3"/>
      <c r="AA214" s="363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4"/>
      <c r="AA219" s="364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3"/>
      <c r="AA220" s="363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6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4"/>
      <c r="AA229" s="364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3"/>
      <c r="AA230" s="363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3"/>
      <c r="AA247" s="363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3"/>
      <c r="AA251" s="363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50</v>
      </c>
      <c r="X252" s="371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08" t="s">
        <v>1</v>
      </c>
      <c r="BL252" s="64">
        <f>IFERROR(W252*I252/H252,"0")</f>
        <v>53.095238095238095</v>
      </c>
      <c r="BM252" s="64">
        <f>IFERROR(X252*I252/H252,"0")</f>
        <v>53.52</v>
      </c>
      <c r="BN252" s="64">
        <f>IFERROR(1/J252*(W252/H252),"0")</f>
        <v>7.6312576312576319E-2</v>
      </c>
      <c r="BO252" s="64">
        <f>IFERROR(1/J252*(X252/H252),"0")</f>
        <v>7.6923076923076927E-2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11.904761904761905</v>
      </c>
      <c r="X256" s="372">
        <f>IFERROR(X252/H252,"0")+IFERROR(X253/H253,"0")+IFERROR(X254/H254,"0")+IFERROR(X255/H255,"0")</f>
        <v>12</v>
      </c>
      <c r="Y256" s="372">
        <f>IFERROR(IF(Y252="",0,Y252),"0")+IFERROR(IF(Y253="",0,Y253),"0")+IFERROR(IF(Y254="",0,Y254),"0")+IFERROR(IF(Y255="",0,Y255),"0")</f>
        <v>9.0359999999999996E-2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50</v>
      </c>
      <c r="X257" s="372">
        <f>IFERROR(SUM(X252:X255),"0")</f>
        <v>50.400000000000006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3"/>
      <c r="AA258" s="363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3"/>
      <c r="AA270" s="363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160</v>
      </c>
      <c r="X271" s="371">
        <f>IFERROR(IF(W271="",0,CEILING((W271/$H271),1)*$H271),"")</f>
        <v>168</v>
      </c>
      <c r="Y271" s="36">
        <f>IFERROR(IF(X271=0,"",ROUNDUP(X271/H271,0)*0.02175),"")</f>
        <v>0.43499999999999994</v>
      </c>
      <c r="Z271" s="56"/>
      <c r="AA271" s="57"/>
      <c r="AE271" s="64"/>
      <c r="BB271" s="221" t="s">
        <v>1</v>
      </c>
      <c r="BL271" s="64">
        <f>IFERROR(W271*I271/H271,"0")</f>
        <v>170.74285714285713</v>
      </c>
      <c r="BM271" s="64">
        <f>IFERROR(X271*I271/H271,"0")</f>
        <v>179.28</v>
      </c>
      <c r="BN271" s="64">
        <f>IFERROR(1/J271*(W271/H271),"0")</f>
        <v>0.3401360544217687</v>
      </c>
      <c r="BO271" s="64">
        <f>IFERROR(1/J271*(X271/H271),"0")</f>
        <v>0.3571428571428571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300</v>
      </c>
      <c r="X272" s="371">
        <f>IFERROR(IF(W272="",0,CEILING((W272/$H272),1)*$H272),"")</f>
        <v>304.2</v>
      </c>
      <c r="Y272" s="36">
        <f>IFERROR(IF(X272=0,"",ROUNDUP(X272/H272,0)*0.02175),"")</f>
        <v>0.84824999999999995</v>
      </c>
      <c r="Z272" s="56"/>
      <c r="AA272" s="57"/>
      <c r="AE272" s="64"/>
      <c r="BB272" s="222" t="s">
        <v>1</v>
      </c>
      <c r="BL272" s="64">
        <f>IFERROR(W272*I272/H272,"0")</f>
        <v>321.69230769230774</v>
      </c>
      <c r="BM272" s="64">
        <f>IFERROR(X272*I272/H272,"0")</f>
        <v>326.19600000000003</v>
      </c>
      <c r="BN272" s="64">
        <f>IFERROR(1/J272*(W272/H272),"0")</f>
        <v>0.6868131868131867</v>
      </c>
      <c r="BO272" s="64">
        <f>IFERROR(1/J272*(X272/H272),"0")</f>
        <v>0.6964285714285714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57.509157509157504</v>
      </c>
      <c r="X274" s="372">
        <f>IFERROR(X271/H271,"0")+IFERROR(X272/H272,"0")+IFERROR(X273/H273,"0")</f>
        <v>59</v>
      </c>
      <c r="Y274" s="372">
        <f>IFERROR(IF(Y271="",0,Y271),"0")+IFERROR(IF(Y272="",0,Y272),"0")+IFERROR(IF(Y273="",0,Y273),"0")</f>
        <v>1.2832499999999998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460</v>
      </c>
      <c r="X275" s="372">
        <f>IFERROR(SUM(X271:X273),"0")</f>
        <v>472.2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3"/>
      <c r="AA276" s="363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5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3"/>
      <c r="AA282" s="363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4"/>
      <c r="AA288" s="364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3"/>
      <c r="AA289" s="363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3"/>
      <c r="AA299" s="363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4"/>
      <c r="AA304" s="364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3"/>
      <c r="AA305" s="363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3"/>
      <c r="AA309" s="363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3"/>
      <c r="AA315" s="363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3"/>
      <c r="AA319" s="363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4"/>
      <c r="AA324" s="364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3"/>
      <c r="AA325" s="363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1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2000</v>
      </c>
      <c r="X328" s="371">
        <f t="shared" si="65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7" t="s">
        <v>1</v>
      </c>
      <c r="BL328" s="64">
        <f t="shared" si="66"/>
        <v>2064</v>
      </c>
      <c r="BM328" s="64">
        <f t="shared" si="67"/>
        <v>2074.3200000000002</v>
      </c>
      <c r="BN328" s="64">
        <f t="shared" si="68"/>
        <v>2.7777777777777777</v>
      </c>
      <c r="BO328" s="64">
        <f t="shared" si="69"/>
        <v>2.7916666666666665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6000</v>
      </c>
      <c r="X329" s="371">
        <f t="shared" si="65"/>
        <v>6000</v>
      </c>
      <c r="Y329" s="36">
        <f>IFERROR(IF(X329=0,"",ROUNDUP(X329/H329,0)*0.02175),"")</f>
        <v>8.6999999999999993</v>
      </c>
      <c r="Z329" s="56"/>
      <c r="AA329" s="57"/>
      <c r="AE329" s="64"/>
      <c r="BB329" s="248" t="s">
        <v>1</v>
      </c>
      <c r="BL329" s="64">
        <f t="shared" si="66"/>
        <v>6192</v>
      </c>
      <c r="BM329" s="64">
        <f t="shared" si="67"/>
        <v>6192</v>
      </c>
      <c r="BN329" s="64">
        <f t="shared" si="68"/>
        <v>8.3333333333333321</v>
      </c>
      <c r="BO329" s="64">
        <f t="shared" si="69"/>
        <v>8.3333333333333321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6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3000</v>
      </c>
      <c r="X332" s="371">
        <f t="shared" si="65"/>
        <v>3000</v>
      </c>
      <c r="Y332" s="36">
        <f>IFERROR(IF(X332=0,"",ROUNDUP(X332/H332,0)*0.02175),"")</f>
        <v>4.3499999999999996</v>
      </c>
      <c r="Z332" s="56"/>
      <c r="AA332" s="57"/>
      <c r="AE332" s="64"/>
      <c r="BB332" s="251" t="s">
        <v>1</v>
      </c>
      <c r="BL332" s="64">
        <f t="shared" si="66"/>
        <v>3096</v>
      </c>
      <c r="BM332" s="64">
        <f t="shared" si="67"/>
        <v>3096</v>
      </c>
      <c r="BN332" s="64">
        <f t="shared" si="68"/>
        <v>4.1666666666666661</v>
      </c>
      <c r="BO332" s="64">
        <f t="shared" si="69"/>
        <v>4.1666666666666661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733.33333333333337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734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15.964499999999999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11000</v>
      </c>
      <c r="X337" s="372">
        <f>IFERROR(SUM(X326:X335),"0")</f>
        <v>11010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3"/>
      <c r="AA338" s="363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3"/>
      <c r="AA344" s="363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3"/>
      <c r="AA349" s="363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700</v>
      </c>
      <c r="X350" s="371">
        <f>IFERROR(IF(W350="",0,CEILING((W350/$H350),1)*$H350),"")</f>
        <v>702</v>
      </c>
      <c r="Y350" s="36">
        <f>IFERROR(IF(X350=0,"",ROUNDUP(X350/H350,0)*0.02175),"")</f>
        <v>1.9574999999999998</v>
      </c>
      <c r="Z350" s="56"/>
      <c r="AA350" s="57"/>
      <c r="AE350" s="64"/>
      <c r="BB350" s="260" t="s">
        <v>1</v>
      </c>
      <c r="BL350" s="64">
        <f>IFERROR(W350*I350/H350,"0")</f>
        <v>750.61538461538464</v>
      </c>
      <c r="BM350" s="64">
        <f>IFERROR(X350*I350/H350,"0")</f>
        <v>752.7600000000001</v>
      </c>
      <c r="BN350" s="64">
        <f>IFERROR(1/J350*(W350/H350),"0")</f>
        <v>1.6025641025641026</v>
      </c>
      <c r="BO350" s="64">
        <f>IFERROR(1/J350*(X350/H350),"0")</f>
        <v>1.607142857142857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89.743589743589752</v>
      </c>
      <c r="X351" s="372">
        <f>IFERROR(X350/H350,"0")</f>
        <v>90</v>
      </c>
      <c r="Y351" s="372">
        <f>IFERROR(IF(Y350="",0,Y350),"0")</f>
        <v>1.9574999999999998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700</v>
      </c>
      <c r="X352" s="372">
        <f>IFERROR(SUM(X350:X350),"0")</f>
        <v>702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4"/>
      <c r="AA353" s="364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3"/>
      <c r="AA354" s="363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3"/>
      <c r="AA362" s="363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3"/>
      <c r="AA367" s="363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3"/>
      <c r="AA374" s="363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4"/>
      <c r="AA379" s="364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3"/>
      <c r="AA380" s="363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3"/>
      <c r="AA385" s="363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30</v>
      </c>
      <c r="X386" s="371">
        <f t="shared" ref="X386:X398" si="70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31.642857142857135</v>
      </c>
      <c r="BM386" s="64">
        <f t="shared" ref="BM386:BM398" si="72">IFERROR(X386*I386/H386,"0")</f>
        <v>35.44</v>
      </c>
      <c r="BN386" s="64">
        <f t="shared" ref="BN386:BN398" si="73">IFERROR(1/J386*(W386/H386),"0")</f>
        <v>4.5787545787545784E-2</v>
      </c>
      <c r="BO386" s="64">
        <f t="shared" ref="BO386:BO398" si="74">IFERROR(1/J386*(X386/H386),"0")</f>
        <v>5.128205128205128E-2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50</v>
      </c>
      <c r="X388" s="371">
        <f t="shared" si="70"/>
        <v>50.400000000000006</v>
      </c>
      <c r="Y388" s="36">
        <f>IFERROR(IF(X388=0,"",ROUNDUP(X388/H388,0)*0.00753),"")</f>
        <v>9.0359999999999996E-2</v>
      </c>
      <c r="Z388" s="56"/>
      <c r="AA388" s="57"/>
      <c r="AE388" s="64"/>
      <c r="BB388" s="277" t="s">
        <v>1</v>
      </c>
      <c r="BL388" s="64">
        <f t="shared" si="71"/>
        <v>52.738095238095234</v>
      </c>
      <c r="BM388" s="64">
        <f t="shared" si="72"/>
        <v>53.160000000000004</v>
      </c>
      <c r="BN388" s="64">
        <f t="shared" si="73"/>
        <v>7.6312576312576319E-2</v>
      </c>
      <c r="BO388" s="64">
        <f t="shared" si="74"/>
        <v>7.6923076923076927E-2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16.8</v>
      </c>
      <c r="X397" s="371">
        <f t="shared" si="70"/>
        <v>16.8</v>
      </c>
      <c r="Y397" s="36">
        <f t="shared" si="75"/>
        <v>4.0160000000000001E-2</v>
      </c>
      <c r="Z397" s="56"/>
      <c r="AA397" s="57"/>
      <c r="AE397" s="64"/>
      <c r="BB397" s="286" t="s">
        <v>1</v>
      </c>
      <c r="BL397" s="64">
        <f t="shared" si="71"/>
        <v>17.84</v>
      </c>
      <c r="BM397" s="64">
        <f t="shared" si="72"/>
        <v>17.84</v>
      </c>
      <c r="BN397" s="64">
        <f t="shared" si="73"/>
        <v>3.4188034188034191E-2</v>
      </c>
      <c r="BO397" s="64">
        <f t="shared" si="74"/>
        <v>3.4188034188034191E-2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27.047619047619047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0.19076000000000001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96.8</v>
      </c>
      <c r="X400" s="372">
        <f>IFERROR(SUM(X386:X398),"0")</f>
        <v>100.8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3"/>
      <c r="AA401" s="363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20</v>
      </c>
      <c r="X402" s="371">
        <f>IFERROR(IF(W402="",0,CEILING((W402/$H402),1)*$H402),"")</f>
        <v>23.4</v>
      </c>
      <c r="Y402" s="36">
        <f>IFERROR(IF(X402=0,"",ROUNDUP(X402/H402,0)*0.02175),"")</f>
        <v>6.5250000000000002E-2</v>
      </c>
      <c r="Z402" s="56"/>
      <c r="AA402" s="57"/>
      <c r="AE402" s="64"/>
      <c r="BB402" s="288" t="s">
        <v>1</v>
      </c>
      <c r="BL402" s="64">
        <f>IFERROR(W402*I402/H402,"0")</f>
        <v>21.400000000000002</v>
      </c>
      <c r="BM402" s="64">
        <f>IFERROR(X402*I402/H402,"0")</f>
        <v>25.037999999999997</v>
      </c>
      <c r="BN402" s="64">
        <f>IFERROR(1/J402*(W402/H402),"0")</f>
        <v>4.5787545787545791E-2</v>
      </c>
      <c r="BO402" s="64">
        <f>IFERROR(1/J402*(X402/H402),"0")</f>
        <v>5.3571428571428568E-2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2.5641025641025643</v>
      </c>
      <c r="X405" s="372">
        <f>IFERROR(X402/H402,"0")+IFERROR(X403/H403,"0")+IFERROR(X404/H404,"0")</f>
        <v>3</v>
      </c>
      <c r="Y405" s="372">
        <f>IFERROR(IF(Y402="",0,Y402),"0")+IFERROR(IF(Y403="",0,Y403),"0")+IFERROR(IF(Y404="",0,Y404),"0")</f>
        <v>6.5250000000000002E-2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20</v>
      </c>
      <c r="X406" s="372">
        <f>IFERROR(SUM(X402:X404),"0")</f>
        <v>23.4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3"/>
      <c r="AA407" s="363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3"/>
      <c r="AA411" s="363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4"/>
      <c r="AA417" s="364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3"/>
      <c r="AA418" s="363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3"/>
      <c r="AA423" s="363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100</v>
      </c>
      <c r="X424" s="371">
        <f t="shared" ref="X424:X430" si="76">IFERROR(IF(W424="",0,CEILING((W424/$H424),1)*$H424),"")</f>
        <v>100.80000000000001</v>
      </c>
      <c r="Y424" s="36">
        <f>IFERROR(IF(X424=0,"",ROUNDUP(X424/H424,0)*0.00753),"")</f>
        <v>0.18071999999999999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105.47619047619047</v>
      </c>
      <c r="BM424" s="64">
        <f t="shared" ref="BM424:BM430" si="78">IFERROR(X424*I424/H424,"0")</f>
        <v>106.32000000000001</v>
      </c>
      <c r="BN424" s="64">
        <f t="shared" ref="BN424:BN430" si="79">IFERROR(1/J424*(W424/H424),"0")</f>
        <v>0.15262515262515264</v>
      </c>
      <c r="BO424" s="64">
        <f t="shared" ref="BO424:BO430" si="80">IFERROR(1/J424*(X424/H424),"0")</f>
        <v>0.15384615384615385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8.3999999999999986</v>
      </c>
      <c r="X426" s="371">
        <f t="shared" si="76"/>
        <v>8.4</v>
      </c>
      <c r="Y426" s="36">
        <f>IFERROR(IF(X426=0,"",ROUNDUP(X426/H426,0)*0.00502),"")</f>
        <v>2.0080000000000001E-2</v>
      </c>
      <c r="Z426" s="56"/>
      <c r="AA426" s="57"/>
      <c r="AE426" s="64"/>
      <c r="BB426" s="299" t="s">
        <v>1</v>
      </c>
      <c r="BL426" s="64">
        <f t="shared" si="77"/>
        <v>8.9199999999999982</v>
      </c>
      <c r="BM426" s="64">
        <f t="shared" si="78"/>
        <v>8.92</v>
      </c>
      <c r="BN426" s="64">
        <f t="shared" si="79"/>
        <v>1.7094017094017092E-2</v>
      </c>
      <c r="BO426" s="64">
        <f t="shared" si="80"/>
        <v>1.7094017094017096E-2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27.80952380952381</v>
      </c>
      <c r="X431" s="372">
        <f>IFERROR(X424/H424,"0")+IFERROR(X425/H425,"0")+IFERROR(X426/H426,"0")+IFERROR(X427/H427,"0")+IFERROR(X428/H428,"0")+IFERROR(X429/H429,"0")+IFERROR(X430/H430,"0")</f>
        <v>28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0.20079999999999998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108.4</v>
      </c>
      <c r="X432" s="372">
        <f>IFERROR(SUM(X424:X430),"0")</f>
        <v>109.20000000000002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3"/>
      <c r="AA433" s="363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3"/>
      <c r="AA438" s="363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3"/>
      <c r="AA442" s="363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4"/>
      <c r="AA446" s="364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3"/>
      <c r="AA447" s="363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9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4"/>
      <c r="AA454" s="364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3"/>
      <c r="AA455" s="363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120</v>
      </c>
      <c r="X457" s="371">
        <f t="shared" si="81"/>
        <v>121.44000000000001</v>
      </c>
      <c r="Y457" s="36">
        <f t="shared" si="82"/>
        <v>0.27507999999999999</v>
      </c>
      <c r="Z457" s="56"/>
      <c r="AA457" s="57"/>
      <c r="AE457" s="64"/>
      <c r="BB457" s="312" t="s">
        <v>1</v>
      </c>
      <c r="BL457" s="64">
        <f t="shared" si="83"/>
        <v>128.18181818181816</v>
      </c>
      <c r="BM457" s="64">
        <f t="shared" si="84"/>
        <v>129.72</v>
      </c>
      <c r="BN457" s="64">
        <f t="shared" si="85"/>
        <v>0.21853146853146854</v>
      </c>
      <c r="BO457" s="64">
        <f t="shared" si="86"/>
        <v>0.22115384615384617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2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50</v>
      </c>
      <c r="X459" s="371">
        <f t="shared" si="81"/>
        <v>52.800000000000004</v>
      </c>
      <c r="Y459" s="36">
        <f t="shared" si="82"/>
        <v>0.1196</v>
      </c>
      <c r="Z459" s="56"/>
      <c r="AA459" s="57"/>
      <c r="AE459" s="64"/>
      <c r="BB459" s="314" t="s">
        <v>1</v>
      </c>
      <c r="BL459" s="64">
        <f t="shared" si="83"/>
        <v>53.409090909090907</v>
      </c>
      <c r="BM459" s="64">
        <f t="shared" si="84"/>
        <v>56.400000000000006</v>
      </c>
      <c r="BN459" s="64">
        <f t="shared" si="85"/>
        <v>9.1054778554778545E-2</v>
      </c>
      <c r="BO459" s="64">
        <f t="shared" si="86"/>
        <v>9.6153846153846159E-2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120</v>
      </c>
      <c r="X461" s="371">
        <f t="shared" si="81"/>
        <v>121.44000000000001</v>
      </c>
      <c r="Y461" s="36">
        <f t="shared" si="82"/>
        <v>0.27507999999999999</v>
      </c>
      <c r="Z461" s="56"/>
      <c r="AA461" s="57"/>
      <c r="AE461" s="64"/>
      <c r="BB461" s="316" t="s">
        <v>1</v>
      </c>
      <c r="BL461" s="64">
        <f t="shared" si="83"/>
        <v>128.18181818181816</v>
      </c>
      <c r="BM461" s="64">
        <f t="shared" si="84"/>
        <v>129.72</v>
      </c>
      <c r="BN461" s="64">
        <f t="shared" si="85"/>
        <v>0.21853146853146854</v>
      </c>
      <c r="BO461" s="64">
        <f t="shared" si="86"/>
        <v>0.22115384615384617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54.924242424242422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56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0.66975999999999991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290</v>
      </c>
      <c r="X469" s="372">
        <f>IFERROR(SUM(X456:X467),"0")</f>
        <v>295.68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3"/>
      <c r="AA470" s="363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50</v>
      </c>
      <c r="X471" s="371">
        <f>IFERROR(IF(W471="",0,CEILING((W471/$H471),1)*$H471),"")</f>
        <v>52.800000000000004</v>
      </c>
      <c r="Y471" s="36">
        <f>IFERROR(IF(X471=0,"",ROUNDUP(X471/H471,0)*0.01196),"")</f>
        <v>0.1196</v>
      </c>
      <c r="Z471" s="56"/>
      <c r="AA471" s="57"/>
      <c r="AE471" s="64"/>
      <c r="BB471" s="323" t="s">
        <v>1</v>
      </c>
      <c r="BL471" s="64">
        <f>IFERROR(W471*I471/H471,"0")</f>
        <v>53.409090909090907</v>
      </c>
      <c r="BM471" s="64">
        <f>IFERROR(X471*I471/H471,"0")</f>
        <v>56.400000000000006</v>
      </c>
      <c r="BN471" s="64">
        <f>IFERROR(1/J471*(W471/H471),"0")</f>
        <v>9.1054778554778545E-2</v>
      </c>
      <c r="BO471" s="64">
        <f>IFERROR(1/J471*(X471/H471),"0")</f>
        <v>9.6153846153846159E-2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9.4696969696969688</v>
      </c>
      <c r="X473" s="372">
        <f>IFERROR(X471/H471,"0")+IFERROR(X472/H472,"0")</f>
        <v>10</v>
      </c>
      <c r="Y473" s="372">
        <f>IFERROR(IF(Y471="",0,Y471),"0")+IFERROR(IF(Y472="",0,Y472),"0")</f>
        <v>0.1196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50</v>
      </c>
      <c r="X474" s="372">
        <f>IFERROR(SUM(X471:X472),"0")</f>
        <v>52.800000000000004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3"/>
      <c r="AA475" s="363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50</v>
      </c>
      <c r="X478" s="371">
        <f t="shared" si="87"/>
        <v>52.800000000000004</v>
      </c>
      <c r="Y478" s="36">
        <f>IFERROR(IF(X478=0,"",ROUNDUP(X478/H478,0)*0.01196),"")</f>
        <v>0.1196</v>
      </c>
      <c r="Z478" s="56"/>
      <c r="AA478" s="57"/>
      <c r="AE478" s="64"/>
      <c r="BB478" s="327" t="s">
        <v>1</v>
      </c>
      <c r="BL478" s="64">
        <f t="shared" si="88"/>
        <v>53.409090909090907</v>
      </c>
      <c r="BM478" s="64">
        <f t="shared" si="89"/>
        <v>56.400000000000006</v>
      </c>
      <c r="BN478" s="64">
        <f t="shared" si="90"/>
        <v>9.1054778554778545E-2</v>
      </c>
      <c r="BO478" s="64">
        <f t="shared" si="91"/>
        <v>9.6153846153846159E-2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9.4696969696969688</v>
      </c>
      <c r="X482" s="372">
        <f>IFERROR(X476/H476,"0")+IFERROR(X477/H477,"0")+IFERROR(X478/H478,"0")+IFERROR(X479/H479,"0")+IFERROR(X480/H480,"0")+IFERROR(X481/H481,"0")</f>
        <v>10</v>
      </c>
      <c r="Y482" s="372">
        <f>IFERROR(IF(Y476="",0,Y476),"0")+IFERROR(IF(Y477="",0,Y477),"0")+IFERROR(IF(Y478="",0,Y478),"0")+IFERROR(IF(Y479="",0,Y479),"0")+IFERROR(IF(Y480="",0,Y480),"0")+IFERROR(IF(Y481="",0,Y481),"0")</f>
        <v>0.1196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50</v>
      </c>
      <c r="X483" s="372">
        <f>IFERROR(SUM(X476:X481),"0")</f>
        <v>52.800000000000004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3"/>
      <c r="AA484" s="363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3"/>
      <c r="AA490" s="363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4"/>
      <c r="AA495" s="364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3"/>
      <c r="AA496" s="363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2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7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3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7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7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3"/>
      <c r="AA506" s="363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8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9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3"/>
      <c r="AA513" s="363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30</v>
      </c>
      <c r="X514" s="371">
        <f t="shared" ref="X514:X519" si="98">IFERROR(IF(W514="",0,CEILING((W514/$H514),1)*$H514),"")</f>
        <v>33.6</v>
      </c>
      <c r="Y514" s="36">
        <f>IFERROR(IF(X514=0,"",ROUNDUP(X514/H514,0)*0.00753),"")</f>
        <v>6.0240000000000002E-2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31.857142857142858</v>
      </c>
      <c r="BM514" s="64">
        <f t="shared" ref="BM514:BM519" si="100">IFERROR(X514*I514/H514,"0")</f>
        <v>35.68</v>
      </c>
      <c r="BN514" s="64">
        <f t="shared" ref="BN514:BN519" si="101">IFERROR(1/J514*(W514/H514),"0")</f>
        <v>4.5787545787545784E-2</v>
      </c>
      <c r="BO514" s="64">
        <f t="shared" ref="BO514:BO519" si="102">IFERROR(1/J514*(X514/H514),"0")</f>
        <v>5.128205128205128E-2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2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70</v>
      </c>
      <c r="X516" s="371">
        <f t="shared" si="98"/>
        <v>71.400000000000006</v>
      </c>
      <c r="Y516" s="36">
        <f>IFERROR(IF(X516=0,"",ROUNDUP(X516/H516,0)*0.00753),"")</f>
        <v>0.12801000000000001</v>
      </c>
      <c r="Z516" s="56"/>
      <c r="AA516" s="57"/>
      <c r="AE516" s="64"/>
      <c r="BB516" s="348" t="s">
        <v>1</v>
      </c>
      <c r="BL516" s="64">
        <f t="shared" si="99"/>
        <v>74.333333333333329</v>
      </c>
      <c r="BM516" s="64">
        <f t="shared" si="100"/>
        <v>75.820000000000007</v>
      </c>
      <c r="BN516" s="64">
        <f t="shared" si="101"/>
        <v>0.10683760683760682</v>
      </c>
      <c r="BO516" s="64">
        <f t="shared" si="102"/>
        <v>0.10897435897435898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23.809523809523807</v>
      </c>
      <c r="X520" s="372">
        <f>IFERROR(X514/H514,"0")+IFERROR(X515/H515,"0")+IFERROR(X516/H516,"0")+IFERROR(X517/H517,"0")+IFERROR(X518/H518,"0")+IFERROR(X519/H519,"0")</f>
        <v>25</v>
      </c>
      <c r="Y520" s="372">
        <f>IFERROR(IF(Y514="",0,Y514),"0")+IFERROR(IF(Y515="",0,Y515),"0")+IFERROR(IF(Y516="",0,Y516),"0")+IFERROR(IF(Y517="",0,Y517),"0")+IFERROR(IF(Y518="",0,Y518),"0")+IFERROR(IF(Y519="",0,Y519),"0")</f>
        <v>0.18825000000000003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100</v>
      </c>
      <c r="X521" s="372">
        <f>IFERROR(SUM(X514:X519),"0")</f>
        <v>105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1000</v>
      </c>
      <c r="X523" s="371">
        <f>IFERROR(IF(W523="",0,CEILING((W523/$H523),1)*$H523),"")</f>
        <v>1006.1999999999999</v>
      </c>
      <c r="Y523" s="36">
        <f>IFERROR(IF(X523=0,"",ROUNDUP(X523/H523,0)*0.02175),"")</f>
        <v>2.8057499999999997</v>
      </c>
      <c r="Z523" s="56"/>
      <c r="AA523" s="57"/>
      <c r="AE523" s="64"/>
      <c r="BB523" s="352" t="s">
        <v>1</v>
      </c>
      <c r="BL523" s="64">
        <f>IFERROR(W523*I523/H523,"0")</f>
        <v>1072.3076923076924</v>
      </c>
      <c r="BM523" s="64">
        <f>IFERROR(X523*I523/H523,"0")</f>
        <v>1078.9559999999999</v>
      </c>
      <c r="BN523" s="64">
        <f>IFERROR(1/J523*(W523/H523),"0")</f>
        <v>2.2893772893772892</v>
      </c>
      <c r="BO523" s="64">
        <f>IFERROR(1/J523*(X523/H523),"0")</f>
        <v>2.3035714285714284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7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62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6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128.2051282051282</v>
      </c>
      <c r="X528" s="372">
        <f>IFERROR(X523/H523,"0")+IFERROR(X524/H524,"0")+IFERROR(X525/H525,"0")+IFERROR(X526/H526,"0")+IFERROR(X527/H527,"0")</f>
        <v>129</v>
      </c>
      <c r="Y528" s="372">
        <f>IFERROR(IF(Y523="",0,Y523),"0")+IFERROR(IF(Y524="",0,Y524),"0")+IFERROR(IF(Y525="",0,Y525),"0")+IFERROR(IF(Y526="",0,Y526),"0")+IFERROR(IF(Y527="",0,Y527),"0")</f>
        <v>2.8057499999999997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1000</v>
      </c>
      <c r="X529" s="372">
        <f>IFERROR(SUM(X523:X527),"0")</f>
        <v>1006.1999999999999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3"/>
      <c r="AA530" s="363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6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2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7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16462.599999999999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16544.579999999998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17239.692849781124</v>
      </c>
      <c r="X538" s="372">
        <f>IFERROR(SUM(BM22:BM534),"0")</f>
        <v>17326.487999999998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17939.692849781124</v>
      </c>
      <c r="X540" s="372">
        <f>GrossWeightTotalR+PalletQtyTotalR*25</f>
        <v>18026.487999999998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1970.1057267551523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1983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30.557969999999994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2"/>
      <c r="L545" s="405" t="s">
        <v>344</v>
      </c>
      <c r="M545" s="362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2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2"/>
      <c r="L546" s="406"/>
      <c r="M546" s="362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100.80000000000001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117.6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2345.6999999999998</v>
      </c>
      <c r="J547" s="46">
        <f>IFERROR(X206*1,"0")+IFERROR(X207*1,"0")+IFERROR(X208*1,"0")+IFERROR(X209*1,"0")+IFERROR(X210*1,"0")+IFERROR(X211*1,"0")+IFERROR(X215*1,"0")+IFERROR(X216*1,"0")</f>
        <v>0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522.6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522.6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11712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124.19999999999999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109.20000000000002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401.28000000000003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1111.1999999999998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A13:L13"/>
    <mergeCell ref="A325:Y325"/>
    <mergeCell ref="O133:S133"/>
    <mergeCell ref="A119:Y119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A504:N505"/>
    <mergeCell ref="D478:E478"/>
    <mergeCell ref="D107:E107"/>
    <mergeCell ref="D278:E278"/>
    <mergeCell ref="D234:E234"/>
    <mergeCell ref="O421:U421"/>
    <mergeCell ref="A130:Y130"/>
    <mergeCell ref="O24:U24"/>
    <mergeCell ref="O195:U195"/>
    <mergeCell ref="O69:S69"/>
    <mergeCell ref="D244:E244"/>
    <mergeCell ref="O322:U322"/>
    <mergeCell ref="O431:U431"/>
    <mergeCell ref="D171:E171"/>
    <mergeCell ref="A245:N246"/>
    <mergeCell ref="O327:S327"/>
    <mergeCell ref="O498:S498"/>
    <mergeCell ref="O183:S183"/>
    <mergeCell ref="A138:Y138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D341:E341"/>
    <mergeCell ref="A170:Y170"/>
    <mergeCell ref="A415:N416"/>
    <mergeCell ref="O171:S171"/>
    <mergeCell ref="A417:Y417"/>
    <mergeCell ref="O420:S420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O53:U53"/>
    <mergeCell ref="O468:U468"/>
    <mergeCell ref="D461:E46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101:E101"/>
    <mergeCell ref="D503:E503"/>
    <mergeCell ref="A299:Y299"/>
    <mergeCell ref="D76:E76"/>
    <mergeCell ref="O412:S412"/>
    <mergeCell ref="D457:E457"/>
    <mergeCell ref="O103:U103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O89:S89"/>
    <mergeCell ref="O524:S524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F545:F546"/>
    <mergeCell ref="H545:H546"/>
    <mergeCell ref="D295:E295"/>
    <mergeCell ref="D178:E178"/>
    <mergeCell ref="D172:E172"/>
    <mergeCell ref="D463:E463"/>
    <mergeCell ref="O152:S152"/>
    <mergeCell ref="O279:S279"/>
    <mergeCell ref="O450:S450"/>
    <mergeCell ref="A495:Y495"/>
    <mergeCell ref="O254:S254"/>
    <mergeCell ref="A411:Y411"/>
    <mergeCell ref="O505:U505"/>
    <mergeCell ref="D283:E283"/>
    <mergeCell ref="D519:E519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27:S27"/>
    <mergeCell ref="O511:U511"/>
    <mergeCell ref="O54:U54"/>
    <mergeCell ref="D74:E74"/>
    <mergeCell ref="D68:E68"/>
    <mergeCell ref="D201:E201"/>
    <mergeCell ref="O35:U35"/>
    <mergeCell ref="D335:E335"/>
    <mergeCell ref="D188:E188"/>
    <mergeCell ref="D424:E424"/>
    <mergeCell ref="D132:E132"/>
    <mergeCell ref="O150:S150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S544:U544"/>
    <mergeCell ref="O393:S393"/>
    <mergeCell ref="A44:Y44"/>
    <mergeCell ref="D340:E340"/>
    <mergeCell ref="D533:E533"/>
    <mergeCell ref="O485:S485"/>
    <mergeCell ref="A258:Y258"/>
    <mergeCell ref="D185:E18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O126:S126"/>
    <mergeCell ref="O182:S182"/>
    <mergeCell ref="A423:Y423"/>
    <mergeCell ref="D328:E328"/>
    <mergeCell ref="O489:U489"/>
    <mergeCell ref="O500:S500"/>
    <mergeCell ref="O275:U275"/>
    <mergeCell ref="O314:U314"/>
    <mergeCell ref="D225:E225"/>
    <mergeCell ref="D152:E152"/>
    <mergeCell ref="O168:U168"/>
    <mergeCell ref="D223:E223"/>
    <mergeCell ref="D279:E279"/>
    <mergeCell ref="O272:S272"/>
    <mergeCell ref="D394:E394"/>
    <mergeCell ref="D450:E450"/>
    <mergeCell ref="D414:E414"/>
    <mergeCell ref="O313:U313"/>
    <mergeCell ref="D91:E91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A535:N53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O526:S526"/>
    <mergeCell ref="O234:S234"/>
    <mergeCell ref="O172:S172"/>
    <mergeCell ref="A220:Y220"/>
    <mergeCell ref="O99:S99"/>
    <mergeCell ref="O221:S22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A102:N103"/>
    <mergeCell ref="D326:E326"/>
    <mergeCell ref="G544:P544"/>
    <mergeCell ref="O535:U535"/>
    <mergeCell ref="O212:U212"/>
    <mergeCell ref="G545:G546"/>
    <mergeCell ref="O458:S458"/>
    <mergeCell ref="O523:S523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D73:E73"/>
    <mergeCell ref="O91:S91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O65:S65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O224:S224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2024-05-29T07:11:27Z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