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D38338E-DA3B-45E2-82AA-A7A5BFD5DA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X480" i="1"/>
  <c r="W480" i="1"/>
  <c r="W484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X462" i="1"/>
  <c r="W462" i="1"/>
  <c r="N462" i="1"/>
  <c r="W461" i="1"/>
  <c r="X461" i="1" s="1"/>
  <c r="N461" i="1"/>
  <c r="X460" i="1"/>
  <c r="W460" i="1"/>
  <c r="N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W454" i="1"/>
  <c r="N454" i="1"/>
  <c r="W453" i="1"/>
  <c r="X453" i="1" s="1"/>
  <c r="N453" i="1"/>
  <c r="X452" i="1"/>
  <c r="W452" i="1"/>
  <c r="W464" i="1" s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S530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W408" i="1"/>
  <c r="V408" i="1"/>
  <c r="X407" i="1"/>
  <c r="W407" i="1"/>
  <c r="N407" i="1"/>
  <c r="W406" i="1"/>
  <c r="X406" i="1" s="1"/>
  <c r="N406" i="1"/>
  <c r="X405" i="1"/>
  <c r="W405" i="1"/>
  <c r="W409" i="1" s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W403" i="1" s="1"/>
  <c r="N389" i="1"/>
  <c r="V387" i="1"/>
  <c r="V386" i="1"/>
  <c r="X385" i="1"/>
  <c r="W385" i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X375" i="1" s="1"/>
  <c r="W373" i="1"/>
  <c r="N373" i="1"/>
  <c r="W372" i="1"/>
  <c r="X372" i="1" s="1"/>
  <c r="N372" i="1"/>
  <c r="X371" i="1"/>
  <c r="W371" i="1"/>
  <c r="W375" i="1" s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X348" i="1"/>
  <c r="X350" i="1" s="1"/>
  <c r="W348" i="1"/>
  <c r="W350" i="1" s="1"/>
  <c r="N348" i="1"/>
  <c r="V346" i="1"/>
  <c r="V345" i="1"/>
  <c r="X344" i="1"/>
  <c r="W344" i="1"/>
  <c r="N344" i="1"/>
  <c r="W343" i="1"/>
  <c r="X343" i="1" s="1"/>
  <c r="N343" i="1"/>
  <c r="X342" i="1"/>
  <c r="X345" i="1" s="1"/>
  <c r="W342" i="1"/>
  <c r="N342" i="1"/>
  <c r="V340" i="1"/>
  <c r="V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X316" i="1"/>
  <c r="W316" i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X305" i="1"/>
  <c r="X307" i="1" s="1"/>
  <c r="W305" i="1"/>
  <c r="W307" i="1" s="1"/>
  <c r="N305" i="1"/>
  <c r="V303" i="1"/>
  <c r="V302" i="1"/>
  <c r="X301" i="1"/>
  <c r="W301" i="1"/>
  <c r="N301" i="1"/>
  <c r="W300" i="1"/>
  <c r="X300" i="1" s="1"/>
  <c r="N300" i="1"/>
  <c r="X299" i="1"/>
  <c r="W299" i="1"/>
  <c r="N299" i="1"/>
  <c r="W298" i="1"/>
  <c r="X298" i="1" s="1"/>
  <c r="N298" i="1"/>
  <c r="X297" i="1"/>
  <c r="W297" i="1"/>
  <c r="N297" i="1"/>
  <c r="W296" i="1"/>
  <c r="X296" i="1" s="1"/>
  <c r="N296" i="1"/>
  <c r="X295" i="1"/>
  <c r="W295" i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V279" i="1"/>
  <c r="V278" i="1"/>
  <c r="W277" i="1"/>
  <c r="X277" i="1" s="1"/>
  <c r="N277" i="1"/>
  <c r="X276" i="1"/>
  <c r="W276" i="1"/>
  <c r="N276" i="1"/>
  <c r="W275" i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X268" i="1"/>
  <c r="W268" i="1"/>
  <c r="N268" i="1"/>
  <c r="W267" i="1"/>
  <c r="X267" i="1" s="1"/>
  <c r="N267" i="1"/>
  <c r="X266" i="1"/>
  <c r="W266" i="1"/>
  <c r="X265" i="1"/>
  <c r="W265" i="1"/>
  <c r="N265" i="1"/>
  <c r="W264" i="1"/>
  <c r="X264" i="1" s="1"/>
  <c r="N264" i="1"/>
  <c r="X263" i="1"/>
  <c r="X272" i="1" s="1"/>
  <c r="W263" i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X249" i="1" s="1"/>
  <c r="W235" i="1"/>
  <c r="N235" i="1"/>
  <c r="W234" i="1"/>
  <c r="X234" i="1" s="1"/>
  <c r="N234" i="1"/>
  <c r="X233" i="1"/>
  <c r="W233" i="1"/>
  <c r="N233" i="1"/>
  <c r="V230" i="1"/>
  <c r="V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N224" i="1"/>
  <c r="W223" i="1"/>
  <c r="W230" i="1" s="1"/>
  <c r="N223" i="1"/>
  <c r="V220" i="1"/>
  <c r="V219" i="1"/>
  <c r="W218" i="1"/>
  <c r="X218" i="1" s="1"/>
  <c r="N218" i="1"/>
  <c r="X217" i="1"/>
  <c r="X219" i="1" s="1"/>
  <c r="W217" i="1"/>
  <c r="W219" i="1" s="1"/>
  <c r="N217" i="1"/>
  <c r="V215" i="1"/>
  <c r="V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J530" i="1" s="1"/>
  <c r="N208" i="1"/>
  <c r="V205" i="1"/>
  <c r="V204" i="1"/>
  <c r="W203" i="1"/>
  <c r="X203" i="1" s="1"/>
  <c r="N203" i="1"/>
  <c r="X202" i="1"/>
  <c r="W202" i="1"/>
  <c r="N202" i="1"/>
  <c r="W201" i="1"/>
  <c r="N201" i="1"/>
  <c r="X200" i="1"/>
  <c r="W200" i="1"/>
  <c r="N200" i="1"/>
  <c r="V198" i="1"/>
  <c r="V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X197" i="1" s="1"/>
  <c r="W180" i="1"/>
  <c r="N180" i="1"/>
  <c r="V178" i="1"/>
  <c r="V177" i="1"/>
  <c r="X176" i="1"/>
  <c r="W176" i="1"/>
  <c r="N176" i="1"/>
  <c r="W175" i="1"/>
  <c r="X175" i="1" s="1"/>
  <c r="N175" i="1"/>
  <c r="X174" i="1"/>
  <c r="W174" i="1"/>
  <c r="N174" i="1"/>
  <c r="W173" i="1"/>
  <c r="N173" i="1"/>
  <c r="V171" i="1"/>
  <c r="V170" i="1"/>
  <c r="W169" i="1"/>
  <c r="X169" i="1" s="1"/>
  <c r="N169" i="1"/>
  <c r="X168" i="1"/>
  <c r="X170" i="1" s="1"/>
  <c r="W168" i="1"/>
  <c r="N168" i="1"/>
  <c r="V166" i="1"/>
  <c r="W165" i="1"/>
  <c r="V165" i="1"/>
  <c r="X164" i="1"/>
  <c r="W164" i="1"/>
  <c r="N164" i="1"/>
  <c r="W163" i="1"/>
  <c r="N163" i="1"/>
  <c r="V160" i="1"/>
  <c r="V159" i="1"/>
  <c r="W158" i="1"/>
  <c r="X158" i="1" s="1"/>
  <c r="N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N150" i="1"/>
  <c r="V147" i="1"/>
  <c r="V146" i="1"/>
  <c r="W145" i="1"/>
  <c r="X145" i="1" s="1"/>
  <c r="N145" i="1"/>
  <c r="X144" i="1"/>
  <c r="W144" i="1"/>
  <c r="N144" i="1"/>
  <c r="W143" i="1"/>
  <c r="N143" i="1"/>
  <c r="V139" i="1"/>
  <c r="V138" i="1"/>
  <c r="W137" i="1"/>
  <c r="X137" i="1" s="1"/>
  <c r="N137" i="1"/>
  <c r="X136" i="1"/>
  <c r="W136" i="1"/>
  <c r="N136" i="1"/>
  <c r="W135" i="1"/>
  <c r="X135" i="1" s="1"/>
  <c r="N135" i="1"/>
  <c r="X134" i="1"/>
  <c r="W134" i="1"/>
  <c r="N134" i="1"/>
  <c r="W133" i="1"/>
  <c r="V130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N125" i="1"/>
  <c r="X124" i="1"/>
  <c r="W124" i="1"/>
  <c r="N124" i="1"/>
  <c r="W123" i="1"/>
  <c r="X123" i="1" s="1"/>
  <c r="N123" i="1"/>
  <c r="X122" i="1"/>
  <c r="W122" i="1"/>
  <c r="W130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X93" i="1" s="1"/>
  <c r="W89" i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X86" i="1" s="1"/>
  <c r="W64" i="1"/>
  <c r="N64" i="1"/>
  <c r="V61" i="1"/>
  <c r="W60" i="1"/>
  <c r="V60" i="1"/>
  <c r="X59" i="1"/>
  <c r="W59" i="1"/>
  <c r="X58" i="1"/>
  <c r="W58" i="1"/>
  <c r="N58" i="1"/>
  <c r="W57" i="1"/>
  <c r="X57" i="1" s="1"/>
  <c r="N57" i="1"/>
  <c r="X56" i="1"/>
  <c r="W56" i="1"/>
  <c r="N56" i="1"/>
  <c r="V53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N31" i="1"/>
  <c r="W30" i="1"/>
  <c r="X30" i="1" s="1"/>
  <c r="N30" i="1"/>
  <c r="X29" i="1"/>
  <c r="W29" i="1"/>
  <c r="X28" i="1"/>
  <c r="W28" i="1"/>
  <c r="N28" i="1"/>
  <c r="W27" i="1"/>
  <c r="X27" i="1" s="1"/>
  <c r="N27" i="1"/>
  <c r="X26" i="1"/>
  <c r="X33" i="1" s="1"/>
  <c r="W26" i="1"/>
  <c r="N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4" i="1" l="1"/>
  <c r="W37" i="1"/>
  <c r="W524" i="1" s="1"/>
  <c r="X36" i="1"/>
  <c r="X37" i="1" s="1"/>
  <c r="W38" i="1"/>
  <c r="W41" i="1"/>
  <c r="X40" i="1"/>
  <c r="X41" i="1" s="1"/>
  <c r="W42" i="1"/>
  <c r="W45" i="1"/>
  <c r="X44" i="1"/>
  <c r="X45" i="1" s="1"/>
  <c r="W46" i="1"/>
  <c r="C530" i="1"/>
  <c r="W53" i="1"/>
  <c r="X50" i="1"/>
  <c r="X52" i="1" s="1"/>
  <c r="W86" i="1"/>
  <c r="W129" i="1"/>
  <c r="F530" i="1"/>
  <c r="W138" i="1"/>
  <c r="X133" i="1"/>
  <c r="X138" i="1" s="1"/>
  <c r="W139" i="1"/>
  <c r="W146" i="1"/>
  <c r="X143" i="1"/>
  <c r="X146" i="1" s="1"/>
  <c r="G530" i="1"/>
  <c r="W171" i="1"/>
  <c r="W178" i="1"/>
  <c r="X173" i="1"/>
  <c r="X177" i="1" s="1"/>
  <c r="W177" i="1"/>
  <c r="W197" i="1"/>
  <c r="X201" i="1"/>
  <c r="X204" i="1" s="1"/>
  <c r="W205" i="1"/>
  <c r="V520" i="1"/>
  <c r="W33" i="1"/>
  <c r="V524" i="1"/>
  <c r="W52" i="1"/>
  <c r="X60" i="1"/>
  <c r="W93" i="1"/>
  <c r="W94" i="1"/>
  <c r="W105" i="1"/>
  <c r="X96" i="1"/>
  <c r="X104" i="1" s="1"/>
  <c r="W104" i="1"/>
  <c r="W120" i="1"/>
  <c r="X107" i="1"/>
  <c r="X119" i="1" s="1"/>
  <c r="W119" i="1"/>
  <c r="X129" i="1"/>
  <c r="W147" i="1"/>
  <c r="H530" i="1"/>
  <c r="W159" i="1"/>
  <c r="X150" i="1"/>
  <c r="X159" i="1" s="1"/>
  <c r="W160" i="1"/>
  <c r="I530" i="1"/>
  <c r="W166" i="1"/>
  <c r="X163" i="1"/>
  <c r="X165" i="1" s="1"/>
  <c r="W170" i="1"/>
  <c r="W198" i="1"/>
  <c r="W204" i="1"/>
  <c r="W214" i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P530" i="1"/>
  <c r="H9" i="1"/>
  <c r="B530" i="1"/>
  <c r="W522" i="1"/>
  <c r="W521" i="1"/>
  <c r="W24" i="1"/>
  <c r="D530" i="1"/>
  <c r="W61" i="1"/>
  <c r="E530" i="1"/>
  <c r="W87" i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X525" i="1" l="1"/>
  <c r="W520" i="1"/>
  <c r="W523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<sst xmlns="http://schemas.openxmlformats.org/spreadsheetml/2006/main" count="2229" uniqueCount="735">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</sst>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506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60</v>
      </c>
      <c r="W50" s="353">
        <f>IFERROR(IF(V50="",0,CEILING((V50/$H50),1)*$H50),"")</f>
        <v>64.800000000000011</v>
      </c>
      <c r="X50" s="36">
        <f>IFERROR(IF(W50=0,"",ROUNDUP(W50/H50,0)*0.02175),"")</f>
        <v>0.1305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67.5</v>
      </c>
      <c r="W51" s="353">
        <f>IFERROR(IF(V51="",0,CEILING((V51/$H51),1)*$H51),"")</f>
        <v>67.5</v>
      </c>
      <c r="X51" s="36">
        <f>IFERROR(IF(W51=0,"",ROUNDUP(W51/H51,0)*0.00753),"")</f>
        <v>0.18825</v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30.555555555555557</v>
      </c>
      <c r="W52" s="354">
        <f>IFERROR(W50/H50,"0")+IFERROR(W51/H51,"0")</f>
        <v>31</v>
      </c>
      <c r="X52" s="354">
        <f>IFERROR(IF(X50="",0,X50),"0")+IFERROR(IF(X51="",0,X51),"0")</f>
        <v>0.31874999999999998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127.5</v>
      </c>
      <c r="W53" s="354">
        <f>IFERROR(SUM(W50:W51),"0")</f>
        <v>132.30000000000001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350</v>
      </c>
      <c r="W56" s="353">
        <f>IFERROR(IF(V56="",0,CEILING((V56/$H56),1)*$H56),"")</f>
        <v>356.40000000000003</v>
      </c>
      <c r="X56" s="36">
        <f>IFERROR(IF(W56=0,"",ROUNDUP(W56/H56,0)*0.02175),"")</f>
        <v>0.71775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279</v>
      </c>
      <c r="W58" s="353">
        <f>IFERROR(IF(V58="",0,CEILING((V58/$H58),1)*$H58),"")</f>
        <v>279</v>
      </c>
      <c r="X58" s="36">
        <f>IFERROR(IF(W58=0,"",ROUNDUP(W58/H58,0)*0.00937),"")</f>
        <v>0.58094000000000001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94.407407407407405</v>
      </c>
      <c r="W60" s="354">
        <f>IFERROR(W56/H56,"0")+IFERROR(W57/H57,"0")+IFERROR(W58/H58,"0")+IFERROR(W59/H59,"0")</f>
        <v>95</v>
      </c>
      <c r="X60" s="354">
        <f>IFERROR(IF(X56="",0,X56),"0")+IFERROR(IF(X57="",0,X57),"0")+IFERROR(IF(X58="",0,X58),"0")+IFERROR(IF(X59="",0,X59),"0")</f>
        <v>1.2986900000000001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629</v>
      </c>
      <c r="W61" s="354">
        <f>IFERROR(SUM(W56:W59),"0")</f>
        <v>635.40000000000009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30</v>
      </c>
      <c r="W64" s="353">
        <f t="shared" ref="W64:W85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100</v>
      </c>
      <c r="W65" s="353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150</v>
      </c>
      <c r="W68" s="353">
        <f t="shared" si="2"/>
        <v>151.20000000000002</v>
      </c>
      <c r="X68" s="36">
        <f t="shared" si="3"/>
        <v>0.30449999999999999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30</v>
      </c>
      <c r="W70" s="353">
        <f t="shared" si="2"/>
        <v>33.599999999999994</v>
      </c>
      <c r="X70" s="36">
        <f t="shared" si="3"/>
        <v>6.5250000000000002E-2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15</v>
      </c>
      <c r="W71" s="353">
        <f t="shared" si="2"/>
        <v>15</v>
      </c>
      <c r="X71" s="36">
        <f>IFERROR(IF(W71=0,"",ROUNDUP(W71/H71,0)*0.00753),"")</f>
        <v>3.7650000000000003E-2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384</v>
      </c>
      <c r="W73" s="353">
        <f t="shared" si="2"/>
        <v>384</v>
      </c>
      <c r="X73" s="36">
        <f t="shared" si="4"/>
        <v>0.89951999999999999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1161</v>
      </c>
      <c r="W79" s="353">
        <f t="shared" si="2"/>
        <v>1161</v>
      </c>
      <c r="X79" s="36">
        <f t="shared" si="4"/>
        <v>2.4174600000000002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468</v>
      </c>
      <c r="W84" s="353">
        <f t="shared" si="2"/>
        <v>468</v>
      </c>
      <c r="X84" s="36">
        <f>IFERROR(IF(W84=0,"",ROUNDUP(W84/H84,0)*0.00937),"")</f>
        <v>0.97448000000000001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491.17460317460319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492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4.9598599999999999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2338</v>
      </c>
      <c r="W87" s="354">
        <f>IFERROR(SUM(W64:W85),"0")</f>
        <v>2347.1999999999998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587.70000000000005</v>
      </c>
      <c r="W114" s="353">
        <f t="shared" si="6"/>
        <v>588.6</v>
      </c>
      <c r="X114" s="36">
        <f>IFERROR(IF(W114=0,"",ROUNDUP(W114/H114,0)*0.00753),"")</f>
        <v>1.64154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30</v>
      </c>
      <c r="W117" s="353">
        <f t="shared" si="6"/>
        <v>30</v>
      </c>
      <c r="X117" s="36">
        <f>IFERROR(IF(W117=0,"",ROUNDUP(W117/H117,0)*0.00753),"")</f>
        <v>7.5300000000000006E-2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227.66666666666666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228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1.7168399999999999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617.70000000000005</v>
      </c>
      <c r="W120" s="354">
        <f>IFERROR(SUM(W107:W118),"0")</f>
        <v>618.6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50</v>
      </c>
      <c r="W125" s="353">
        <f t="shared" si="7"/>
        <v>50.400000000000006</v>
      </c>
      <c r="X125" s="36">
        <f>IFERROR(IF(W125=0,"",ROUNDUP(W125/H125,0)*0.02175),"")</f>
        <v>0.1305</v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5.9523809523809526</v>
      </c>
      <c r="W129" s="354">
        <f>IFERROR(W122/H122,"0")+IFERROR(W123/H123,"0")+IFERROR(W124/H124,"0")+IFERROR(W125/H125,"0")+IFERROR(W126/H126,"0")+IFERROR(W127/H127,"0")+IFERROR(W128/H128,"0")</f>
        <v>6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0.1305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50</v>
      </c>
      <c r="W130" s="354">
        <f>IFERROR(SUM(W122:W128),"0")</f>
        <v>50.400000000000006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400</v>
      </c>
      <c r="W135" s="353">
        <f>IFERROR(IF(V135="",0,CEILING((V135/$H135),1)*$H135),"")</f>
        <v>403.20000000000005</v>
      </c>
      <c r="X135" s="36">
        <f>IFERROR(IF(W135=0,"",ROUNDUP(W135/H135,0)*0.02175),"")</f>
        <v>1.044</v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1191.5999999999999</v>
      </c>
      <c r="W137" s="353">
        <f>IFERROR(IF(V137="",0,CEILING((V137/$H137),1)*$H137),"")</f>
        <v>1193.4000000000001</v>
      </c>
      <c r="X137" s="36">
        <f>IFERROR(IF(W137=0,"",ROUNDUP(W137/H137,0)*0.00753),"")</f>
        <v>3.3282600000000002</v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488.95238095238085</v>
      </c>
      <c r="W138" s="354">
        <f>IFERROR(W133/H133,"0")+IFERROR(W134/H134,"0")+IFERROR(W135/H135,"0")+IFERROR(W136/H136,"0")+IFERROR(W137/H137,"0")</f>
        <v>490</v>
      </c>
      <c r="X138" s="354">
        <f>IFERROR(IF(X133="",0,X133),"0")+IFERROR(IF(X134="",0,X134),"0")+IFERROR(IF(X135="",0,X135),"0")+IFERROR(IF(X136="",0,X136),"0")+IFERROR(IF(X137="",0,X137),"0")</f>
        <v>4.3722600000000007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1591.6</v>
      </c>
      <c r="W139" s="354">
        <f>IFERROR(SUM(W133:W137),"0")</f>
        <v>1596.6000000000001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35</v>
      </c>
      <c r="W156" s="353">
        <f t="shared" si="8"/>
        <v>35.700000000000003</v>
      </c>
      <c r="X156" s="36">
        <f>IFERROR(IF(W156=0,"",ROUNDUP(W156/H156,0)*0.00502),"")</f>
        <v>8.5339999999999999E-2</v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16.666666666666664</v>
      </c>
      <c r="W159" s="354">
        <f>IFERROR(W150/H150,"0")+IFERROR(W151/H151,"0")+IFERROR(W152/H152,"0")+IFERROR(W153/H153,"0")+IFERROR(W154/H154,"0")+IFERROR(W155/H155,"0")+IFERROR(W156/H156,"0")+IFERROR(W157/H157,"0")+IFERROR(W158/H158,"0")</f>
        <v>17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8.5339999999999999E-2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35</v>
      </c>
      <c r="W160" s="354">
        <f>IFERROR(SUM(W150:W158),"0")</f>
        <v>35.700000000000003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110</v>
      </c>
      <c r="W175" s="353">
        <f>IFERROR(IF(V175="",0,CEILING((V175/$H175),1)*$H175),"")</f>
        <v>113.4</v>
      </c>
      <c r="X175" s="36">
        <f>IFERROR(IF(W175=0,"",ROUNDUP(W175/H175,0)*0.00937),"")</f>
        <v>0.19677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20.37037037037037</v>
      </c>
      <c r="W177" s="354">
        <f>IFERROR(W173/H173,"0")+IFERROR(W174/H174,"0")+IFERROR(W175/H175,"0")+IFERROR(W176/H176,"0")</f>
        <v>21</v>
      </c>
      <c r="X177" s="354">
        <f>IFERROR(IF(X173="",0,X173),"0")+IFERROR(IF(X174="",0,X174),"0")+IFERROR(IF(X175="",0,X175),"0")+IFERROR(IF(X176="",0,X176),"0")</f>
        <v>0.19677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110</v>
      </c>
      <c r="W178" s="354">
        <f>IFERROR(SUM(W173:W176),"0")</f>
        <v>113.4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150</v>
      </c>
      <c r="W181" s="353">
        <f t="shared" si="9"/>
        <v>156.6</v>
      </c>
      <c r="X181" s="36">
        <f>IFERROR(IF(W181=0,"",ROUNDUP(W181/H181,0)*0.02175),"")</f>
        <v>0.39149999999999996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80</v>
      </c>
      <c r="W186" s="353">
        <f t="shared" si="9"/>
        <v>81.599999999999994</v>
      </c>
      <c r="X186" s="36">
        <f>IFERROR(IF(W186=0,"",ROUNDUP(W186/H186,0)*0.00753),"")</f>
        <v>0.25602000000000003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120</v>
      </c>
      <c r="W188" s="353">
        <f t="shared" si="9"/>
        <v>120</v>
      </c>
      <c r="X188" s="36">
        <f>IFERROR(IF(W188=0,"",ROUNDUP(W188/H188,0)*0.00753),"")</f>
        <v>0.3765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367.2</v>
      </c>
      <c r="W190" s="353">
        <f t="shared" si="9"/>
        <v>367.2</v>
      </c>
      <c r="X190" s="36">
        <f t="shared" ref="X190:X196" si="10">IFERROR(IF(W190=0,"",ROUNDUP(W190/H190,0)*0.00753),"")</f>
        <v>1.1520900000000001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567.20000000000005</v>
      </c>
      <c r="W192" s="353">
        <f t="shared" si="9"/>
        <v>568.79999999999995</v>
      </c>
      <c r="X192" s="36">
        <f t="shared" si="10"/>
        <v>1.78461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489.90804597701151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492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3.9607200000000002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1284.4000000000001</v>
      </c>
      <c r="W198" s="354">
        <f>IFERROR(SUM(W180:W196),"0")</f>
        <v>1294.1999999999998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30</v>
      </c>
      <c r="W210" s="353">
        <f t="shared" si="11"/>
        <v>34.799999999999997</v>
      </c>
      <c r="X210" s="36">
        <f>IFERROR(IF(W210=0,"",ROUNDUP(W210/H210,0)*0.02175),"")</f>
        <v>6.5250000000000002E-2</v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2.5862068965517242</v>
      </c>
      <c r="W214" s="354">
        <f>IFERROR(W208/H208,"0")+IFERROR(W209/H209,"0")+IFERROR(W210/H210,"0")+IFERROR(W211/H211,"0")+IFERROR(W212/H212,"0")+IFERROR(W213/H213,"0")</f>
        <v>3</v>
      </c>
      <c r="X214" s="354">
        <f>IFERROR(IF(X208="",0,X208),"0")+IFERROR(IF(X209="",0,X209),"0")+IFERROR(IF(X210="",0,X210),"0")+IFERROR(IF(X211="",0,X211),"0")+IFERROR(IF(X212="",0,X212),"0")+IFERROR(IF(X213="",0,X213),"0")</f>
        <v>6.5250000000000002E-2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30</v>
      </c>
      <c r="W215" s="354">
        <f>IFERROR(SUM(W208:W213),"0")</f>
        <v>34.799999999999997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20</v>
      </c>
      <c r="W256" s="353">
        <f>IFERROR(IF(V256="",0,CEILING((V256/$H256),1)*$H256),"")</f>
        <v>21</v>
      </c>
      <c r="X256" s="36">
        <f>IFERROR(IF(W256=0,"",ROUNDUP(W256/H256,0)*0.00753),"")</f>
        <v>3.7650000000000003E-2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4.7619047619047619</v>
      </c>
      <c r="W260" s="354">
        <f>IFERROR(W256/H256,"0")+IFERROR(W257/H257,"0")+IFERROR(W258/H258,"0")+IFERROR(W259/H259,"0")</f>
        <v>5</v>
      </c>
      <c r="X260" s="354">
        <f>IFERROR(IF(X256="",0,X256),"0")+IFERROR(IF(X257="",0,X257),"0")+IFERROR(IF(X258="",0,X258),"0")+IFERROR(IF(X259="",0,X259),"0")</f>
        <v>3.7650000000000003E-2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20</v>
      </c>
      <c r="W261" s="354">
        <f>IFERROR(SUM(W256:W259),"0")</f>
        <v>21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33</v>
      </c>
      <c r="W270" s="353">
        <f t="shared" si="15"/>
        <v>33.659999999999997</v>
      </c>
      <c r="X270" s="36">
        <f>IFERROR(IF(W270=0,"",ROUNDUP(W270/H270,0)*0.00753),"")</f>
        <v>0.12801000000000001</v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19.8</v>
      </c>
      <c r="W271" s="353">
        <f t="shared" si="15"/>
        <v>19.8</v>
      </c>
      <c r="X271" s="36">
        <f>IFERROR(IF(W271=0,"",ROUNDUP(W271/H271,0)*0.00753),"")</f>
        <v>7.5300000000000006E-2</v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26.666666666666668</v>
      </c>
      <c r="W272" s="354">
        <f>IFERROR(W263/H263,"0")+IFERROR(W264/H264,"0")+IFERROR(W265/H265,"0")+IFERROR(W266/H266,"0")+IFERROR(W267/H267,"0")+IFERROR(W268/H268,"0")+IFERROR(W269/H269,"0")+IFERROR(W270/H270,"0")+IFERROR(W271/H271,"0")</f>
        <v>27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0.20331000000000002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52.8</v>
      </c>
      <c r="W273" s="354">
        <f>IFERROR(SUM(W263:W271),"0")</f>
        <v>53.459999999999994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350</v>
      </c>
      <c r="W276" s="353">
        <f>IFERROR(IF(V276="",0,CEILING((V276/$H276),1)*$H276),"")</f>
        <v>351</v>
      </c>
      <c r="X276" s="36">
        <f>IFERROR(IF(W276=0,"",ROUNDUP(W276/H276,0)*0.02175),"")</f>
        <v>0.9787499999999999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50</v>
      </c>
      <c r="W277" s="353">
        <f>IFERROR(IF(V277="",0,CEILING((V277/$H277),1)*$H277),"")</f>
        <v>50.400000000000006</v>
      </c>
      <c r="X277" s="36">
        <f>IFERROR(IF(W277=0,"",ROUNDUP(W277/H277,0)*0.02175),"")</f>
        <v>0.1305</v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50.824175824175825</v>
      </c>
      <c r="W278" s="354">
        <f>IFERROR(W275/H275,"0")+IFERROR(W276/H276,"0")+IFERROR(W277/H277,"0")</f>
        <v>51</v>
      </c>
      <c r="X278" s="354">
        <f>IFERROR(IF(X275="",0,X275),"0")+IFERROR(IF(X276="",0,X276),"0")+IFERROR(IF(X277="",0,X277),"0")</f>
        <v>1.1092499999999998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400</v>
      </c>
      <c r="W279" s="354">
        <f>IFERROR(SUM(W275:W277),"0")</f>
        <v>401.4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21</v>
      </c>
      <c r="W311" s="353">
        <f>IFERROR(IF(V311="",0,CEILING((V311/$H311),1)*$H311),"")</f>
        <v>21.6</v>
      </c>
      <c r="X311" s="36">
        <f>IFERROR(IF(W311=0,"",ROUNDUP(W311/H311,0)*0.00753),"")</f>
        <v>9.0359999999999996E-2</v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11.666666666666666</v>
      </c>
      <c r="W312" s="354">
        <f>IFERROR(W311/H311,"0")</f>
        <v>12</v>
      </c>
      <c r="X312" s="354">
        <f>IFERROR(IF(X311="",0,X311),"0")</f>
        <v>9.0359999999999996E-2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21</v>
      </c>
      <c r="W313" s="354">
        <f>IFERROR(SUM(W311:W311),"0")</f>
        <v>21.6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1522.5</v>
      </c>
      <c r="W316" s="353">
        <f>IFERROR(IF(V316="",0,CEILING((V316/$H316),1)*$H316),"")</f>
        <v>1522.5</v>
      </c>
      <c r="X316" s="36">
        <f>IFERROR(IF(W316=0,"",ROUNDUP(W316/H316,0)*0.00753),"")</f>
        <v>5.4592499999999999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724.5</v>
      </c>
      <c r="W317" s="353">
        <f>IFERROR(IF(V317="",0,CEILING((V317/$H317),1)*$H317),"")</f>
        <v>724.5</v>
      </c>
      <c r="X317" s="36">
        <f>IFERROR(IF(W317=0,"",ROUNDUP(W317/H317,0)*0.00753),"")</f>
        <v>2.5978500000000002</v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1070</v>
      </c>
      <c r="W318" s="354">
        <f>IFERROR(W315/H315,"0")+IFERROR(W316/H316,"0")+IFERROR(W317/H317,"0")</f>
        <v>1070</v>
      </c>
      <c r="X318" s="354">
        <f>IFERROR(IF(X315="",0,X315),"0")+IFERROR(IF(X316="",0,X316),"0")+IFERROR(IF(X317="",0,X317),"0")</f>
        <v>8.0571000000000002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2247</v>
      </c>
      <c r="W319" s="354">
        <f>IFERROR(SUM(W315:W317),"0")</f>
        <v>2247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30.4</v>
      </c>
      <c r="W321" s="353">
        <f>IFERROR(IF(V321="",0,CEILING((V321/$H321),1)*$H321),"")</f>
        <v>31.919999999999998</v>
      </c>
      <c r="X321" s="36">
        <f>IFERROR(IF(W321=0,"",ROUNDUP(W321/H321,0)*0.00753),"")</f>
        <v>0.10542</v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13.333333333333334</v>
      </c>
      <c r="W322" s="354">
        <f>IFERROR(W321/H321,"0")</f>
        <v>14</v>
      </c>
      <c r="X322" s="354">
        <f>IFERROR(IF(X321="",0,X321),"0")</f>
        <v>0.10542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30.4</v>
      </c>
      <c r="W323" s="354">
        <f>IFERROR(SUM(W321:W321),"0")</f>
        <v>31.919999999999998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17</v>
      </c>
      <c r="W325" s="353">
        <f>IFERROR(IF(V325="",0,CEILING((V325/$H325),1)*$H325),"")</f>
        <v>17.849999999999998</v>
      </c>
      <c r="X325" s="36">
        <f>IFERROR(IF(W325=0,"",ROUNDUP(W325/H325,0)*0.00753),"")</f>
        <v>5.271E-2</v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6.666666666666667</v>
      </c>
      <c r="W326" s="354">
        <f>IFERROR(W325/H325,"0")</f>
        <v>7</v>
      </c>
      <c r="X326" s="354">
        <f>IFERROR(IF(X325="",0,X325),"0")</f>
        <v>5.271E-2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17</v>
      </c>
      <c r="W327" s="354">
        <f>IFERROR(SUM(W325:W325),"0")</f>
        <v>17.849999999999998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1700</v>
      </c>
      <c r="W332" s="353">
        <f t="shared" si="17"/>
        <v>1710</v>
      </c>
      <c r="X332" s="36">
        <f>IFERROR(IF(W332=0,"",ROUNDUP(W332/H332,0)*0.02175),"")</f>
        <v>2.4794999999999998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1900</v>
      </c>
      <c r="W334" s="353">
        <f t="shared" si="17"/>
        <v>1905</v>
      </c>
      <c r="X334" s="36">
        <f>IFERROR(IF(W334=0,"",ROUNDUP(W334/H334,0)*0.02175),"")</f>
        <v>2.7622499999999999</v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1100</v>
      </c>
      <c r="W336" s="353">
        <f t="shared" si="17"/>
        <v>1110</v>
      </c>
      <c r="X336" s="36">
        <f>IFERROR(IF(W336=0,"",ROUNDUP(W336/H336,0)*0.02175),"")</f>
        <v>1.6094999999999999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75</v>
      </c>
      <c r="W337" s="353">
        <f t="shared" si="17"/>
        <v>75</v>
      </c>
      <c r="X337" s="36">
        <f>IFERROR(IF(W337=0,"",ROUNDUP(W337/H337,0)*0.00937),"")</f>
        <v>0.14055000000000001</v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328.33333333333331</v>
      </c>
      <c r="W339" s="354">
        <f>IFERROR(W331/H331,"0")+IFERROR(W332/H332,"0")+IFERROR(W333/H333,"0")+IFERROR(W334/H334,"0")+IFERROR(W335/H335,"0")+IFERROR(W336/H336,"0")+IFERROR(W337/H337,"0")+IFERROR(W338/H338,"0")</f>
        <v>330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6.9917999999999996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4775</v>
      </c>
      <c r="W340" s="354">
        <f>IFERROR(SUM(W331:W338),"0")</f>
        <v>4800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1600</v>
      </c>
      <c r="W342" s="353">
        <f>IFERROR(IF(V342="",0,CEILING((V342/$H342),1)*$H342),"")</f>
        <v>1605</v>
      </c>
      <c r="X342" s="36">
        <f>IFERROR(IF(W342=0,"",ROUNDUP(W342/H342,0)*0.02175),"")</f>
        <v>2.3272499999999998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106.66666666666667</v>
      </c>
      <c r="W345" s="354">
        <f>IFERROR(W342/H342,"0")+IFERROR(W343/H343,"0")+IFERROR(W344/H344,"0")</f>
        <v>107</v>
      </c>
      <c r="X345" s="354">
        <f>IFERROR(IF(X342="",0,X342),"0")+IFERROR(IF(X343="",0,X343),"0")+IFERROR(IF(X344="",0,X344),"0")</f>
        <v>2.3272499999999998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1600</v>
      </c>
      <c r="W346" s="354">
        <f>IFERROR(SUM(W342:W344),"0")</f>
        <v>1605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30</v>
      </c>
      <c r="W349" s="353">
        <f>IFERROR(IF(V349="",0,CEILING((V349/$H349),1)*$H349),"")</f>
        <v>31.2</v>
      </c>
      <c r="X349" s="36">
        <f>IFERROR(IF(W349=0,"",ROUNDUP(W349/H349,0)*0.02175),"")</f>
        <v>8.6999999999999994E-2</v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3.8461538461538463</v>
      </c>
      <c r="W350" s="354">
        <f>IFERROR(W348/H348,"0")+IFERROR(W349/H349,"0")</f>
        <v>4</v>
      </c>
      <c r="X350" s="354">
        <f>IFERROR(IF(X348="",0,X348),"0")+IFERROR(IF(X349="",0,X349),"0")</f>
        <v>8.6999999999999994E-2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30</v>
      </c>
      <c r="W351" s="354">
        <f>IFERROR(SUM(W348:W349),"0")</f>
        <v>31.2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20</v>
      </c>
      <c r="W353" s="353">
        <f>IFERROR(IF(V353="",0,CEILING((V353/$H353),1)*$H353),"")</f>
        <v>23.4</v>
      </c>
      <c r="X353" s="36">
        <f>IFERROR(IF(W353=0,"",ROUNDUP(W353/H353,0)*0.02175),"")</f>
        <v>6.5250000000000002E-2</v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2.5641025641025643</v>
      </c>
      <c r="W354" s="354">
        <f>IFERROR(W353/H353,"0")</f>
        <v>3</v>
      </c>
      <c r="X354" s="354">
        <f>IFERROR(IF(X353="",0,X353),"0")</f>
        <v>6.5250000000000002E-2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20</v>
      </c>
      <c r="W355" s="354">
        <f>IFERROR(SUM(W353:W353),"0")</f>
        <v>23.4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100</v>
      </c>
      <c r="W371" s="353">
        <f>IFERROR(IF(V371="",0,CEILING((V371/$H371),1)*$H371),"")</f>
        <v>101.39999999999999</v>
      </c>
      <c r="X371" s="36">
        <f>IFERROR(IF(W371=0,"",ROUNDUP(W371/H371,0)*0.02175),"")</f>
        <v>0.28275</v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12.820512820512821</v>
      </c>
      <c r="W375" s="354">
        <f>IFERROR(W371/H371,"0")+IFERROR(W372/H372,"0")+IFERROR(W373/H373,"0")+IFERROR(W374/H374,"0")</f>
        <v>13</v>
      </c>
      <c r="X375" s="354">
        <f>IFERROR(IF(X371="",0,X371),"0")+IFERROR(IF(X372="",0,X372),"0")+IFERROR(IF(X373="",0,X373),"0")+IFERROR(IF(X374="",0,X374),"0")</f>
        <v>0.28275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100</v>
      </c>
      <c r="W376" s="354">
        <f>IFERROR(SUM(W371:W374),"0")</f>
        <v>101.39999999999999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27</v>
      </c>
      <c r="W385" s="353">
        <f>IFERROR(IF(V385="",0,CEILING((V385/$H385),1)*$H385),"")</f>
        <v>27</v>
      </c>
      <c r="X385" s="36">
        <f>IFERROR(IF(W385=0,"",ROUNDUP(W385/H385,0)*0.00753),"")</f>
        <v>7.5300000000000006E-2</v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10</v>
      </c>
      <c r="W386" s="354">
        <f>IFERROR(W384/H384,"0")+IFERROR(W385/H385,"0")</f>
        <v>10</v>
      </c>
      <c r="X386" s="354">
        <f>IFERROR(IF(X384="",0,X384),"0")+IFERROR(IF(X385="",0,X385),"0")</f>
        <v>7.5300000000000006E-2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27</v>
      </c>
      <c r="W387" s="354">
        <f>IFERROR(SUM(W384:W385),"0")</f>
        <v>27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29.4</v>
      </c>
      <c r="W396" s="353">
        <f t="shared" si="18"/>
        <v>29.400000000000002</v>
      </c>
      <c r="X396" s="36">
        <f t="shared" si="19"/>
        <v>7.0280000000000009E-2</v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70</v>
      </c>
      <c r="W400" s="353">
        <f t="shared" si="18"/>
        <v>71.400000000000006</v>
      </c>
      <c r="X400" s="36">
        <f t="shared" si="19"/>
        <v>0.17068</v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47.333333333333329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48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0.24096000000000001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99.4</v>
      </c>
      <c r="W403" s="354">
        <f>IFERROR(SUM(W389:W401),"0")</f>
        <v>100.80000000000001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50</v>
      </c>
      <c r="W427" s="353">
        <f t="shared" ref="W427:W433" si="20">IFERROR(IF(V427="",0,CEILING((V427/$H427),1)*$H427),"")</f>
        <v>50.400000000000006</v>
      </c>
      <c r="X427" s="36">
        <f>IFERROR(IF(W427=0,"",ROUNDUP(W427/H427,0)*0.00753),"")</f>
        <v>9.0359999999999996E-2</v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52.5</v>
      </c>
      <c r="W432" s="353">
        <f t="shared" si="20"/>
        <v>52.5</v>
      </c>
      <c r="X432" s="36">
        <f>IFERROR(IF(W432=0,"",ROUNDUP(W432/H432,0)*0.00502),"")</f>
        <v>0.1255</v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36.904761904761905</v>
      </c>
      <c r="W434" s="354">
        <f>IFERROR(W427/H427,"0")+IFERROR(W428/H428,"0")+IFERROR(W429/H429,"0")+IFERROR(W430/H430,"0")+IFERROR(W431/H431,"0")+IFERROR(W432/H432,"0")+IFERROR(W433/H433,"0")</f>
        <v>37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0.21586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102.5</v>
      </c>
      <c r="W435" s="354">
        <f>IFERROR(SUM(W427:W433),"0")</f>
        <v>102.9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160</v>
      </c>
      <c r="W452" s="353">
        <f t="shared" ref="W452:W462" si="21">IFERROR(IF(V452="",0,CEILING((V452/$H452),1)*$H452),"")</f>
        <v>163.68</v>
      </c>
      <c r="X452" s="36">
        <f t="shared" ref="X452:X457" si="22">IFERROR(IF(W452=0,"",ROUNDUP(W452/H452,0)*0.01196),"")</f>
        <v>0.37075999999999998</v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100</v>
      </c>
      <c r="W453" s="353">
        <f t="shared" si="21"/>
        <v>100.32000000000001</v>
      </c>
      <c r="X453" s="36">
        <f t="shared" si="22"/>
        <v>0.22724</v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50</v>
      </c>
      <c r="W456" s="353">
        <f t="shared" si="21"/>
        <v>52.800000000000004</v>
      </c>
      <c r="X456" s="36">
        <f t="shared" si="22"/>
        <v>0.1196</v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30</v>
      </c>
      <c r="W462" s="353">
        <f t="shared" si="21"/>
        <v>32.4</v>
      </c>
      <c r="X462" s="36">
        <f>IFERROR(IF(W462=0,"",ROUNDUP(W462/H462,0)*0.00937),"")</f>
        <v>8.4330000000000002E-2</v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67.045454545454533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69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0.80193000000000003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340</v>
      </c>
      <c r="W464" s="354">
        <f>IFERROR(SUM(W452:W462),"0")</f>
        <v>349.2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150</v>
      </c>
      <c r="W466" s="353">
        <f>IFERROR(IF(V466="",0,CEILING((V466/$H466),1)*$H466),"")</f>
        <v>153.12</v>
      </c>
      <c r="X466" s="36">
        <f>IFERROR(IF(W466=0,"",ROUNDUP(W466/H466,0)*0.01196),"")</f>
        <v>0.34683999999999998</v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28.409090909090907</v>
      </c>
      <c r="W468" s="354">
        <f>IFERROR(W466/H466,"0")+IFERROR(W467/H467,"0")</f>
        <v>29</v>
      </c>
      <c r="X468" s="354">
        <f>IFERROR(IF(X466="",0,X466),"0")+IFERROR(IF(X467="",0,X467),"0")</f>
        <v>0.34683999999999998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150</v>
      </c>
      <c r="W469" s="354">
        <f>IFERROR(SUM(W466:W467),"0")</f>
        <v>153.12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50</v>
      </c>
      <c r="W471" s="353">
        <f t="shared" ref="W471:W476" si="23">IFERROR(IF(V471="",0,CEILING((V471/$H471),1)*$H471),"")</f>
        <v>52.800000000000004</v>
      </c>
      <c r="X471" s="36">
        <f>IFERROR(IF(W471=0,"",ROUNDUP(W471/H471,0)*0.01196),"")</f>
        <v>0.1196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100</v>
      </c>
      <c r="W473" s="353">
        <f t="shared" si="23"/>
        <v>100.32000000000001</v>
      </c>
      <c r="X473" s="36">
        <f>IFERROR(IF(W473=0,"",ROUNDUP(W473/H473,0)*0.01196),"")</f>
        <v>0.22724</v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12</v>
      </c>
      <c r="W475" s="353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31.742424242424239</v>
      </c>
      <c r="W477" s="354">
        <f>IFERROR(W471/H471,"0")+IFERROR(W472/H472,"0")+IFERROR(W473/H473,"0")+IFERROR(W474/H474,"0")+IFERROR(W475/H475,"0")+IFERROR(W476/H476,"0")</f>
        <v>33</v>
      </c>
      <c r="X477" s="354">
        <f>IFERROR(IF(X471="",0,X471),"0")+IFERROR(IF(X472="",0,X472),"0")+IFERROR(IF(X473="",0,X473),"0")+IFERROR(IF(X474="",0,X474),"0")+IFERROR(IF(X475="",0,X475),"0")+IFERROR(IF(X476="",0,X476),"0")</f>
        <v>0.38431999999999999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162</v>
      </c>
      <c r="W478" s="354">
        <f>IFERROR(SUM(W471:W476),"0")</f>
        <v>167.52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20</v>
      </c>
      <c r="W494" s="353">
        <f>IFERROR(IF(V494="",0,CEILING((V494/$H494),1)*$H494),"")</f>
        <v>24</v>
      </c>
      <c r="X494" s="36">
        <f>IFERROR(IF(W494=0,"",ROUNDUP(W494/H494,0)*0.02175),"")</f>
        <v>4.3499999999999997E-2</v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1.6666666666666667</v>
      </c>
      <c r="W497" s="354">
        <f>IFERROR(W492/H492,"0")+IFERROR(W493/H493,"0")+IFERROR(W494/H494,"0")+IFERROR(W495/H495,"0")+IFERROR(W496/H496,"0")</f>
        <v>2</v>
      </c>
      <c r="X497" s="354">
        <f>IFERROR(IF(X492="",0,X492),"0")+IFERROR(IF(X493="",0,X493),"0")+IFERROR(IF(X494="",0,X494),"0")+IFERROR(IF(X495="",0,X495),"0")+IFERROR(IF(X496="",0,X496),"0")</f>
        <v>4.3499999999999997E-2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20</v>
      </c>
      <c r="W498" s="354">
        <f>IFERROR(SUM(W492:W496),"0")</f>
        <v>24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17027.3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17138.37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18145.609986771851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18262.725000000006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34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34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18995.609986771851</v>
      </c>
      <c r="W523" s="354">
        <f>GrossWeightTotalR+PalletQtyTotalR*25</f>
        <v>19112.725000000006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3729.4921993715097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3746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38.623539999999998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132.30000000000001</v>
      </c>
      <c r="D530" s="46">
        <f>IFERROR(W56*1,"0")+IFERROR(W57*1,"0")+IFERROR(W58*1,"0")+IFERROR(W59*1,"0")</f>
        <v>635.40000000000009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3016.2</v>
      </c>
      <c r="F530" s="46">
        <f>IFERROR(W133*1,"0")+IFERROR(W134*1,"0")+IFERROR(W135*1,"0")+IFERROR(W136*1,"0")+IFERROR(W137*1,"0")</f>
        <v>1596.6000000000001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35.700000000000003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1407.6</v>
      </c>
      <c r="J530" s="46">
        <f>IFERROR(W208*1,"0")+IFERROR(W209*1,"0")+IFERROR(W210*1,"0")+IFERROR(W211*1,"0")+IFERROR(W212*1,"0")+IFERROR(W213*1,"0")+IFERROR(W217*1,"0")+IFERROR(W218*1,"0")</f>
        <v>34.799999999999997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475.86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2318.37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6459.5999999999995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101.39999999999999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127.80000000000001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102.9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669.84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24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2024-04-17T08:10:20Z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