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8EDCC0-CF9E-4599-8D0D-2E6CFBEBDE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Y199" i="1" s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5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W532" i="1" s="1"/>
  <c r="Y22" i="1"/>
  <c r="Y23" i="1" s="1"/>
  <c r="X22" i="1"/>
  <c r="O22" i="1"/>
  <c r="H10" i="1"/>
  <c r="A9" i="1"/>
  <c r="A10" i="1" s="1"/>
  <c r="D7" i="1"/>
  <c r="P6" i="1"/>
  <c r="O2" i="1"/>
  <c r="Y206" i="1" l="1"/>
  <c r="F9" i="1"/>
  <c r="J9" i="1"/>
  <c r="F10" i="1"/>
  <c r="X33" i="1"/>
  <c r="X532" i="1" s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Y533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<sst xmlns="http://schemas.openxmlformats.org/spreadsheetml/2006/main" count="2266" uniqueCount="744">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</sst>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2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720</v>
      </c>
      <c r="X58" s="366">
        <f>IFERROR(IF(W58="",0,CEILING((W58/$H58),1)*$H58),"")</f>
        <v>720</v>
      </c>
      <c r="Y58" s="36">
        <f>IFERROR(IF(X58=0,"",ROUNDUP(X58/H58,0)*0.00937),"")</f>
        <v>1.4992000000000001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160</v>
      </c>
      <c r="X60" s="367">
        <f>IFERROR(X56/H56,"0")+IFERROR(X57/H57,"0")+IFERROR(X58/H58,"0")+IFERROR(X59/H59,"0")</f>
        <v>160</v>
      </c>
      <c r="Y60" s="367">
        <f>IFERROR(IF(Y56="",0,Y56),"0")+IFERROR(IF(Y57="",0,Y57),"0")+IFERROR(IF(Y58="",0,Y58),"0")+IFERROR(IF(Y59="",0,Y59),"0")</f>
        <v>1.4992000000000001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720</v>
      </c>
      <c r="X61" s="367">
        <f>IFERROR(SUM(X56:X59),"0")</f>
        <v>720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60</v>
      </c>
      <c r="X66" s="366">
        <f t="shared" si="2"/>
        <v>67.199999999999989</v>
      </c>
      <c r="Y66" s="36">
        <f t="shared" si="3"/>
        <v>0.1305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192</v>
      </c>
      <c r="X72" s="366">
        <f t="shared" si="2"/>
        <v>192</v>
      </c>
      <c r="Y72" s="36">
        <f t="shared" ref="Y72:Y79" si="4">IFERROR(IF(X72=0,"",ROUNDUP(X72/H72,0)*0.00937),"")</f>
        <v>0.44975999999999999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495</v>
      </c>
      <c r="X79" s="366">
        <f t="shared" si="2"/>
        <v>495</v>
      </c>
      <c r="Y79" s="36">
        <f t="shared" si="4"/>
        <v>1.0306999999999999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48</v>
      </c>
      <c r="X80" s="366">
        <f t="shared" si="2"/>
        <v>48</v>
      </c>
      <c r="Y80" s="36">
        <f>IFERROR(IF(X80=0,"",ROUNDUP(X80/H80,0)*0.00753),"")</f>
        <v>0.11295000000000001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450</v>
      </c>
      <c r="X84" s="366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278.35714285714289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279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2.6609099999999999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1245</v>
      </c>
      <c r="X87" s="367">
        <f>IFERROR(SUM(X64:X85),"0")</f>
        <v>1252.2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35</v>
      </c>
      <c r="X103" s="366">
        <f t="shared" si="5"/>
        <v>36.4</v>
      </c>
      <c r="Y103" s="36">
        <f>IFERROR(IF(X103=0,"",ROUNDUP(X103/H103,0)*0.00753),"")</f>
        <v>9.7890000000000005E-2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12.5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35</v>
      </c>
      <c r="X105" s="367">
        <f>IFERROR(SUM(X96:X103),"0")</f>
        <v>36.4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82.5</v>
      </c>
      <c r="X115" s="366">
        <f t="shared" si="6"/>
        <v>84.48</v>
      </c>
      <c r="Y115" s="36">
        <f>IFERROR(IF(X115=0,"",ROUNDUP(X115/H115,0)*0.00753),"")</f>
        <v>0.24096000000000001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360</v>
      </c>
      <c r="X116" s="366">
        <f t="shared" si="6"/>
        <v>361.8</v>
      </c>
      <c r="Y116" s="36">
        <f>IFERROR(IF(X116=0,"",ROUNDUP(X116/H116,0)*0.00753),"")</f>
        <v>1.00902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164.58333333333331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166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1.2499800000000001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442.5</v>
      </c>
      <c r="X122" s="367">
        <f>IFERROR(SUM(X107:X120),"0")</f>
        <v>446.28000000000003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50</v>
      </c>
      <c r="X136" s="366">
        <f>IFERROR(IF(W136="",0,CEILING((W136/$H136),1)*$H136),"")</f>
        <v>50.400000000000006</v>
      </c>
      <c r="Y136" s="36">
        <f>IFERROR(IF(X136=0,"",ROUNDUP(X136/H136,0)*0.02175),"")</f>
        <v>0.1305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540</v>
      </c>
      <c r="X138" s="366">
        <f>IFERROR(IF(W138="",0,CEILING((W138/$H138),1)*$H138),"")</f>
        <v>540</v>
      </c>
      <c r="Y138" s="36">
        <f>IFERROR(IF(X138=0,"",ROUNDUP(X138/H138,0)*0.00753),"")</f>
        <v>1.506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205.95238095238096</v>
      </c>
      <c r="X140" s="367">
        <f>IFERROR(X135/H135,"0")+IFERROR(X136/H136,"0")+IFERROR(X137/H137,"0")+IFERROR(X138/H138,"0")+IFERROR(X139/H139,"0")</f>
        <v>206</v>
      </c>
      <c r="Y140" s="367">
        <f>IFERROR(IF(Y135="",0,Y135),"0")+IFERROR(IF(Y136="",0,Y136),"0")+IFERROR(IF(Y137="",0,Y137),"0")+IFERROR(IF(Y138="",0,Y138),"0")+IFERROR(IF(Y139="",0,Y139),"0")</f>
        <v>1.6365000000000001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590</v>
      </c>
      <c r="X141" s="367">
        <f>IFERROR(SUM(X135:X139),"0")</f>
        <v>590.4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50</v>
      </c>
      <c r="X154" s="366">
        <f t="shared" si="8"/>
        <v>50.400000000000006</v>
      </c>
      <c r="Y154" s="36">
        <f>IFERROR(IF(X154=0,"",ROUNDUP(X154/H154,0)*0.00753),"")</f>
        <v>9.0359999999999996E-2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70</v>
      </c>
      <c r="X155" s="366">
        <f t="shared" si="8"/>
        <v>71.400000000000006</v>
      </c>
      <c r="Y155" s="36">
        <f>IFERROR(IF(X155=0,"",ROUNDUP(X155/H155,0)*0.00502),"")</f>
        <v>0.17068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70</v>
      </c>
      <c r="X158" s="366">
        <f t="shared" si="8"/>
        <v>71.400000000000006</v>
      </c>
      <c r="Y158" s="36">
        <f>IFERROR(IF(X158=0,"",ROUNDUP(X158/H158,0)*0.00502),"")</f>
        <v>0.17068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83.333333333333329</v>
      </c>
      <c r="X161" s="367">
        <f>IFERROR(X152/H152,"0")+IFERROR(X153/H153,"0")+IFERROR(X154/H154,"0")+IFERROR(X155/H155,"0")+IFERROR(X156/H156,"0")+IFERROR(X157/H157,"0")+IFERROR(X158/H158,"0")+IFERROR(X159/H159,"0")+IFERROR(X160/H160,"0")</f>
        <v>85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0.46937000000000001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210</v>
      </c>
      <c r="X162" s="367">
        <f>IFERROR(SUM(X152:X160),"0")</f>
        <v>214.20000000000002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100</v>
      </c>
      <c r="X183" s="366">
        <f t="shared" si="9"/>
        <v>104.39999999999999</v>
      </c>
      <c r="Y183" s="36">
        <f>IFERROR(IF(X183=0,"",ROUNDUP(X183/H183,0)*0.02175),"")</f>
        <v>0.26100000000000001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240</v>
      </c>
      <c r="X188" s="366">
        <f t="shared" si="9"/>
        <v>240</v>
      </c>
      <c r="Y188" s="36">
        <f>IFERROR(IF(X188=0,"",ROUNDUP(X188/H188,0)*0.00753),"")</f>
        <v>0.753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160</v>
      </c>
      <c r="X190" s="366">
        <f t="shared" si="9"/>
        <v>160.79999999999998</v>
      </c>
      <c r="Y190" s="36">
        <f>IFERROR(IF(X190=0,"",ROUNDUP(X190/H190,0)*0.00753),"")</f>
        <v>0.50451000000000001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120</v>
      </c>
      <c r="X192" s="366">
        <f t="shared" si="9"/>
        <v>120</v>
      </c>
      <c r="Y192" s="36">
        <f t="shared" ref="Y192:Y198" si="10">IFERROR(IF(X192=0,"",ROUNDUP(X192/H192,0)*0.00753),"")</f>
        <v>0.3765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400</v>
      </c>
      <c r="X194" s="366">
        <f t="shared" si="9"/>
        <v>400.8</v>
      </c>
      <c r="Y194" s="36">
        <f t="shared" si="10"/>
        <v>1.2575100000000001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120</v>
      </c>
      <c r="X197" s="366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120</v>
      </c>
      <c r="X198" s="366">
        <f t="shared" si="9"/>
        <v>120</v>
      </c>
      <c r="Y198" s="36">
        <f t="shared" si="10"/>
        <v>0.3765</v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494.82758620689657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496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3.9055200000000001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1260</v>
      </c>
      <c r="X200" s="367">
        <f>IFERROR(SUM(X182:X198),"0")</f>
        <v>1266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56</v>
      </c>
      <c r="X205" s="366">
        <f>IFERROR(IF(W205="",0,CEILING((W205/$H205),1)*$H205),"")</f>
        <v>57.599999999999994</v>
      </c>
      <c r="Y205" s="36">
        <f>IFERROR(IF(X205=0,"",ROUNDUP(X205/H205,0)*0.00753),"")</f>
        <v>0.18071999999999999</v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23.333333333333336</v>
      </c>
      <c r="X206" s="367">
        <f>IFERROR(X202/H202,"0")+IFERROR(X203/H203,"0")+IFERROR(X204/H204,"0")+IFERROR(X205/H205,"0")</f>
        <v>24</v>
      </c>
      <c r="Y206" s="367">
        <f>IFERROR(IF(Y202="",0,Y202),"0")+IFERROR(IF(Y203="",0,Y203),"0")+IFERROR(IF(Y204="",0,Y204),"0")+IFERROR(IF(Y205="",0,Y205),"0")</f>
        <v>0.18071999999999999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56</v>
      </c>
      <c r="X207" s="367">
        <f>IFERROR(SUM(X202:X205),"0")</f>
        <v>57.599999999999994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60</v>
      </c>
      <c r="X212" s="366">
        <f t="shared" si="11"/>
        <v>69.599999999999994</v>
      </c>
      <c r="Y212" s="36">
        <f>IFERROR(IF(X212=0,"",ROUNDUP(X212/H212,0)*0.02175),"")</f>
        <v>0.1305</v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5.1724137931034484</v>
      </c>
      <c r="X216" s="367">
        <f>IFERROR(X210/H210,"0")+IFERROR(X211/H211,"0")+IFERROR(X212/H212,"0")+IFERROR(X213/H213,"0")+IFERROR(X214/H214,"0")+IFERROR(X215/H215,"0")</f>
        <v>6</v>
      </c>
      <c r="Y216" s="367">
        <f>IFERROR(IF(Y210="",0,Y210),"0")+IFERROR(IF(Y211="",0,Y211),"0")+IFERROR(IF(Y212="",0,Y212),"0")+IFERROR(IF(Y213="",0,Y213),"0")+IFERROR(IF(Y214="",0,Y214),"0")+IFERROR(IF(Y215="",0,Y215),"0")</f>
        <v>0.1305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60</v>
      </c>
      <c r="X217" s="367">
        <f>IFERROR(SUM(X210:X215),"0")</f>
        <v>69.599999999999994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14</v>
      </c>
      <c r="X261" s="366">
        <f>IFERROR(IF(W261="",0,CEILING((W261/$H261),1)*$H261),"")</f>
        <v>15.12</v>
      </c>
      <c r="Y261" s="36">
        <f>IFERROR(IF(X261=0,"",ROUNDUP(X261/H261,0)*0.00502),"")</f>
        <v>4.5179999999999998E-2</v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8.3333333333333339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4.5179999999999998E-2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14</v>
      </c>
      <c r="X263" s="367">
        <f>IFERROR(SUM(X258:X261),"0")</f>
        <v>15.12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3.5714285714285712</v>
      </c>
      <c r="X280" s="367">
        <f>IFERROR(X277/H277,"0")+IFERROR(X278/H278,"0")+IFERROR(X279/H279,"0")</f>
        <v>4</v>
      </c>
      <c r="Y280" s="367">
        <f>IFERROR(IF(Y277="",0,Y277),"0")+IFERROR(IF(Y278="",0,Y278),"0")+IFERROR(IF(Y279="",0,Y279),"0")</f>
        <v>8.6999999999999994E-2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30</v>
      </c>
      <c r="X281" s="367">
        <f>IFERROR(SUM(X277:X279),"0")</f>
        <v>33.6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34</v>
      </c>
      <c r="X285" s="366">
        <f>IFERROR(IF(W285="",0,CEILING((W285/$H285),1)*$H285),"")</f>
        <v>35.699999999999996</v>
      </c>
      <c r="Y285" s="36">
        <f>IFERROR(IF(X285=0,"",ROUNDUP(X285/H285,0)*0.00753),"")</f>
        <v>0.10542</v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13.333333333333334</v>
      </c>
      <c r="X286" s="367">
        <f>IFERROR(X283/H283,"0")+IFERROR(X284/H284,"0")+IFERROR(X285/H285,"0")</f>
        <v>14</v>
      </c>
      <c r="Y286" s="367">
        <f>IFERROR(IF(Y283="",0,Y283),"0")+IFERROR(IF(Y284="",0,Y284),"0")+IFERROR(IF(Y285="",0,Y285),"0")</f>
        <v>0.10542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34</v>
      </c>
      <c r="X287" s="367">
        <f>IFERROR(SUM(X283:X285),"0")</f>
        <v>35.699999999999996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12</v>
      </c>
      <c r="X313" s="366">
        <f>IFERROR(IF(W313="",0,CEILING((W313/$H313),1)*$H313),"")</f>
        <v>12.6</v>
      </c>
      <c r="Y313" s="36">
        <f>IFERROR(IF(X313=0,"",ROUNDUP(X313/H313,0)*0.00753),"")</f>
        <v>5.271E-2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6.6666666666666661</v>
      </c>
      <c r="X314" s="367">
        <f>IFERROR(X313/H313,"0")</f>
        <v>7</v>
      </c>
      <c r="Y314" s="367">
        <f>IFERROR(IF(Y313="",0,Y313),"0")</f>
        <v>5.271E-2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12</v>
      </c>
      <c r="X315" s="367">
        <f>IFERROR(SUM(X313:X313),"0")</f>
        <v>12.6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1085</v>
      </c>
      <c r="X318" s="366">
        <f>IFERROR(IF(W318="",0,CEILING((W318/$H318),1)*$H318),"")</f>
        <v>1085.7</v>
      </c>
      <c r="Y318" s="36">
        <f>IFERROR(IF(X318=0,"",ROUNDUP(X318/H318,0)*0.00753),"")</f>
        <v>3.8930100000000003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516.66666666666663</v>
      </c>
      <c r="X320" s="367">
        <f>IFERROR(X317/H317,"0")+IFERROR(X318/H318,"0")+IFERROR(X319/H319,"0")</f>
        <v>517</v>
      </c>
      <c r="Y320" s="367">
        <f>IFERROR(IF(Y317="",0,Y317),"0")+IFERROR(IF(Y318="",0,Y318),"0")+IFERROR(IF(Y319="",0,Y319),"0")</f>
        <v>3.8930100000000003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1085</v>
      </c>
      <c r="X321" s="367">
        <f>IFERROR(SUM(X317:X319),"0")</f>
        <v>1085.7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7.6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3.3333333333333335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7.6</v>
      </c>
      <c r="X325" s="367">
        <f>IFERROR(SUM(X323:X323),"0")</f>
        <v>9.1199999999999992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800</v>
      </c>
      <c r="X335" s="366">
        <f t="shared" si="17"/>
        <v>810</v>
      </c>
      <c r="Y335" s="36">
        <f>IFERROR(IF(X335=0,"",ROUNDUP(X335/H335,0)*0.02175),"")</f>
        <v>1.1744999999999999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400</v>
      </c>
      <c r="X337" s="366">
        <f t="shared" si="17"/>
        <v>405</v>
      </c>
      <c r="Y337" s="36">
        <f>IFERROR(IF(X337=0,"",ROUNDUP(X337/H337,0)*0.02175),"")</f>
        <v>0.58724999999999994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60</v>
      </c>
      <c r="X339" s="366">
        <f t="shared" si="17"/>
        <v>60</v>
      </c>
      <c r="Y339" s="36">
        <f>IFERROR(IF(X339=0,"",ROUNDUP(X339/H339,0)*0.00937),"")</f>
        <v>0.11244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15</v>
      </c>
      <c r="X340" s="366">
        <f t="shared" si="17"/>
        <v>15</v>
      </c>
      <c r="Y340" s="36">
        <f>IFERROR(IF(X340=0,"",ROUNDUP(X340/H340,0)*0.00937),"")</f>
        <v>2.811E-2</v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95</v>
      </c>
      <c r="X341" s="367">
        <f>IFERROR(X333/H333,"0")+IFERROR(X334/H334,"0")+IFERROR(X335/H335,"0")+IFERROR(X336/H336,"0")+IFERROR(X337/H337,"0")+IFERROR(X338/H338,"0")+IFERROR(X339/H339,"0")+IFERROR(X340/H340,"0")</f>
        <v>96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1.9022999999999999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1275</v>
      </c>
      <c r="X342" s="367">
        <f>IFERROR(SUM(X333:X340),"0")</f>
        <v>1290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30</v>
      </c>
      <c r="X391" s="366">
        <f t="shared" ref="X391:X403" si="18">IFERROR(IF(W391="",0,CEILING((W391/$H391),1)*$H391),"")</f>
        <v>33.6</v>
      </c>
      <c r="Y391" s="36">
        <f>IFERROR(IF(X391=0,"",ROUNDUP(X391/H391,0)*0.00753),"")</f>
        <v>6.0240000000000002E-2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20</v>
      </c>
      <c r="X393" s="366">
        <f t="shared" si="18"/>
        <v>21</v>
      </c>
      <c r="Y393" s="36">
        <f>IFERROR(IF(X393=0,"",ROUNDUP(X393/H393,0)*0.00753),"")</f>
        <v>3.7650000000000003E-2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22.4</v>
      </c>
      <c r="X394" s="366">
        <f t="shared" si="18"/>
        <v>23.52</v>
      </c>
      <c r="Y394" s="36">
        <f>IFERROR(IF(X394=0,"",ROUNDUP(X394/H394,0)*0.00753),"")</f>
        <v>0.10542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87.5</v>
      </c>
      <c r="X398" s="366">
        <f t="shared" si="18"/>
        <v>88.2</v>
      </c>
      <c r="Y398" s="36">
        <f t="shared" si="19"/>
        <v>0.21084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52.5</v>
      </c>
      <c r="X402" s="366">
        <f t="shared" si="18"/>
        <v>52.5</v>
      </c>
      <c r="Y402" s="36">
        <f t="shared" si="19"/>
        <v>0.1255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91.904761904761898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94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0.53964999999999996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212.4</v>
      </c>
      <c r="X405" s="367">
        <f>IFERROR(SUM(X391:X403),"0")</f>
        <v>218.82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12</v>
      </c>
      <c r="X417" s="366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15</v>
      </c>
      <c r="X420" s="367">
        <f>IFERROR(X417/H417,"0")+IFERROR(X418/H418,"0")+IFERROR(X419/H419,"0")</f>
        <v>15</v>
      </c>
      <c r="Y420" s="367">
        <f>IFERROR(IF(Y417="",0,Y417),"0")+IFERROR(IF(Y418="",0,Y418),"0")+IFERROR(IF(Y419="",0,Y419),"0")</f>
        <v>9.4050000000000009E-2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18</v>
      </c>
      <c r="X421" s="367">
        <f>IFERROR(SUM(X417:X419),"0")</f>
        <v>18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6</v>
      </c>
      <c r="X439" s="36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5</v>
      </c>
      <c r="X441" s="367">
        <f>IFERROR(X439/H439,"0")+IFERROR(X440/H440,"0")</f>
        <v>5</v>
      </c>
      <c r="Y441" s="367">
        <f>IFERROR(IF(Y439="",0,Y439),"0")+IFERROR(IF(Y440="",0,Y440),"0")</f>
        <v>3.1350000000000003E-2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6</v>
      </c>
      <c r="X442" s="367">
        <f>IFERROR(SUM(X439:X440),"0")</f>
        <v>6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5.5</v>
      </c>
      <c r="X444" s="36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4.1666666666666661</v>
      </c>
      <c r="X445" s="367">
        <f>IFERROR(X444/H444,"0")</f>
        <v>5</v>
      </c>
      <c r="Y445" s="367">
        <f>IFERROR(IF(Y444="",0,Y444),"0")</f>
        <v>3.1350000000000003E-2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5.5</v>
      </c>
      <c r="X446" s="367">
        <f>IFERROR(SUM(X444:X444),"0")</f>
        <v>6.6000000000000005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90</v>
      </c>
      <c r="X454" s="366">
        <f t="shared" ref="X454:X464" si="21">IFERROR(IF(W454="",0,CEILING((W454/$H454),1)*$H454),"")</f>
        <v>95.04</v>
      </c>
      <c r="Y454" s="36">
        <f t="shared" ref="Y454:Y459" si="22">IFERROR(IF(X454=0,"",ROUNDUP(X454/H454,0)*0.01196),"")</f>
        <v>0.21528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30</v>
      </c>
      <c r="X456" s="366">
        <f t="shared" si="21"/>
        <v>31.68</v>
      </c>
      <c r="Y456" s="36">
        <f t="shared" si="22"/>
        <v>7.1760000000000004E-2</v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66</v>
      </c>
      <c r="X460" s="366">
        <f t="shared" si="21"/>
        <v>68.400000000000006</v>
      </c>
      <c r="Y460" s="36">
        <f>IFERROR(IF(X460=0,"",ROUNDUP(X460/H460,0)*0.00937),"")</f>
        <v>0.17802999999999999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78</v>
      </c>
      <c r="X464" s="366">
        <f t="shared" si="21"/>
        <v>79.2</v>
      </c>
      <c r="Y464" s="36">
        <f>IFERROR(IF(X464=0,"",ROUNDUP(X464/H464,0)*0.00937),"")</f>
        <v>0.20613999999999999</v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62.727272727272734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65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0.67120999999999997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264</v>
      </c>
      <c r="X466" s="367">
        <f>IFERROR(SUM(X454:X464),"0")</f>
        <v>274.32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60</v>
      </c>
      <c r="X468" s="366">
        <f>IFERROR(IF(W468="",0,CEILING((W468/$H468),1)*$H468),"")</f>
        <v>63.36</v>
      </c>
      <c r="Y468" s="36">
        <f>IFERROR(IF(X468=0,"",ROUNDUP(X468/H468,0)*0.01196),"")</f>
        <v>0.14352000000000001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11.363636363636363</v>
      </c>
      <c r="X470" s="367">
        <f>IFERROR(X468/H468,"0")+IFERROR(X469/H469,"0")</f>
        <v>12</v>
      </c>
      <c r="Y470" s="367">
        <f>IFERROR(IF(Y468="",0,Y468),"0")+IFERROR(IF(Y469="",0,Y469),"0")</f>
        <v>0.14352000000000001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60</v>
      </c>
      <c r="X471" s="367">
        <f>IFERROR(SUM(X468:X469),"0")</f>
        <v>63.36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60</v>
      </c>
      <c r="X473" s="366">
        <f t="shared" ref="X473:X478" si="23">IFERROR(IF(W473="",0,CEILING((W473/$H473),1)*$H473),"")</f>
        <v>63.36</v>
      </c>
      <c r="Y473" s="36">
        <f>IFERROR(IF(X473=0,"",ROUNDUP(X473/H473,0)*0.01196),"")</f>
        <v>0.14352000000000001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90</v>
      </c>
      <c r="X474" s="366">
        <f t="shared" si="23"/>
        <v>95.04</v>
      </c>
      <c r="Y474" s="36">
        <f>IFERROR(IF(X474=0,"",ROUNDUP(X474/H474,0)*0.01196),"")</f>
        <v>0.21528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30</v>
      </c>
      <c r="X475" s="366">
        <f t="shared" si="23"/>
        <v>31.68</v>
      </c>
      <c r="Y475" s="36">
        <f>IFERROR(IF(X475=0,"",ROUNDUP(X475/H475,0)*0.01196),"")</f>
        <v>7.1760000000000004E-2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37.424242424242422</v>
      </c>
      <c r="X479" s="367">
        <f>IFERROR(X473/H473,"0")+IFERROR(X474/H474,"0")+IFERROR(X475/H475,"0")+IFERROR(X476/H476,"0")+IFERROR(X477/H477,"0")+IFERROR(X478/H478,"0")</f>
        <v>40</v>
      </c>
      <c r="Y479" s="367">
        <f>IFERROR(IF(Y473="",0,Y473),"0")+IFERROR(IF(Y474="",0,Y474),"0")+IFERROR(IF(Y475="",0,Y475),"0")+IFERROR(IF(Y476="",0,Y476),"0")+IFERROR(IF(Y477="",0,Y477),"0")+IFERROR(IF(Y478="",0,Y478),"0")</f>
        <v>0.46804000000000001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192</v>
      </c>
      <c r="X480" s="367">
        <f>IFERROR(SUM(X473:X478),"0")</f>
        <v>204.48000000000002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150</v>
      </c>
      <c r="X516" s="366">
        <f>IFERROR(IF(W516="",0,CEILING((W516/$H516),1)*$H516),"")</f>
        <v>156</v>
      </c>
      <c r="Y516" s="36">
        <f>IFERROR(IF(X516=0,"",ROUNDUP(X516/H516,0)*0.02175),"")</f>
        <v>0.43499999999999994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19.23076923076923</v>
      </c>
      <c r="X521" s="367">
        <f>IFERROR(X516/H516,"0")+IFERROR(X517/H517,"0")+IFERROR(X518/H518,"0")+IFERROR(X519/H519,"0")+IFERROR(X520/H520,"0")</f>
        <v>20</v>
      </c>
      <c r="Y521" s="367">
        <f>IFERROR(IF(Y516="",0,Y516),"0")+IFERROR(IF(Y517="",0,Y517),"0")+IFERROR(IF(Y518="",0,Y518),"0")+IFERROR(IF(Y519="",0,Y519),"0")+IFERROR(IF(Y520="",0,Y520),"0")</f>
        <v>0.43499999999999994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150</v>
      </c>
      <c r="X522" s="367">
        <f>IFERROR(SUM(X516:X520),"0")</f>
        <v>156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8000.5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8101.9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8642.1647446806128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8751.0700000000015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18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9092.1647446806128</v>
      </c>
      <c r="X531" s="367">
        <f>GrossWeightTotalR+PalletQtyTotalR*25</f>
        <v>9201.0700000000015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2327.6149683649678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2349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20.409429999999993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720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1734.88</v>
      </c>
      <c r="F538" s="46">
        <f>IFERROR(X135*1,"0")+IFERROR(X136*1,"0")+IFERROR(X137*1,"0")+IFERROR(X138*1,"0")+IFERROR(X139*1,"0")</f>
        <v>590.4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214.20000000000002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1323.6</v>
      </c>
      <c r="J538" s="46">
        <f>IFERROR(X210*1,"0")+IFERROR(X211*1,"0")+IFERROR(X212*1,"0")+IFERROR(X213*1,"0")+IFERROR(X214*1,"0")+IFERROR(X215*1,"0")+IFERROR(X219*1,"0")+IFERROR(X220*1,"0")</f>
        <v>69.599999999999994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84.419999999999987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84.419999999999987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1107.4199999999998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1290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247.62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21.6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542.16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156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