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8BBF01-CAD8-4E82-9258-52ADC0155F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X480" i="1" s="1"/>
  <c r="X483" i="1" s="1"/>
  <c r="N480" i="1"/>
  <c r="V478" i="1"/>
  <c r="V477" i="1"/>
  <c r="W476" i="1"/>
  <c r="X476" i="1" s="1"/>
  <c r="N476" i="1"/>
  <c r="W475" i="1"/>
  <c r="X475" i="1" s="1"/>
  <c r="N475" i="1"/>
  <c r="X474" i="1"/>
  <c r="W474" i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X460" i="1"/>
  <c r="W460" i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X452" i="1"/>
  <c r="W452" i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W438" i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W415" i="1"/>
  <c r="N415" i="1"/>
  <c r="V413" i="1"/>
  <c r="V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W386" i="1" s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X371" i="1"/>
  <c r="X375" i="1" s="1"/>
  <c r="W371" i="1"/>
  <c r="N371" i="1"/>
  <c r="V369" i="1"/>
  <c r="W368" i="1"/>
  <c r="V368" i="1"/>
  <c r="X367" i="1"/>
  <c r="W367" i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V355" i="1"/>
  <c r="V354" i="1"/>
  <c r="W353" i="1"/>
  <c r="N353" i="1"/>
  <c r="V351" i="1"/>
  <c r="V350" i="1"/>
  <c r="X349" i="1"/>
  <c r="W349" i="1"/>
  <c r="N349" i="1"/>
  <c r="W348" i="1"/>
  <c r="W351" i="1" s="1"/>
  <c r="N348" i="1"/>
  <c r="V346" i="1"/>
  <c r="V345" i="1"/>
  <c r="W344" i="1"/>
  <c r="X344" i="1" s="1"/>
  <c r="N344" i="1"/>
  <c r="W343" i="1"/>
  <c r="X343" i="1" s="1"/>
  <c r="N343" i="1"/>
  <c r="W342" i="1"/>
  <c r="W345" i="1" s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W332" i="1"/>
  <c r="X332" i="1" s="1"/>
  <c r="N332" i="1"/>
  <c r="W331" i="1"/>
  <c r="X331" i="1" s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X306" i="1"/>
  <c r="W306" i="1"/>
  <c r="N306" i="1"/>
  <c r="W305" i="1"/>
  <c r="W308" i="1" s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V291" i="1"/>
  <c r="V290" i="1"/>
  <c r="W289" i="1"/>
  <c r="X289" i="1" s="1"/>
  <c r="N289" i="1"/>
  <c r="W288" i="1"/>
  <c r="X288" i="1" s="1"/>
  <c r="N288" i="1"/>
  <c r="W287" i="1"/>
  <c r="X287" i="1" s="1"/>
  <c r="X290" i="1" s="1"/>
  <c r="N287" i="1"/>
  <c r="V285" i="1"/>
  <c r="V284" i="1"/>
  <c r="W283" i="1"/>
  <c r="X283" i="1" s="1"/>
  <c r="N283" i="1"/>
  <c r="W282" i="1"/>
  <c r="X282" i="1" s="1"/>
  <c r="W281" i="1"/>
  <c r="V279" i="1"/>
  <c r="V278" i="1"/>
  <c r="X277" i="1"/>
  <c r="W277" i="1"/>
  <c r="N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X267" i="1"/>
  <c r="W267" i="1"/>
  <c r="N267" i="1"/>
  <c r="W266" i="1"/>
  <c r="X266" i="1" s="1"/>
  <c r="W265" i="1"/>
  <c r="X265" i="1" s="1"/>
  <c r="N265" i="1"/>
  <c r="X264" i="1"/>
  <c r="W264" i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V254" i="1"/>
  <c r="V253" i="1"/>
  <c r="W252" i="1"/>
  <c r="W254" i="1" s="1"/>
  <c r="N252" i="1"/>
  <c r="V250" i="1"/>
  <c r="V249" i="1"/>
  <c r="W248" i="1"/>
  <c r="X248" i="1" s="1"/>
  <c r="N248" i="1"/>
  <c r="W247" i="1"/>
  <c r="X247" i="1" s="1"/>
  <c r="N247" i="1"/>
  <c r="X246" i="1"/>
  <c r="W246" i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V220" i="1"/>
  <c r="V219" i="1"/>
  <c r="W218" i="1"/>
  <c r="X218" i="1" s="1"/>
  <c r="N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V205" i="1"/>
  <c r="V204" i="1"/>
  <c r="W203" i="1"/>
  <c r="X203" i="1" s="1"/>
  <c r="N203" i="1"/>
  <c r="W202" i="1"/>
  <c r="X202" i="1" s="1"/>
  <c r="N202" i="1"/>
  <c r="W201" i="1"/>
  <c r="X201" i="1" s="1"/>
  <c r="N201" i="1"/>
  <c r="W200" i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X173" i="1"/>
  <c r="X177" i="1" s="1"/>
  <c r="W173" i="1"/>
  <c r="N173" i="1"/>
  <c r="V171" i="1"/>
  <c r="W170" i="1"/>
  <c r="V170" i="1"/>
  <c r="X169" i="1"/>
  <c r="W169" i="1"/>
  <c r="N169" i="1"/>
  <c r="W168" i="1"/>
  <c r="N168" i="1"/>
  <c r="V166" i="1"/>
  <c r="V165" i="1"/>
  <c r="W164" i="1"/>
  <c r="X164" i="1" s="1"/>
  <c r="N164" i="1"/>
  <c r="W163" i="1"/>
  <c r="X163" i="1" s="1"/>
  <c r="X165" i="1" s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V147" i="1"/>
  <c r="V146" i="1"/>
  <c r="W145" i="1"/>
  <c r="X145" i="1" s="1"/>
  <c r="N145" i="1"/>
  <c r="W144" i="1"/>
  <c r="X144" i="1" s="1"/>
  <c r="N144" i="1"/>
  <c r="X143" i="1"/>
  <c r="X146" i="1" s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X133" i="1" s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X108" i="1" s="1"/>
  <c r="N108" i="1"/>
  <c r="W107" i="1"/>
  <c r="X107" i="1" s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W60" i="1" s="1"/>
  <c r="N57" i="1"/>
  <c r="X56" i="1"/>
  <c r="W56" i="1"/>
  <c r="N56" i="1"/>
  <c r="V53" i="1"/>
  <c r="V52" i="1"/>
  <c r="W51" i="1"/>
  <c r="X51" i="1" s="1"/>
  <c r="N51" i="1"/>
  <c r="W50" i="1"/>
  <c r="C53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N27" i="1"/>
  <c r="W26" i="1"/>
  <c r="X26" i="1" s="1"/>
  <c r="N26" i="1"/>
  <c r="V24" i="1"/>
  <c r="V520" i="1" s="1"/>
  <c r="V23" i="1"/>
  <c r="W22" i="1"/>
  <c r="W23" i="1" s="1"/>
  <c r="N22" i="1"/>
  <c r="H10" i="1"/>
  <c r="A9" i="1"/>
  <c r="F10" i="1" s="1"/>
  <c r="D7" i="1"/>
  <c r="O6" i="1"/>
  <c r="N2" i="1"/>
  <c r="X86" i="1" l="1"/>
  <c r="X138" i="1"/>
  <c r="X214" i="1"/>
  <c r="X408" i="1"/>
  <c r="X463" i="1"/>
  <c r="X252" i="1"/>
  <c r="X253" i="1" s="1"/>
  <c r="W253" i="1"/>
  <c r="W312" i="1"/>
  <c r="X311" i="1"/>
  <c r="X312" i="1" s="1"/>
  <c r="W319" i="1"/>
  <c r="X315" i="1"/>
  <c r="X318" i="1" s="1"/>
  <c r="W355" i="1"/>
  <c r="W354" i="1"/>
  <c r="X353" i="1"/>
  <c r="X354" i="1" s="1"/>
  <c r="X22" i="1"/>
  <c r="X23" i="1" s="1"/>
  <c r="W34" i="1"/>
  <c r="X104" i="1"/>
  <c r="X119" i="1"/>
  <c r="X229" i="1"/>
  <c r="W279" i="1"/>
  <c r="X275" i="1"/>
  <c r="X278" i="1" s="1"/>
  <c r="W323" i="1"/>
  <c r="W322" i="1"/>
  <c r="X321" i="1"/>
  <c r="X322" i="1" s="1"/>
  <c r="W327" i="1"/>
  <c r="W326" i="1"/>
  <c r="X325" i="1"/>
  <c r="X326" i="1" s="1"/>
  <c r="X339" i="1"/>
  <c r="X402" i="1"/>
  <c r="W413" i="1"/>
  <c r="W412" i="1"/>
  <c r="X411" i="1"/>
  <c r="X412" i="1" s="1"/>
  <c r="W419" i="1"/>
  <c r="X415" i="1"/>
  <c r="W33" i="1"/>
  <c r="W104" i="1"/>
  <c r="W260" i="1"/>
  <c r="W273" i="1"/>
  <c r="W285" i="1"/>
  <c r="W291" i="1"/>
  <c r="W468" i="1"/>
  <c r="U530" i="1"/>
  <c r="B530" i="1"/>
  <c r="W522" i="1"/>
  <c r="W521" i="1"/>
  <c r="V524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30" i="1"/>
  <c r="X57" i="1"/>
  <c r="X60" i="1" s="1"/>
  <c r="W61" i="1"/>
  <c r="E530" i="1"/>
  <c r="W86" i="1"/>
  <c r="W87" i="1"/>
  <c r="W94" i="1"/>
  <c r="X89" i="1"/>
  <c r="X93" i="1" s="1"/>
  <c r="W93" i="1"/>
  <c r="W119" i="1"/>
  <c r="W120" i="1"/>
  <c r="W129" i="1"/>
  <c r="X122" i="1"/>
  <c r="X129" i="1" s="1"/>
  <c r="W146" i="1"/>
  <c r="X159" i="1"/>
  <c r="W159" i="1"/>
  <c r="W166" i="1"/>
  <c r="W171" i="1"/>
  <c r="X168" i="1"/>
  <c r="X170" i="1" s="1"/>
  <c r="W177" i="1"/>
  <c r="W178" i="1"/>
  <c r="W197" i="1"/>
  <c r="X180" i="1"/>
  <c r="X197" i="1" s="1"/>
  <c r="W198" i="1"/>
  <c r="W205" i="1"/>
  <c r="X200" i="1"/>
  <c r="X204" i="1" s="1"/>
  <c r="W204" i="1"/>
  <c r="W215" i="1"/>
  <c r="W220" i="1"/>
  <c r="X217" i="1"/>
  <c r="X219" i="1" s="1"/>
  <c r="X260" i="1"/>
  <c r="X302" i="1"/>
  <c r="H9" i="1"/>
  <c r="A10" i="1"/>
  <c r="F9" i="1"/>
  <c r="J9" i="1"/>
  <c r="W52" i="1"/>
  <c r="W105" i="1"/>
  <c r="W130" i="1"/>
  <c r="W138" i="1"/>
  <c r="W230" i="1"/>
  <c r="M530" i="1"/>
  <c r="W250" i="1"/>
  <c r="X233" i="1"/>
  <c r="X249" i="1" s="1"/>
  <c r="W249" i="1"/>
  <c r="X363" i="1"/>
  <c r="W261" i="1"/>
  <c r="W272" i="1"/>
  <c r="W278" i="1"/>
  <c r="W284" i="1"/>
  <c r="W290" i="1"/>
  <c r="W303" i="1"/>
  <c r="W307" i="1"/>
  <c r="W318" i="1"/>
  <c r="W340" i="1"/>
  <c r="W346" i="1"/>
  <c r="W350" i="1"/>
  <c r="W363" i="1"/>
  <c r="W402" i="1"/>
  <c r="W425" i="1"/>
  <c r="W434" i="1"/>
  <c r="X427" i="1"/>
  <c r="X434" i="1" s="1"/>
  <c r="W477" i="1"/>
  <c r="F530" i="1"/>
  <c r="W139" i="1"/>
  <c r="G530" i="1"/>
  <c r="W147" i="1"/>
  <c r="H530" i="1"/>
  <c r="W160" i="1"/>
  <c r="I530" i="1"/>
  <c r="W165" i="1"/>
  <c r="J530" i="1"/>
  <c r="W214" i="1"/>
  <c r="L530" i="1"/>
  <c r="W229" i="1"/>
  <c r="X263" i="1"/>
  <c r="X272" i="1" s="1"/>
  <c r="X281" i="1"/>
  <c r="X284" i="1" s="1"/>
  <c r="N530" i="1"/>
  <c r="W302" i="1"/>
  <c r="X305" i="1"/>
  <c r="X307" i="1" s="1"/>
  <c r="O530" i="1"/>
  <c r="W313" i="1"/>
  <c r="P530" i="1"/>
  <c r="W339" i="1"/>
  <c r="X342" i="1"/>
  <c r="X345" i="1" s="1"/>
  <c r="X348" i="1"/>
  <c r="X350" i="1" s="1"/>
  <c r="Q530" i="1"/>
  <c r="W364" i="1"/>
  <c r="W369" i="1"/>
  <c r="X366" i="1"/>
  <c r="X368" i="1" s="1"/>
  <c r="W375" i="1"/>
  <c r="W376" i="1"/>
  <c r="W379" i="1"/>
  <c r="X378" i="1"/>
  <c r="X379" i="1" s="1"/>
  <c r="W380" i="1"/>
  <c r="W387" i="1"/>
  <c r="X384" i="1"/>
  <c r="X386" i="1" s="1"/>
  <c r="R530" i="1"/>
  <c r="W403" i="1"/>
  <c r="W409" i="1"/>
  <c r="W408" i="1"/>
  <c r="X418" i="1"/>
  <c r="S530" i="1"/>
  <c r="W435" i="1"/>
  <c r="W440" i="1"/>
  <c r="X437" i="1"/>
  <c r="X439" i="1" s="1"/>
  <c r="W464" i="1"/>
  <c r="W463" i="1"/>
  <c r="W469" i="1"/>
  <c r="W478" i="1"/>
  <c r="X471" i="1"/>
  <c r="X477" i="1" s="1"/>
  <c r="W484" i="1"/>
  <c r="W483" i="1"/>
  <c r="W487" i="1"/>
  <c r="X486" i="1"/>
  <c r="X487" i="1" s="1"/>
  <c r="W488" i="1"/>
  <c r="W503" i="1"/>
  <c r="X500" i="1"/>
  <c r="X503" i="1" s="1"/>
  <c r="W504" i="1"/>
  <c r="T530" i="1"/>
  <c r="W424" i="1"/>
  <c r="W498" i="1"/>
  <c r="W524" i="1" l="1"/>
  <c r="W523" i="1"/>
  <c r="X525" i="1"/>
  <c r="W520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<sst xmlns="http://schemas.openxmlformats.org/spreadsheetml/2006/main" count="2230" uniqueCount="736">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</sst>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6" t="s">
        <v>0</v>
      </c>
      <c r="E1" s="377"/>
      <c r="F1" s="377"/>
      <c r="G1" s="12" t="s">
        <v>1</v>
      </c>
      <c r="H1" s="496" t="s">
        <v>2</v>
      </c>
      <c r="I1" s="377"/>
      <c r="J1" s="377"/>
      <c r="K1" s="377"/>
      <c r="L1" s="377"/>
      <c r="M1" s="377"/>
      <c r="N1" s="377"/>
      <c r="O1" s="377"/>
      <c r="P1" s="376" t="s">
        <v>3</v>
      </c>
      <c r="Q1" s="377"/>
      <c r="R1" s="37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601" t="s">
        <v>8</v>
      </c>
      <c r="B5" s="391"/>
      <c r="C5" s="384"/>
      <c r="D5" s="652"/>
      <c r="E5" s="653"/>
      <c r="F5" s="423" t="s">
        <v>9</v>
      </c>
      <c r="G5" s="384"/>
      <c r="H5" s="652" t="s">
        <v>735</v>
      </c>
      <c r="I5" s="700"/>
      <c r="J5" s="700"/>
      <c r="K5" s="700"/>
      <c r="L5" s="653"/>
      <c r="N5" s="24" t="s">
        <v>10</v>
      </c>
      <c r="O5" s="386">
        <v>45401</v>
      </c>
      <c r="P5" s="387"/>
      <c r="R5" s="396" t="s">
        <v>11</v>
      </c>
      <c r="S5" s="397"/>
      <c r="T5" s="580" t="s">
        <v>12</v>
      </c>
      <c r="U5" s="387"/>
      <c r="Z5" s="51"/>
      <c r="AA5" s="51"/>
      <c r="AB5" s="51"/>
    </row>
    <row r="6" spans="1:29" s="350" customFormat="1" ht="24" customHeight="1" x14ac:dyDescent="0.2">
      <c r="A6" s="601" t="s">
        <v>13</v>
      </c>
      <c r="B6" s="391"/>
      <c r="C6" s="384"/>
      <c r="D6" s="454" t="s">
        <v>14</v>
      </c>
      <c r="E6" s="455"/>
      <c r="F6" s="455"/>
      <c r="G6" s="455"/>
      <c r="H6" s="455"/>
      <c r="I6" s="455"/>
      <c r="J6" s="455"/>
      <c r="K6" s="455"/>
      <c r="L6" s="387"/>
      <c r="N6" s="24" t="s">
        <v>15</v>
      </c>
      <c r="O6" s="661" t="str">
        <f>IF(O5=0," ",CHOOSE(WEEKDAY(O5,2),"Понедельник","Вторник","Среда","Четверг","Пятница","Суббота","Воскресенье"))</f>
        <v>Пятница</v>
      </c>
      <c r="P6" s="357"/>
      <c r="R6" s="703" t="s">
        <v>16</v>
      </c>
      <c r="S6" s="397"/>
      <c r="T6" s="563" t="s">
        <v>17</v>
      </c>
      <c r="U6" s="56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30" t="str">
        <f>IFERROR(VLOOKUP(DeliveryAddress,Table,3,0),1)</f>
        <v>5</v>
      </c>
      <c r="E7" s="531"/>
      <c r="F7" s="531"/>
      <c r="G7" s="531"/>
      <c r="H7" s="531"/>
      <c r="I7" s="531"/>
      <c r="J7" s="531"/>
      <c r="K7" s="531"/>
      <c r="L7" s="505"/>
      <c r="N7" s="24"/>
      <c r="O7" s="42"/>
      <c r="P7" s="42"/>
      <c r="R7" s="361"/>
      <c r="S7" s="397"/>
      <c r="T7" s="565"/>
      <c r="U7" s="566"/>
      <c r="Z7" s="51"/>
      <c r="AA7" s="51"/>
      <c r="AB7" s="51"/>
    </row>
    <row r="8" spans="1:29" s="350" customFormat="1" ht="25.5" customHeight="1" x14ac:dyDescent="0.2">
      <c r="A8" s="401" t="s">
        <v>18</v>
      </c>
      <c r="B8" s="363"/>
      <c r="C8" s="364"/>
      <c r="D8" s="658"/>
      <c r="E8" s="659"/>
      <c r="F8" s="659"/>
      <c r="G8" s="659"/>
      <c r="H8" s="659"/>
      <c r="I8" s="659"/>
      <c r="J8" s="659"/>
      <c r="K8" s="659"/>
      <c r="L8" s="660"/>
      <c r="N8" s="24" t="s">
        <v>19</v>
      </c>
      <c r="O8" s="437">
        <v>0.41666666666666669</v>
      </c>
      <c r="P8" s="387"/>
      <c r="R8" s="361"/>
      <c r="S8" s="397"/>
      <c r="T8" s="565"/>
      <c r="U8" s="566"/>
      <c r="Z8" s="51"/>
      <c r="AA8" s="51"/>
      <c r="AB8" s="51"/>
    </row>
    <row r="9" spans="1:29" s="350" customFormat="1" ht="39.950000000000003" customHeight="1" x14ac:dyDescent="0.2">
      <c r="A9" s="4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7"/>
      <c r="E9" s="395"/>
      <c r="F9" s="4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N9" s="26" t="s">
        <v>20</v>
      </c>
      <c r="O9" s="386"/>
      <c r="P9" s="387"/>
      <c r="R9" s="361"/>
      <c r="S9" s="397"/>
      <c r="T9" s="567"/>
      <c r="U9" s="568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4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7"/>
      <c r="E10" s="395"/>
      <c r="F10" s="4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01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37"/>
      <c r="P10" s="387"/>
      <c r="S10" s="24" t="s">
        <v>22</v>
      </c>
      <c r="T10" s="702" t="s">
        <v>23</v>
      </c>
      <c r="U10" s="56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7"/>
      <c r="P11" s="387"/>
      <c r="S11" s="24" t="s">
        <v>26</v>
      </c>
      <c r="T11" s="427" t="s">
        <v>27</v>
      </c>
      <c r="U11" s="42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390" t="s">
        <v>28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84"/>
      <c r="N12" s="24" t="s">
        <v>29</v>
      </c>
      <c r="O12" s="504"/>
      <c r="P12" s="505"/>
      <c r="Q12" s="23"/>
      <c r="S12" s="24"/>
      <c r="T12" s="377"/>
      <c r="U12" s="361"/>
      <c r="Z12" s="51"/>
      <c r="AA12" s="51"/>
      <c r="AB12" s="51"/>
    </row>
    <row r="13" spans="1:29" s="350" customFormat="1" ht="23.25" customHeight="1" x14ac:dyDescent="0.2">
      <c r="A13" s="390" t="s">
        <v>30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84"/>
      <c r="M13" s="26"/>
      <c r="N13" s="26" t="s">
        <v>31</v>
      </c>
      <c r="O13" s="427"/>
      <c r="P13" s="42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390" t="s">
        <v>32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84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414" t="s">
        <v>33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84"/>
      <c r="N15" s="599" t="s">
        <v>34</v>
      </c>
      <c r="O15" s="377"/>
      <c r="P15" s="377"/>
      <c r="Q15" s="377"/>
      <c r="R15" s="37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0"/>
      <c r="O16" s="600"/>
      <c r="P16" s="600"/>
      <c r="Q16" s="600"/>
      <c r="R16" s="6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609" t="s">
        <v>37</v>
      </c>
      <c r="D17" s="358" t="s">
        <v>38</v>
      </c>
      <c r="E17" s="380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630"/>
      <c r="P17" s="630"/>
      <c r="Q17" s="630"/>
      <c r="R17" s="380"/>
      <c r="S17" s="383" t="s">
        <v>48</v>
      </c>
      <c r="T17" s="384"/>
      <c r="U17" s="358" t="s">
        <v>49</v>
      </c>
      <c r="V17" s="358" t="s">
        <v>50</v>
      </c>
      <c r="W17" s="721" t="s">
        <v>51</v>
      </c>
      <c r="X17" s="358" t="s">
        <v>52</v>
      </c>
      <c r="Y17" s="399" t="s">
        <v>53</v>
      </c>
      <c r="Z17" s="399" t="s">
        <v>54</v>
      </c>
      <c r="AA17" s="399" t="s">
        <v>55</v>
      </c>
      <c r="AB17" s="662"/>
      <c r="AC17" s="663"/>
      <c r="AD17" s="613"/>
      <c r="BA17" s="677" t="s">
        <v>56</v>
      </c>
    </row>
    <row r="18" spans="1:53" ht="14.25" customHeight="1" x14ac:dyDescent="0.2">
      <c r="A18" s="359"/>
      <c r="B18" s="359"/>
      <c r="C18" s="359"/>
      <c r="D18" s="381"/>
      <c r="E18" s="382"/>
      <c r="F18" s="359"/>
      <c r="G18" s="359"/>
      <c r="H18" s="359"/>
      <c r="I18" s="359"/>
      <c r="J18" s="359"/>
      <c r="K18" s="359"/>
      <c r="L18" s="359"/>
      <c r="M18" s="359"/>
      <c r="N18" s="381"/>
      <c r="O18" s="631"/>
      <c r="P18" s="631"/>
      <c r="Q18" s="631"/>
      <c r="R18" s="382"/>
      <c r="S18" s="349" t="s">
        <v>57</v>
      </c>
      <c r="T18" s="349" t="s">
        <v>58</v>
      </c>
      <c r="U18" s="359"/>
      <c r="V18" s="359"/>
      <c r="W18" s="722"/>
      <c r="X18" s="359"/>
      <c r="Y18" s="400"/>
      <c r="Z18" s="400"/>
      <c r="AA18" s="664"/>
      <c r="AB18" s="665"/>
      <c r="AC18" s="666"/>
      <c r="AD18" s="614"/>
      <c r="BA18" s="361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415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8"/>
      <c r="Z20" s="348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8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8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73" t="s">
        <v>76</v>
      </c>
      <c r="O29" s="366"/>
      <c r="P29" s="366"/>
      <c r="Q29" s="366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6"/>
      <c r="P30" s="366"/>
      <c r="Q30" s="366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6"/>
      <c r="P31" s="366"/>
      <c r="Q31" s="366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8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8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8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8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8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8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3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8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8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92" t="s">
        <v>95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48"/>
      <c r="Z47" s="48"/>
    </row>
    <row r="48" spans="1:53" ht="16.5" hidden="1" customHeight="1" x14ac:dyDescent="0.25">
      <c r="A48" s="415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8"/>
      <c r="Z48" s="348"/>
    </row>
    <row r="49" spans="1:53" ht="14.25" hidden="1" customHeight="1" x14ac:dyDescent="0.25">
      <c r="A49" s="36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7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8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8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415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8"/>
      <c r="Z54" s="348"/>
    </row>
    <row r="55" spans="1:53" ht="14.25" hidden="1" customHeight="1" x14ac:dyDescent="0.25">
      <c r="A55" s="36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7"/>
      <c r="S56" s="34"/>
      <c r="T56" s="34"/>
      <c r="U56" s="35" t="s">
        <v>65</v>
      </c>
      <c r="V56" s="352">
        <v>1500</v>
      </c>
      <c r="W56" s="353">
        <f>IFERROR(IF(V56="",0,CEILING((V56/$H56),1)*$H56),"")</f>
        <v>1501.2</v>
      </c>
      <c r="X56" s="36">
        <f>IFERROR(IF(W56=0,"",ROUNDUP(W56/H56,0)*0.02175),"")</f>
        <v>3.02325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7" t="s">
        <v>114</v>
      </c>
      <c r="O59" s="366"/>
      <c r="P59" s="366"/>
      <c r="Q59" s="366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8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138.88888888888889</v>
      </c>
      <c r="W60" s="354">
        <f>IFERROR(W56/H56,"0")+IFERROR(W57/H57,"0")+IFERROR(W58/H58,"0")+IFERROR(W59/H59,"0")</f>
        <v>139</v>
      </c>
      <c r="X60" s="354">
        <f>IFERROR(IF(X56="",0,X56),"0")+IFERROR(IF(X57="",0,X57),"0")+IFERROR(IF(X58="",0,X58),"0")+IFERROR(IF(X59="",0,X59),"0")</f>
        <v>3.02325</v>
      </c>
      <c r="Y60" s="355"/>
      <c r="Z60" s="355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8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1500</v>
      </c>
      <c r="W61" s="354">
        <f>IFERROR(SUM(W56:W59),"0")</f>
        <v>1501.2</v>
      </c>
      <c r="X61" s="37"/>
      <c r="Y61" s="355"/>
      <c r="Z61" s="355"/>
    </row>
    <row r="62" spans="1:53" ht="16.5" hidden="1" customHeight="1" x14ac:dyDescent="0.25">
      <c r="A62" s="415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8"/>
      <c r="Z62" s="348"/>
    </row>
    <row r="63" spans="1:53" ht="14.25" hidden="1" customHeight="1" x14ac:dyDescent="0.25">
      <c r="A63" s="36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7"/>
      <c r="S65" s="34"/>
      <c r="T65" s="34"/>
      <c r="U65" s="35" t="s">
        <v>65</v>
      </c>
      <c r="V65" s="352">
        <v>1000</v>
      </c>
      <c r="W65" s="353">
        <f t="shared" si="2"/>
        <v>1007.9999999999999</v>
      </c>
      <c r="X65" s="36">
        <f t="shared" si="3"/>
        <v>1.9574999999999998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6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656" t="s">
        <v>138</v>
      </c>
      <c r="O75" s="366"/>
      <c r="P75" s="366"/>
      <c r="Q75" s="366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6"/>
      <c r="P76" s="366"/>
      <c r="Q76" s="366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6"/>
      <c r="P77" s="366"/>
      <c r="Q77" s="366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6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6"/>
      <c r="P78" s="366"/>
      <c r="Q78" s="366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6"/>
      <c r="P79" s="366"/>
      <c r="Q79" s="366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6"/>
      <c r="P80" s="366"/>
      <c r="Q80" s="366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6"/>
      <c r="P81" s="366"/>
      <c r="Q81" s="366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42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6"/>
      <c r="P82" s="366"/>
      <c r="Q82" s="366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6"/>
      <c r="P83" s="366"/>
      <c r="Q83" s="366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6"/>
      <c r="P84" s="366"/>
      <c r="Q84" s="366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3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6"/>
      <c r="P85" s="366"/>
      <c r="Q85" s="366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7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8"/>
      <c r="N86" s="362" t="s">
        <v>66</v>
      </c>
      <c r="O86" s="363"/>
      <c r="P86" s="363"/>
      <c r="Q86" s="363"/>
      <c r="R86" s="363"/>
      <c r="S86" s="363"/>
      <c r="T86" s="364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89.285714285714292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1.9574999999999998</v>
      </c>
      <c r="Y86" s="355"/>
      <c r="Z86" s="355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8"/>
      <c r="N87" s="362" t="s">
        <v>66</v>
      </c>
      <c r="O87" s="363"/>
      <c r="P87" s="363"/>
      <c r="Q87" s="363"/>
      <c r="R87" s="363"/>
      <c r="S87" s="363"/>
      <c r="T87" s="364"/>
      <c r="U87" s="37" t="s">
        <v>65</v>
      </c>
      <c r="V87" s="354">
        <f>IFERROR(SUM(V64:V85),"0")</f>
        <v>1000</v>
      </c>
      <c r="W87" s="354">
        <f>IFERROR(SUM(W64:W85),"0")</f>
        <v>1007.9999999999999</v>
      </c>
      <c r="X87" s="37"/>
      <c r="Y87" s="355"/>
      <c r="Z87" s="355"/>
    </row>
    <row r="88" spans="1:53" ht="14.25" hidden="1" customHeight="1" x14ac:dyDescent="0.25">
      <c r="A88" s="360" t="s">
        <v>97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6"/>
      <c r="P89" s="366"/>
      <c r="Q89" s="366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6"/>
      <c r="P90" s="366"/>
      <c r="Q90" s="366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6"/>
      <c r="P91" s="366"/>
      <c r="Q91" s="366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6"/>
      <c r="P92" s="366"/>
      <c r="Q92" s="366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7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8"/>
      <c r="N93" s="362" t="s">
        <v>66</v>
      </c>
      <c r="O93" s="363"/>
      <c r="P93" s="363"/>
      <c r="Q93" s="363"/>
      <c r="R93" s="363"/>
      <c r="S93" s="363"/>
      <c r="T93" s="364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8"/>
      <c r="N94" s="362" t="s">
        <v>66</v>
      </c>
      <c r="O94" s="363"/>
      <c r="P94" s="363"/>
      <c r="Q94" s="363"/>
      <c r="R94" s="363"/>
      <c r="S94" s="363"/>
      <c r="T94" s="364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6"/>
      <c r="P96" s="366"/>
      <c r="Q96" s="366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6"/>
      <c r="P97" s="366"/>
      <c r="Q97" s="366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6"/>
      <c r="P98" s="366"/>
      <c r="Q98" s="366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6"/>
      <c r="P99" s="366"/>
      <c r="Q99" s="366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6"/>
      <c r="P100" s="366"/>
      <c r="Q100" s="366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6"/>
      <c r="P101" s="366"/>
      <c r="Q101" s="366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6"/>
      <c r="P103" s="366"/>
      <c r="Q103" s="366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7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8"/>
      <c r="N104" s="362" t="s">
        <v>66</v>
      </c>
      <c r="O104" s="363"/>
      <c r="P104" s="363"/>
      <c r="Q104" s="363"/>
      <c r="R104" s="363"/>
      <c r="S104" s="363"/>
      <c r="T104" s="364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8"/>
      <c r="N105" s="362" t="s">
        <v>66</v>
      </c>
      <c r="O105" s="363"/>
      <c r="P105" s="363"/>
      <c r="Q105" s="363"/>
      <c r="R105" s="363"/>
      <c r="S105" s="363"/>
      <c r="T105" s="364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46" t="s">
        <v>184</v>
      </c>
      <c r="O107" s="366"/>
      <c r="P107" s="366"/>
      <c r="Q107" s="366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6"/>
      <c r="P108" s="366"/>
      <c r="Q108" s="366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6"/>
      <c r="P109" s="366"/>
      <c r="Q109" s="366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4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6"/>
      <c r="P110" s="366"/>
      <c r="Q110" s="366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6"/>
      <c r="P111" s="366"/>
      <c r="Q111" s="366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6"/>
      <c r="P112" s="366"/>
      <c r="Q112" s="366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6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6"/>
      <c r="P113" s="366"/>
      <c r="Q113" s="366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6"/>
      <c r="P114" s="366"/>
      <c r="Q114" s="366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6"/>
      <c r="P115" s="366"/>
      <c r="Q115" s="366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6"/>
      <c r="P116" s="366"/>
      <c r="Q116" s="366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6"/>
      <c r="P117" s="366"/>
      <c r="Q117" s="366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6"/>
      <c r="P118" s="366"/>
      <c r="Q118" s="366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67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8"/>
      <c r="N119" s="362" t="s">
        <v>66</v>
      </c>
      <c r="O119" s="363"/>
      <c r="P119" s="363"/>
      <c r="Q119" s="363"/>
      <c r="R119" s="363"/>
      <c r="S119" s="363"/>
      <c r="T119" s="364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hidden="1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8"/>
      <c r="N120" s="362" t="s">
        <v>66</v>
      </c>
      <c r="O120" s="363"/>
      <c r="P120" s="363"/>
      <c r="Q120" s="363"/>
      <c r="R120" s="363"/>
      <c r="S120" s="363"/>
      <c r="T120" s="364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hidden="1" customHeight="1" x14ac:dyDescent="0.25">
      <c r="A121" s="360" t="s">
        <v>206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6"/>
      <c r="P122" s="366"/>
      <c r="Q122" s="366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6"/>
      <c r="P123" s="366"/>
      <c r="Q123" s="366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6"/>
      <c r="P124" s="366"/>
      <c r="Q124" s="366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6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6"/>
      <c r="P125" s="366"/>
      <c r="Q125" s="366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6"/>
      <c r="P126" s="366"/>
      <c r="Q126" s="366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6"/>
      <c r="P127" s="366"/>
      <c r="Q127" s="366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70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6"/>
      <c r="P128" s="366"/>
      <c r="Q128" s="366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7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8"/>
      <c r="N129" s="362" t="s">
        <v>66</v>
      </c>
      <c r="O129" s="363"/>
      <c r="P129" s="363"/>
      <c r="Q129" s="363"/>
      <c r="R129" s="363"/>
      <c r="S129" s="363"/>
      <c r="T129" s="364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8"/>
      <c r="N130" s="362" t="s">
        <v>66</v>
      </c>
      <c r="O130" s="363"/>
      <c r="P130" s="363"/>
      <c r="Q130" s="363"/>
      <c r="R130" s="363"/>
      <c r="S130" s="363"/>
      <c r="T130" s="364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hidden="1" customHeight="1" x14ac:dyDescent="0.25">
      <c r="A131" s="415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8"/>
      <c r="Z131" s="348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444" t="s">
        <v>222</v>
      </c>
      <c r="O133" s="366"/>
      <c r="P133" s="366"/>
      <c r="Q133" s="366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6"/>
      <c r="P134" s="366"/>
      <c r="Q134" s="366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4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6"/>
      <c r="P135" s="366"/>
      <c r="Q135" s="366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3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6"/>
      <c r="P136" s="366"/>
      <c r="Q136" s="366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7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6"/>
      <c r="P137" s="366"/>
      <c r="Q137" s="366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hidden="1" x14ac:dyDescent="0.2">
      <c r="A138" s="367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8"/>
      <c r="N138" s="362" t="s">
        <v>66</v>
      </c>
      <c r="O138" s="363"/>
      <c r="P138" s="363"/>
      <c r="Q138" s="363"/>
      <c r="R138" s="363"/>
      <c r="S138" s="363"/>
      <c r="T138" s="364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hidden="1" x14ac:dyDescent="0.2">
      <c r="A139" s="361"/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8"/>
      <c r="N139" s="362" t="s">
        <v>66</v>
      </c>
      <c r="O139" s="363"/>
      <c r="P139" s="363"/>
      <c r="Q139" s="363"/>
      <c r="R139" s="363"/>
      <c r="S139" s="363"/>
      <c r="T139" s="364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hidden="1" customHeight="1" x14ac:dyDescent="0.2">
      <c r="A140" s="392" t="s">
        <v>230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48"/>
      <c r="Z140" s="48"/>
    </row>
    <row r="141" spans="1:53" ht="16.5" hidden="1" customHeight="1" x14ac:dyDescent="0.25">
      <c r="A141" s="415" t="s">
        <v>231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8"/>
      <c r="Z141" s="348"/>
    </row>
    <row r="142" spans="1:53" ht="14.25" hidden="1" customHeight="1" x14ac:dyDescent="0.25">
      <c r="A142" s="360" t="s">
        <v>105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4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6"/>
      <c r="P143" s="366"/>
      <c r="Q143" s="366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7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6"/>
      <c r="P144" s="366"/>
      <c r="Q144" s="366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6"/>
      <c r="P145" s="366"/>
      <c r="Q145" s="366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67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8"/>
      <c r="N146" s="362" t="s">
        <v>66</v>
      </c>
      <c r="O146" s="363"/>
      <c r="P146" s="363"/>
      <c r="Q146" s="363"/>
      <c r="R146" s="363"/>
      <c r="S146" s="363"/>
      <c r="T146" s="364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1"/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8"/>
      <c r="N147" s="362" t="s">
        <v>66</v>
      </c>
      <c r="O147" s="363"/>
      <c r="P147" s="363"/>
      <c r="Q147" s="363"/>
      <c r="R147" s="363"/>
      <c r="S147" s="363"/>
      <c r="T147" s="364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415" t="s">
        <v>238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8"/>
      <c r="Z148" s="348"/>
    </row>
    <row r="149" spans="1:53" ht="14.25" hidden="1" customHeight="1" x14ac:dyDescent="0.25">
      <c r="A149" s="360" t="s">
        <v>60</v>
      </c>
      <c r="B149" s="361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47"/>
      <c r="Z149" s="347"/>
    </row>
    <row r="150" spans="1:53" ht="27" hidden="1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6"/>
      <c r="P150" s="366"/>
      <c r="Q150" s="366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4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6"/>
      <c r="P151" s="366"/>
      <c r="Q151" s="366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6"/>
      <c r="P152" s="366"/>
      <c r="Q152" s="366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6"/>
      <c r="P153" s="366"/>
      <c r="Q153" s="366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4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6"/>
      <c r="P154" s="366"/>
      <c r="Q154" s="366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6"/>
      <c r="P155" s="366"/>
      <c r="Q155" s="366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6"/>
      <c r="P156" s="366"/>
      <c r="Q156" s="366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6"/>
      <c r="P157" s="366"/>
      <c r="Q157" s="366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6"/>
      <c r="P158" s="366"/>
      <c r="Q158" s="366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67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8"/>
      <c r="N159" s="362" t="s">
        <v>66</v>
      </c>
      <c r="O159" s="363"/>
      <c r="P159" s="363"/>
      <c r="Q159" s="363"/>
      <c r="R159" s="363"/>
      <c r="S159" s="363"/>
      <c r="T159" s="364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hidden="1" x14ac:dyDescent="0.2">
      <c r="A160" s="361"/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8"/>
      <c r="N160" s="362" t="s">
        <v>66</v>
      </c>
      <c r="O160" s="363"/>
      <c r="P160" s="363"/>
      <c r="Q160" s="363"/>
      <c r="R160" s="363"/>
      <c r="S160" s="363"/>
      <c r="T160" s="364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hidden="1" customHeight="1" x14ac:dyDescent="0.25">
      <c r="A161" s="415" t="s">
        <v>257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8"/>
      <c r="Z161" s="348"/>
    </row>
    <row r="162" spans="1:53" ht="14.25" hidden="1" customHeight="1" x14ac:dyDescent="0.25">
      <c r="A162" s="360" t="s">
        <v>105</v>
      </c>
      <c r="B162" s="361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6"/>
      <c r="P163" s="366"/>
      <c r="Q163" s="366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6"/>
      <c r="P164" s="366"/>
      <c r="Q164" s="366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67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8"/>
      <c r="N165" s="362" t="s">
        <v>66</v>
      </c>
      <c r="O165" s="363"/>
      <c r="P165" s="363"/>
      <c r="Q165" s="363"/>
      <c r="R165" s="363"/>
      <c r="S165" s="363"/>
      <c r="T165" s="364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1"/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8"/>
      <c r="N166" s="362" t="s">
        <v>66</v>
      </c>
      <c r="O166" s="363"/>
      <c r="P166" s="363"/>
      <c r="Q166" s="363"/>
      <c r="R166" s="363"/>
      <c r="S166" s="363"/>
      <c r="T166" s="364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0" t="s">
        <v>97</v>
      </c>
      <c r="B167" s="361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6"/>
      <c r="P168" s="366"/>
      <c r="Q168" s="366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6"/>
      <c r="P169" s="366"/>
      <c r="Q169" s="366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67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8"/>
      <c r="N170" s="362" t="s">
        <v>66</v>
      </c>
      <c r="O170" s="363"/>
      <c r="P170" s="363"/>
      <c r="Q170" s="363"/>
      <c r="R170" s="363"/>
      <c r="S170" s="363"/>
      <c r="T170" s="364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1"/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8"/>
      <c r="N171" s="362" t="s">
        <v>66</v>
      </c>
      <c r="O171" s="363"/>
      <c r="P171" s="363"/>
      <c r="Q171" s="363"/>
      <c r="R171" s="363"/>
      <c r="S171" s="363"/>
      <c r="T171" s="364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0" t="s">
        <v>60</v>
      </c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6"/>
      <c r="P173" s="366"/>
      <c r="Q173" s="366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6"/>
      <c r="P174" s="366"/>
      <c r="Q174" s="366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6"/>
      <c r="P175" s="366"/>
      <c r="Q175" s="366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6"/>
      <c r="P176" s="366"/>
      <c r="Q176" s="366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67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8"/>
      <c r="N177" s="362" t="s">
        <v>66</v>
      </c>
      <c r="O177" s="363"/>
      <c r="P177" s="363"/>
      <c r="Q177" s="363"/>
      <c r="R177" s="363"/>
      <c r="S177" s="363"/>
      <c r="T177" s="364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hidden="1" x14ac:dyDescent="0.2">
      <c r="A178" s="361"/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8"/>
      <c r="N178" s="362" t="s">
        <v>66</v>
      </c>
      <c r="O178" s="363"/>
      <c r="P178" s="363"/>
      <c r="Q178" s="363"/>
      <c r="R178" s="363"/>
      <c r="S178" s="363"/>
      <c r="T178" s="364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hidden="1" customHeight="1" x14ac:dyDescent="0.25">
      <c r="A179" s="360" t="s">
        <v>68</v>
      </c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4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6"/>
      <c r="P180" s="366"/>
      <c r="Q180" s="366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6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6"/>
      <c r="P181" s="366"/>
      <c r="Q181" s="366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6"/>
      <c r="P182" s="366"/>
      <c r="Q182" s="366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4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6"/>
      <c r="P183" s="366"/>
      <c r="Q183" s="366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6"/>
      <c r="P184" s="366"/>
      <c r="Q184" s="366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3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6"/>
      <c r="P185" s="366"/>
      <c r="Q185" s="366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7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6"/>
      <c r="P186" s="366"/>
      <c r="Q186" s="366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6"/>
      <c r="P187" s="366"/>
      <c r="Q187" s="366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6"/>
      <c r="P188" s="366"/>
      <c r="Q188" s="366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6"/>
      <c r="P189" s="366"/>
      <c r="Q189" s="366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6"/>
      <c r="P190" s="366"/>
      <c r="Q190" s="366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6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6"/>
      <c r="P191" s="366"/>
      <c r="Q191" s="366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6"/>
      <c r="P192" s="366"/>
      <c r="Q192" s="366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49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6"/>
      <c r="P193" s="366"/>
      <c r="Q193" s="366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6"/>
      <c r="P194" s="366"/>
      <c r="Q194" s="366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7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6"/>
      <c r="P195" s="366"/>
      <c r="Q195" s="366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4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6"/>
      <c r="P196" s="366"/>
      <c r="Q196" s="366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67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8"/>
      <c r="N197" s="362" t="s">
        <v>66</v>
      </c>
      <c r="O197" s="363"/>
      <c r="P197" s="363"/>
      <c r="Q197" s="363"/>
      <c r="R197" s="363"/>
      <c r="S197" s="363"/>
      <c r="T197" s="364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hidden="1" x14ac:dyDescent="0.2">
      <c r="A198" s="361"/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8"/>
      <c r="N198" s="362" t="s">
        <v>66</v>
      </c>
      <c r="O198" s="363"/>
      <c r="P198" s="363"/>
      <c r="Q198" s="363"/>
      <c r="R198" s="363"/>
      <c r="S198" s="363"/>
      <c r="T198" s="364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hidden="1" customHeight="1" x14ac:dyDescent="0.25">
      <c r="A199" s="360" t="s">
        <v>206</v>
      </c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6"/>
      <c r="P200" s="366"/>
      <c r="Q200" s="366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6"/>
      <c r="P201" s="366"/>
      <c r="Q201" s="366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6"/>
      <c r="P202" s="366"/>
      <c r="Q202" s="366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6"/>
      <c r="P203" s="366"/>
      <c r="Q203" s="366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67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8"/>
      <c r="N204" s="362" t="s">
        <v>66</v>
      </c>
      <c r="O204" s="363"/>
      <c r="P204" s="363"/>
      <c r="Q204" s="363"/>
      <c r="R204" s="363"/>
      <c r="S204" s="363"/>
      <c r="T204" s="364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hidden="1" x14ac:dyDescent="0.2">
      <c r="A205" s="361"/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8"/>
      <c r="N205" s="362" t="s">
        <v>66</v>
      </c>
      <c r="O205" s="363"/>
      <c r="P205" s="363"/>
      <c r="Q205" s="363"/>
      <c r="R205" s="363"/>
      <c r="S205" s="363"/>
      <c r="T205" s="364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hidden="1" customHeight="1" x14ac:dyDescent="0.25">
      <c r="A206" s="415" t="s">
        <v>316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8"/>
      <c r="Z206" s="348"/>
    </row>
    <row r="207" spans="1:53" ht="14.25" hidden="1" customHeight="1" x14ac:dyDescent="0.25">
      <c r="A207" s="360" t="s">
        <v>105</v>
      </c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6"/>
      <c r="P208" s="366"/>
      <c r="Q208" s="366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6"/>
      <c r="P209" s="366"/>
      <c r="Q209" s="366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6"/>
      <c r="P210" s="366"/>
      <c r="Q210" s="366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6"/>
      <c r="P211" s="366"/>
      <c r="Q211" s="366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6"/>
      <c r="P212" s="366"/>
      <c r="Q212" s="366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6"/>
      <c r="P213" s="366"/>
      <c r="Q213" s="366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hidden="1" x14ac:dyDescent="0.2">
      <c r="A214" s="367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8"/>
      <c r="N214" s="362" t="s">
        <v>66</v>
      </c>
      <c r="O214" s="363"/>
      <c r="P214" s="363"/>
      <c r="Q214" s="363"/>
      <c r="R214" s="363"/>
      <c r="S214" s="363"/>
      <c r="T214" s="364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hidden="1" x14ac:dyDescent="0.2">
      <c r="A215" s="361"/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8"/>
      <c r="N215" s="362" t="s">
        <v>66</v>
      </c>
      <c r="O215" s="363"/>
      <c r="P215" s="363"/>
      <c r="Q215" s="363"/>
      <c r="R215" s="363"/>
      <c r="S215" s="363"/>
      <c r="T215" s="364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hidden="1" customHeight="1" x14ac:dyDescent="0.25">
      <c r="A216" s="360" t="s">
        <v>60</v>
      </c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1"/>
      <c r="N216" s="361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41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6"/>
      <c r="P217" s="366"/>
      <c r="Q217" s="366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6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6"/>
      <c r="P218" s="366"/>
      <c r="Q218" s="366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67"/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8"/>
      <c r="N219" s="362" t="s">
        <v>66</v>
      </c>
      <c r="O219" s="363"/>
      <c r="P219" s="363"/>
      <c r="Q219" s="363"/>
      <c r="R219" s="363"/>
      <c r="S219" s="363"/>
      <c r="T219" s="364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1"/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8"/>
      <c r="N220" s="362" t="s">
        <v>66</v>
      </c>
      <c r="O220" s="363"/>
      <c r="P220" s="363"/>
      <c r="Q220" s="363"/>
      <c r="R220" s="363"/>
      <c r="S220" s="363"/>
      <c r="T220" s="364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415" t="s">
        <v>333</v>
      </c>
      <c r="B221" s="361"/>
      <c r="C221" s="361"/>
      <c r="D221" s="361"/>
      <c r="E221" s="361"/>
      <c r="F221" s="361"/>
      <c r="G221" s="361"/>
      <c r="H221" s="361"/>
      <c r="I221" s="361"/>
      <c r="J221" s="361"/>
      <c r="K221" s="361"/>
      <c r="L221" s="361"/>
      <c r="M221" s="361"/>
      <c r="N221" s="361"/>
      <c r="O221" s="361"/>
      <c r="P221" s="361"/>
      <c r="Q221" s="361"/>
      <c r="R221" s="361"/>
      <c r="S221" s="361"/>
      <c r="T221" s="361"/>
      <c r="U221" s="361"/>
      <c r="V221" s="361"/>
      <c r="W221" s="361"/>
      <c r="X221" s="361"/>
      <c r="Y221" s="348"/>
      <c r="Z221" s="348"/>
    </row>
    <row r="222" spans="1:53" ht="14.25" hidden="1" customHeight="1" x14ac:dyDescent="0.25">
      <c r="A222" s="360" t="s">
        <v>105</v>
      </c>
      <c r="B222" s="361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1"/>
      <c r="N222" s="361"/>
      <c r="O222" s="361"/>
      <c r="P222" s="361"/>
      <c r="Q222" s="361"/>
      <c r="R222" s="361"/>
      <c r="S222" s="361"/>
      <c r="T222" s="361"/>
      <c r="U222" s="361"/>
      <c r="V222" s="361"/>
      <c r="W222" s="361"/>
      <c r="X222" s="361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6"/>
      <c r="P223" s="366"/>
      <c r="Q223" s="366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4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6"/>
      <c r="P224" s="366"/>
      <c r="Q224" s="366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4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6"/>
      <c r="P225" s="366"/>
      <c r="Q225" s="366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6"/>
      <c r="P226" s="366"/>
      <c r="Q226" s="366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6"/>
      <c r="P227" s="366"/>
      <c r="Q227" s="366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6"/>
      <c r="P228" s="366"/>
      <c r="Q228" s="366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67"/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8"/>
      <c r="N229" s="362" t="s">
        <v>66</v>
      </c>
      <c r="O229" s="363"/>
      <c r="P229" s="363"/>
      <c r="Q229" s="363"/>
      <c r="R229" s="363"/>
      <c r="S229" s="363"/>
      <c r="T229" s="364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hidden="1" x14ac:dyDescent="0.2">
      <c r="A230" s="361"/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8"/>
      <c r="N230" s="362" t="s">
        <v>66</v>
      </c>
      <c r="O230" s="363"/>
      <c r="P230" s="363"/>
      <c r="Q230" s="363"/>
      <c r="R230" s="363"/>
      <c r="S230" s="363"/>
      <c r="T230" s="364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hidden="1" customHeight="1" x14ac:dyDescent="0.25">
      <c r="A231" s="415" t="s">
        <v>346</v>
      </c>
      <c r="B231" s="361"/>
      <c r="C231" s="361"/>
      <c r="D231" s="361"/>
      <c r="E231" s="361"/>
      <c r="F231" s="361"/>
      <c r="G231" s="361"/>
      <c r="H231" s="361"/>
      <c r="I231" s="361"/>
      <c r="J231" s="361"/>
      <c r="K231" s="361"/>
      <c r="L231" s="361"/>
      <c r="M231" s="361"/>
      <c r="N231" s="361"/>
      <c r="O231" s="361"/>
      <c r="P231" s="361"/>
      <c r="Q231" s="361"/>
      <c r="R231" s="361"/>
      <c r="S231" s="361"/>
      <c r="T231" s="361"/>
      <c r="U231" s="361"/>
      <c r="V231" s="361"/>
      <c r="W231" s="361"/>
      <c r="X231" s="361"/>
      <c r="Y231" s="348"/>
      <c r="Z231" s="348"/>
    </row>
    <row r="232" spans="1:53" ht="14.25" hidden="1" customHeight="1" x14ac:dyDescent="0.25">
      <c r="A232" s="360" t="s">
        <v>105</v>
      </c>
      <c r="B232" s="361"/>
      <c r="C232" s="361"/>
      <c r="D232" s="361"/>
      <c r="E232" s="361"/>
      <c r="F232" s="361"/>
      <c r="G232" s="361"/>
      <c r="H232" s="361"/>
      <c r="I232" s="361"/>
      <c r="J232" s="361"/>
      <c r="K232" s="361"/>
      <c r="L232" s="361"/>
      <c r="M232" s="361"/>
      <c r="N232" s="361"/>
      <c r="O232" s="361"/>
      <c r="P232" s="361"/>
      <c r="Q232" s="361"/>
      <c r="R232" s="361"/>
      <c r="S232" s="361"/>
      <c r="T232" s="361"/>
      <c r="U232" s="361"/>
      <c r="V232" s="361"/>
      <c r="W232" s="361"/>
      <c r="X232" s="361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6"/>
      <c r="P233" s="366"/>
      <c r="Q233" s="366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6"/>
      <c r="P234" s="366"/>
      <c r="Q234" s="366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6"/>
      <c r="P235" s="366"/>
      <c r="Q235" s="366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6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6"/>
      <c r="P236" s="366"/>
      <c r="Q236" s="366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6"/>
      <c r="P237" s="366"/>
      <c r="Q237" s="366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6"/>
      <c r="P238" s="366"/>
      <c r="Q238" s="366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6"/>
      <c r="P239" s="366"/>
      <c r="Q239" s="366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3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6"/>
      <c r="P240" s="366"/>
      <c r="Q240" s="366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6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6"/>
      <c r="P241" s="366"/>
      <c r="Q241" s="366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6"/>
      <c r="P242" s="366"/>
      <c r="Q242" s="366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6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6"/>
      <c r="P243" s="366"/>
      <c r="Q243" s="366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6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6"/>
      <c r="P244" s="366"/>
      <c r="Q244" s="366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6"/>
      <c r="P245" s="366"/>
      <c r="Q245" s="366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6"/>
      <c r="P246" s="366"/>
      <c r="Q246" s="366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40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6"/>
      <c r="P247" s="366"/>
      <c r="Q247" s="366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6"/>
      <c r="P248" s="366"/>
      <c r="Q248" s="366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67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8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8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0" t="s">
        <v>97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6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6"/>
      <c r="P252" s="366"/>
      <c r="Q252" s="366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67"/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8"/>
      <c r="N253" s="362" t="s">
        <v>66</v>
      </c>
      <c r="O253" s="363"/>
      <c r="P253" s="363"/>
      <c r="Q253" s="363"/>
      <c r="R253" s="363"/>
      <c r="S253" s="363"/>
      <c r="T253" s="364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1"/>
      <c r="B254" s="361"/>
      <c r="C254" s="361"/>
      <c r="D254" s="361"/>
      <c r="E254" s="361"/>
      <c r="F254" s="361"/>
      <c r="G254" s="361"/>
      <c r="H254" s="361"/>
      <c r="I254" s="361"/>
      <c r="J254" s="361"/>
      <c r="K254" s="361"/>
      <c r="L254" s="361"/>
      <c r="M254" s="368"/>
      <c r="N254" s="362" t="s">
        <v>66</v>
      </c>
      <c r="O254" s="363"/>
      <c r="P254" s="363"/>
      <c r="Q254" s="363"/>
      <c r="R254" s="363"/>
      <c r="S254" s="363"/>
      <c r="T254" s="364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0" t="s">
        <v>60</v>
      </c>
      <c r="B255" s="361"/>
      <c r="C255" s="361"/>
      <c r="D255" s="361"/>
      <c r="E255" s="361"/>
      <c r="F255" s="361"/>
      <c r="G255" s="361"/>
      <c r="H255" s="361"/>
      <c r="I255" s="361"/>
      <c r="J255" s="361"/>
      <c r="K255" s="361"/>
      <c r="L255" s="361"/>
      <c r="M255" s="361"/>
      <c r="N255" s="361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47"/>
      <c r="Z255" s="347"/>
    </row>
    <row r="256" spans="1:53" ht="27" hidden="1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6"/>
      <c r="P256" s="366"/>
      <c r="Q256" s="366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6"/>
      <c r="P257" s="366"/>
      <c r="Q257" s="366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6"/>
      <c r="P258" s="366"/>
      <c r="Q258" s="366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4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6"/>
      <c r="P259" s="366"/>
      <c r="Q259" s="366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hidden="1" x14ac:dyDescent="0.2">
      <c r="A260" s="367"/>
      <c r="B260" s="361"/>
      <c r="C260" s="361"/>
      <c r="D260" s="361"/>
      <c r="E260" s="361"/>
      <c r="F260" s="361"/>
      <c r="G260" s="361"/>
      <c r="H260" s="361"/>
      <c r="I260" s="361"/>
      <c r="J260" s="361"/>
      <c r="K260" s="361"/>
      <c r="L260" s="361"/>
      <c r="M260" s="368"/>
      <c r="N260" s="362" t="s">
        <v>66</v>
      </c>
      <c r="O260" s="363"/>
      <c r="P260" s="363"/>
      <c r="Q260" s="363"/>
      <c r="R260" s="363"/>
      <c r="S260" s="363"/>
      <c r="T260" s="364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hidden="1" x14ac:dyDescent="0.2">
      <c r="A261" s="361"/>
      <c r="B261" s="361"/>
      <c r="C261" s="361"/>
      <c r="D261" s="361"/>
      <c r="E261" s="361"/>
      <c r="F261" s="361"/>
      <c r="G261" s="361"/>
      <c r="H261" s="361"/>
      <c r="I261" s="361"/>
      <c r="J261" s="361"/>
      <c r="K261" s="361"/>
      <c r="L261" s="361"/>
      <c r="M261" s="368"/>
      <c r="N261" s="362" t="s">
        <v>66</v>
      </c>
      <c r="O261" s="363"/>
      <c r="P261" s="363"/>
      <c r="Q261" s="363"/>
      <c r="R261" s="363"/>
      <c r="S261" s="363"/>
      <c r="T261" s="364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hidden="1" customHeight="1" x14ac:dyDescent="0.25">
      <c r="A262" s="360" t="s">
        <v>68</v>
      </c>
      <c r="B262" s="361"/>
      <c r="C262" s="361"/>
      <c r="D262" s="361"/>
      <c r="E262" s="361"/>
      <c r="F262" s="361"/>
      <c r="G262" s="361"/>
      <c r="H262" s="361"/>
      <c r="I262" s="361"/>
      <c r="J262" s="361"/>
      <c r="K262" s="361"/>
      <c r="L262" s="361"/>
      <c r="M262" s="361"/>
      <c r="N262" s="361"/>
      <c r="O262" s="361"/>
      <c r="P262" s="361"/>
      <c r="Q262" s="361"/>
      <c r="R262" s="361"/>
      <c r="S262" s="361"/>
      <c r="T262" s="361"/>
      <c r="U262" s="361"/>
      <c r="V262" s="361"/>
      <c r="W262" s="361"/>
      <c r="X262" s="361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6"/>
      <c r="P263" s="366"/>
      <c r="Q263" s="366"/>
      <c r="R263" s="357"/>
      <c r="S263" s="34"/>
      <c r="T263" s="34"/>
      <c r="U263" s="35" t="s">
        <v>65</v>
      </c>
      <c r="V263" s="352">
        <v>300</v>
      </c>
      <c r="W263" s="353">
        <f t="shared" ref="W263:W271" si="15">IFERROR(IF(V263="",0,CEILING((V263/$H263),1)*$H263),"")</f>
        <v>304.2</v>
      </c>
      <c r="X263" s="36">
        <f>IFERROR(IF(W263=0,"",ROUNDUP(W263/H263,0)*0.02175),"")</f>
        <v>0.84824999999999995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6"/>
      <c r="P264" s="366"/>
      <c r="Q264" s="366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6"/>
      <c r="P265" s="366"/>
      <c r="Q265" s="366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15" t="s">
        <v>395</v>
      </c>
      <c r="O266" s="366"/>
      <c r="P266" s="366"/>
      <c r="Q266" s="366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7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6"/>
      <c r="P267" s="366"/>
      <c r="Q267" s="366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6"/>
      <c r="P268" s="366"/>
      <c r="Q268" s="366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6"/>
      <c r="P269" s="366"/>
      <c r="Q269" s="366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6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6"/>
      <c r="P270" s="366"/>
      <c r="Q270" s="366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6"/>
      <c r="P271" s="366"/>
      <c r="Q271" s="366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67"/>
      <c r="B272" s="361"/>
      <c r="C272" s="361"/>
      <c r="D272" s="361"/>
      <c r="E272" s="361"/>
      <c r="F272" s="361"/>
      <c r="G272" s="361"/>
      <c r="H272" s="361"/>
      <c r="I272" s="361"/>
      <c r="J272" s="361"/>
      <c r="K272" s="361"/>
      <c r="L272" s="361"/>
      <c r="M272" s="368"/>
      <c r="N272" s="362" t="s">
        <v>66</v>
      </c>
      <c r="O272" s="363"/>
      <c r="P272" s="363"/>
      <c r="Q272" s="363"/>
      <c r="R272" s="363"/>
      <c r="S272" s="363"/>
      <c r="T272" s="364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38.46153846153846</v>
      </c>
      <c r="W272" s="354">
        <f>IFERROR(W263/H263,"0")+IFERROR(W264/H264,"0")+IFERROR(W265/H265,"0")+IFERROR(W266/H266,"0")+IFERROR(W267/H267,"0")+IFERROR(W268/H268,"0")+IFERROR(W269/H269,"0")+IFERROR(W270/H270,"0")+IFERROR(W271/H271,"0")</f>
        <v>39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0.84824999999999995</v>
      </c>
      <c r="Y272" s="355"/>
      <c r="Z272" s="355"/>
    </row>
    <row r="273" spans="1:53" x14ac:dyDescent="0.2">
      <c r="A273" s="361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8"/>
      <c r="N273" s="362" t="s">
        <v>66</v>
      </c>
      <c r="O273" s="363"/>
      <c r="P273" s="363"/>
      <c r="Q273" s="363"/>
      <c r="R273" s="363"/>
      <c r="S273" s="363"/>
      <c r="T273" s="364"/>
      <c r="U273" s="37" t="s">
        <v>65</v>
      </c>
      <c r="V273" s="354">
        <f>IFERROR(SUM(V263:V271),"0")</f>
        <v>300</v>
      </c>
      <c r="W273" s="354">
        <f>IFERROR(SUM(W263:W271),"0")</f>
        <v>304.2</v>
      </c>
      <c r="X273" s="37"/>
      <c r="Y273" s="355"/>
      <c r="Z273" s="355"/>
    </row>
    <row r="274" spans="1:53" ht="14.25" hidden="1" customHeight="1" x14ac:dyDescent="0.25">
      <c r="A274" s="360" t="s">
        <v>206</v>
      </c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1"/>
      <c r="N274" s="361"/>
      <c r="O274" s="361"/>
      <c r="P274" s="361"/>
      <c r="Q274" s="361"/>
      <c r="R274" s="361"/>
      <c r="S274" s="361"/>
      <c r="T274" s="361"/>
      <c r="U274" s="361"/>
      <c r="V274" s="361"/>
      <c r="W274" s="361"/>
      <c r="X274" s="361"/>
      <c r="Y274" s="347"/>
      <c r="Z274" s="347"/>
    </row>
    <row r="275" spans="1:53" ht="16.5" hidden="1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68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6"/>
      <c r="P275" s="366"/>
      <c r="Q275" s="366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hidden="1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4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6"/>
      <c r="P276" s="366"/>
      <c r="Q276" s="366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hidden="1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4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6"/>
      <c r="P277" s="366"/>
      <c r="Q277" s="366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hidden="1" x14ac:dyDescent="0.2">
      <c r="A278" s="367"/>
      <c r="B278" s="361"/>
      <c r="C278" s="361"/>
      <c r="D278" s="361"/>
      <c r="E278" s="361"/>
      <c r="F278" s="361"/>
      <c r="G278" s="361"/>
      <c r="H278" s="361"/>
      <c r="I278" s="361"/>
      <c r="J278" s="361"/>
      <c r="K278" s="361"/>
      <c r="L278" s="361"/>
      <c r="M278" s="368"/>
      <c r="N278" s="362" t="s">
        <v>66</v>
      </c>
      <c r="O278" s="363"/>
      <c r="P278" s="363"/>
      <c r="Q278" s="363"/>
      <c r="R278" s="363"/>
      <c r="S278" s="363"/>
      <c r="T278" s="364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hidden="1" x14ac:dyDescent="0.2">
      <c r="A279" s="361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8"/>
      <c r="N279" s="362" t="s">
        <v>66</v>
      </c>
      <c r="O279" s="363"/>
      <c r="P279" s="363"/>
      <c r="Q279" s="363"/>
      <c r="R279" s="363"/>
      <c r="S279" s="363"/>
      <c r="T279" s="364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hidden="1" customHeight="1" x14ac:dyDescent="0.25">
      <c r="A280" s="360" t="s">
        <v>83</v>
      </c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1"/>
      <c r="N280" s="361"/>
      <c r="O280" s="361"/>
      <c r="P280" s="361"/>
      <c r="Q280" s="361"/>
      <c r="R280" s="361"/>
      <c r="S280" s="361"/>
      <c r="T280" s="361"/>
      <c r="U280" s="361"/>
      <c r="V280" s="361"/>
      <c r="W280" s="361"/>
      <c r="X280" s="361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37" t="s">
        <v>414</v>
      </c>
      <c r="O281" s="366"/>
      <c r="P281" s="366"/>
      <c r="Q281" s="366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471" t="s">
        <v>417</v>
      </c>
      <c r="O282" s="366"/>
      <c r="P282" s="366"/>
      <c r="Q282" s="366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4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6"/>
      <c r="P283" s="366"/>
      <c r="Q283" s="366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hidden="1" x14ac:dyDescent="0.2">
      <c r="A284" s="367"/>
      <c r="B284" s="361"/>
      <c r="C284" s="361"/>
      <c r="D284" s="361"/>
      <c r="E284" s="361"/>
      <c r="F284" s="361"/>
      <c r="G284" s="361"/>
      <c r="H284" s="361"/>
      <c r="I284" s="361"/>
      <c r="J284" s="361"/>
      <c r="K284" s="361"/>
      <c r="L284" s="361"/>
      <c r="M284" s="368"/>
      <c r="N284" s="362" t="s">
        <v>66</v>
      </c>
      <c r="O284" s="363"/>
      <c r="P284" s="363"/>
      <c r="Q284" s="363"/>
      <c r="R284" s="363"/>
      <c r="S284" s="363"/>
      <c r="T284" s="364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hidden="1" x14ac:dyDescent="0.2">
      <c r="A285" s="361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8"/>
      <c r="N285" s="362" t="s">
        <v>66</v>
      </c>
      <c r="O285" s="363"/>
      <c r="P285" s="363"/>
      <c r="Q285" s="363"/>
      <c r="R285" s="363"/>
      <c r="S285" s="363"/>
      <c r="T285" s="364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hidden="1" customHeight="1" x14ac:dyDescent="0.25">
      <c r="A286" s="360" t="s">
        <v>420</v>
      </c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1"/>
      <c r="N286" s="361"/>
      <c r="O286" s="361"/>
      <c r="P286" s="361"/>
      <c r="Q286" s="361"/>
      <c r="R286" s="361"/>
      <c r="S286" s="361"/>
      <c r="T286" s="361"/>
      <c r="U286" s="361"/>
      <c r="V286" s="361"/>
      <c r="W286" s="361"/>
      <c r="X286" s="361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4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6"/>
      <c r="P287" s="366"/>
      <c r="Q287" s="366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6"/>
      <c r="P288" s="366"/>
      <c r="Q288" s="366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6"/>
      <c r="P289" s="366"/>
      <c r="Q289" s="366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67"/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8"/>
      <c r="N290" s="362" t="s">
        <v>66</v>
      </c>
      <c r="O290" s="363"/>
      <c r="P290" s="363"/>
      <c r="Q290" s="363"/>
      <c r="R290" s="363"/>
      <c r="S290" s="363"/>
      <c r="T290" s="364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1"/>
      <c r="B291" s="361"/>
      <c r="C291" s="361"/>
      <c r="D291" s="361"/>
      <c r="E291" s="361"/>
      <c r="F291" s="361"/>
      <c r="G291" s="361"/>
      <c r="H291" s="361"/>
      <c r="I291" s="361"/>
      <c r="J291" s="361"/>
      <c r="K291" s="361"/>
      <c r="L291" s="361"/>
      <c r="M291" s="368"/>
      <c r="N291" s="362" t="s">
        <v>66</v>
      </c>
      <c r="O291" s="363"/>
      <c r="P291" s="363"/>
      <c r="Q291" s="363"/>
      <c r="R291" s="363"/>
      <c r="S291" s="363"/>
      <c r="T291" s="364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415" t="s">
        <v>429</v>
      </c>
      <c r="B292" s="361"/>
      <c r="C292" s="361"/>
      <c r="D292" s="361"/>
      <c r="E292" s="361"/>
      <c r="F292" s="361"/>
      <c r="G292" s="361"/>
      <c r="H292" s="361"/>
      <c r="I292" s="361"/>
      <c r="J292" s="361"/>
      <c r="K292" s="361"/>
      <c r="L292" s="361"/>
      <c r="M292" s="361"/>
      <c r="N292" s="361"/>
      <c r="O292" s="361"/>
      <c r="P292" s="361"/>
      <c r="Q292" s="361"/>
      <c r="R292" s="361"/>
      <c r="S292" s="361"/>
      <c r="T292" s="361"/>
      <c r="U292" s="361"/>
      <c r="V292" s="361"/>
      <c r="W292" s="361"/>
      <c r="X292" s="361"/>
      <c r="Y292" s="348"/>
      <c r="Z292" s="348"/>
    </row>
    <row r="293" spans="1:53" ht="14.25" hidden="1" customHeight="1" x14ac:dyDescent="0.25">
      <c r="A293" s="360" t="s">
        <v>105</v>
      </c>
      <c r="B293" s="361"/>
      <c r="C293" s="361"/>
      <c r="D293" s="361"/>
      <c r="E293" s="361"/>
      <c r="F293" s="361"/>
      <c r="G293" s="361"/>
      <c r="H293" s="361"/>
      <c r="I293" s="361"/>
      <c r="J293" s="361"/>
      <c r="K293" s="361"/>
      <c r="L293" s="361"/>
      <c r="M293" s="361"/>
      <c r="N293" s="361"/>
      <c r="O293" s="361"/>
      <c r="P293" s="361"/>
      <c r="Q293" s="361"/>
      <c r="R293" s="361"/>
      <c r="S293" s="361"/>
      <c r="T293" s="361"/>
      <c r="U293" s="361"/>
      <c r="V293" s="361"/>
      <c r="W293" s="361"/>
      <c r="X293" s="361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6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6"/>
      <c r="P294" s="366"/>
      <c r="Q294" s="366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6"/>
      <c r="P295" s="366"/>
      <c r="Q295" s="366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6"/>
      <c r="P296" s="366"/>
      <c r="Q296" s="366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4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6"/>
      <c r="P297" s="366"/>
      <c r="Q297" s="366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6"/>
      <c r="P298" s="366"/>
      <c r="Q298" s="366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6"/>
      <c r="P299" s="366"/>
      <c r="Q299" s="366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4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6"/>
      <c r="P300" s="366"/>
      <c r="Q300" s="366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4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6"/>
      <c r="P301" s="366"/>
      <c r="Q301" s="366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67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8"/>
      <c r="N302" s="362" t="s">
        <v>66</v>
      </c>
      <c r="O302" s="363"/>
      <c r="P302" s="363"/>
      <c r="Q302" s="363"/>
      <c r="R302" s="363"/>
      <c r="S302" s="363"/>
      <c r="T302" s="364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8"/>
      <c r="N303" s="362" t="s">
        <v>66</v>
      </c>
      <c r="O303" s="363"/>
      <c r="P303" s="363"/>
      <c r="Q303" s="363"/>
      <c r="R303" s="363"/>
      <c r="S303" s="363"/>
      <c r="T303" s="364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0" t="s">
        <v>60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6"/>
      <c r="P305" s="366"/>
      <c r="Q305" s="366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6"/>
      <c r="P306" s="366"/>
      <c r="Q306" s="366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67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8"/>
      <c r="N307" s="362" t="s">
        <v>66</v>
      </c>
      <c r="O307" s="363"/>
      <c r="P307" s="363"/>
      <c r="Q307" s="363"/>
      <c r="R307" s="363"/>
      <c r="S307" s="363"/>
      <c r="T307" s="364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8"/>
      <c r="N308" s="362" t="s">
        <v>66</v>
      </c>
      <c r="O308" s="363"/>
      <c r="P308" s="363"/>
      <c r="Q308" s="363"/>
      <c r="R308" s="363"/>
      <c r="S308" s="363"/>
      <c r="T308" s="364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415" t="s">
        <v>447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8"/>
      <c r="Z309" s="348"/>
    </row>
    <row r="310" spans="1:53" ht="14.25" hidden="1" customHeight="1" x14ac:dyDescent="0.25">
      <c r="A310" s="360" t="s">
        <v>60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7"/>
      <c r="Z310" s="347"/>
    </row>
    <row r="311" spans="1:53" ht="27" hidden="1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6"/>
      <c r="P311" s="366"/>
      <c r="Q311" s="366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hidden="1" x14ac:dyDescent="0.2">
      <c r="A312" s="367"/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8"/>
      <c r="N312" s="362" t="s">
        <v>66</v>
      </c>
      <c r="O312" s="363"/>
      <c r="P312" s="363"/>
      <c r="Q312" s="363"/>
      <c r="R312" s="363"/>
      <c r="S312" s="363"/>
      <c r="T312" s="364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hidden="1" x14ac:dyDescent="0.2">
      <c r="A313" s="361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8"/>
      <c r="N313" s="362" t="s">
        <v>66</v>
      </c>
      <c r="O313" s="363"/>
      <c r="P313" s="363"/>
      <c r="Q313" s="363"/>
      <c r="R313" s="363"/>
      <c r="S313" s="363"/>
      <c r="T313" s="364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hidden="1" customHeight="1" x14ac:dyDescent="0.25">
      <c r="A314" s="360" t="s">
        <v>68</v>
      </c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1"/>
      <c r="N314" s="361"/>
      <c r="O314" s="361"/>
      <c r="P314" s="361"/>
      <c r="Q314" s="361"/>
      <c r="R314" s="361"/>
      <c r="S314" s="361"/>
      <c r="T314" s="361"/>
      <c r="U314" s="361"/>
      <c r="V314" s="361"/>
      <c r="W314" s="361"/>
      <c r="X314" s="361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6"/>
      <c r="P315" s="366"/>
      <c r="Q315" s="366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hidden="1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6"/>
      <c r="P316" s="366"/>
      <c r="Q316" s="366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hidden="1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4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6"/>
      <c r="P317" s="366"/>
      <c r="Q317" s="366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hidden="1" x14ac:dyDescent="0.2">
      <c r="A318" s="367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8"/>
      <c r="N318" s="362" t="s">
        <v>66</v>
      </c>
      <c r="O318" s="363"/>
      <c r="P318" s="363"/>
      <c r="Q318" s="363"/>
      <c r="R318" s="363"/>
      <c r="S318" s="363"/>
      <c r="T318" s="364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8"/>
      <c r="N319" s="362" t="s">
        <v>66</v>
      </c>
      <c r="O319" s="363"/>
      <c r="P319" s="363"/>
      <c r="Q319" s="363"/>
      <c r="R319" s="363"/>
      <c r="S319" s="363"/>
      <c r="T319" s="364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hidden="1" customHeight="1" x14ac:dyDescent="0.25">
      <c r="A320" s="360" t="s">
        <v>206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7"/>
      <c r="Z320" s="347"/>
    </row>
    <row r="321" spans="1:53" ht="27" hidden="1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6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6"/>
      <c r="P321" s="366"/>
      <c r="Q321" s="366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hidden="1" x14ac:dyDescent="0.2">
      <c r="A322" s="367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8"/>
      <c r="N322" s="362" t="s">
        <v>66</v>
      </c>
      <c r="O322" s="363"/>
      <c r="P322" s="363"/>
      <c r="Q322" s="363"/>
      <c r="R322" s="363"/>
      <c r="S322" s="363"/>
      <c r="T322" s="364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8"/>
      <c r="N323" s="362" t="s">
        <v>66</v>
      </c>
      <c r="O323" s="363"/>
      <c r="P323" s="363"/>
      <c r="Q323" s="363"/>
      <c r="R323" s="363"/>
      <c r="S323" s="363"/>
      <c r="T323" s="364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hidden="1" customHeight="1" x14ac:dyDescent="0.25">
      <c r="A324" s="360" t="s">
        <v>83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6"/>
      <c r="P325" s="366"/>
      <c r="Q325" s="366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67"/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8"/>
      <c r="N326" s="362" t="s">
        <v>66</v>
      </c>
      <c r="O326" s="363"/>
      <c r="P326" s="363"/>
      <c r="Q326" s="363"/>
      <c r="R326" s="363"/>
      <c r="S326" s="363"/>
      <c r="T326" s="364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1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8"/>
      <c r="N327" s="362" t="s">
        <v>66</v>
      </c>
      <c r="O327" s="363"/>
      <c r="P327" s="363"/>
      <c r="Q327" s="363"/>
      <c r="R327" s="363"/>
      <c r="S327" s="363"/>
      <c r="T327" s="364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392" t="s">
        <v>460</v>
      </c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393"/>
      <c r="P328" s="393"/>
      <c r="Q328" s="393"/>
      <c r="R328" s="393"/>
      <c r="S328" s="393"/>
      <c r="T328" s="393"/>
      <c r="U328" s="393"/>
      <c r="V328" s="393"/>
      <c r="W328" s="393"/>
      <c r="X328" s="393"/>
      <c r="Y328" s="48"/>
      <c r="Z328" s="48"/>
    </row>
    <row r="329" spans="1:53" ht="16.5" hidden="1" customHeight="1" x14ac:dyDescent="0.25">
      <c r="A329" s="415" t="s">
        <v>461</v>
      </c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1"/>
      <c r="N329" s="361"/>
      <c r="O329" s="361"/>
      <c r="P329" s="361"/>
      <c r="Q329" s="361"/>
      <c r="R329" s="361"/>
      <c r="S329" s="361"/>
      <c r="T329" s="361"/>
      <c r="U329" s="361"/>
      <c r="V329" s="361"/>
      <c r="W329" s="361"/>
      <c r="X329" s="361"/>
      <c r="Y329" s="348"/>
      <c r="Z329" s="348"/>
    </row>
    <row r="330" spans="1:53" ht="14.25" hidden="1" customHeight="1" x14ac:dyDescent="0.25">
      <c r="A330" s="360" t="s">
        <v>105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6"/>
      <c r="P331" s="366"/>
      <c r="Q331" s="366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6"/>
      <c r="P333" s="366"/>
      <c r="Q333" s="366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7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4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6"/>
      <c r="P335" s="366"/>
      <c r="Q335" s="366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7"/>
      <c r="S336" s="34"/>
      <c r="T336" s="34"/>
      <c r="U336" s="35" t="s">
        <v>65</v>
      </c>
      <c r="V336" s="352">
        <v>3000</v>
      </c>
      <c r="W336" s="353">
        <f t="shared" si="17"/>
        <v>3000</v>
      </c>
      <c r="X336" s="36">
        <f>IFERROR(IF(W336=0,"",ROUNDUP(W336/H336,0)*0.02175),"")</f>
        <v>4.3499999999999996</v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6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6"/>
      <c r="P337" s="366"/>
      <c r="Q337" s="366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6"/>
      <c r="P338" s="366"/>
      <c r="Q338" s="366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67"/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8"/>
      <c r="N339" s="362" t="s">
        <v>66</v>
      </c>
      <c r="O339" s="363"/>
      <c r="P339" s="363"/>
      <c r="Q339" s="363"/>
      <c r="R339" s="363"/>
      <c r="S339" s="363"/>
      <c r="T339" s="364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200</v>
      </c>
      <c r="W339" s="354">
        <f>IFERROR(W331/H331,"0")+IFERROR(W332/H332,"0")+IFERROR(W333/H333,"0")+IFERROR(W334/H334,"0")+IFERROR(W335/H335,"0")+IFERROR(W336/H336,"0")+IFERROR(W337/H337,"0")+IFERROR(W338/H338,"0")</f>
        <v>200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4.3499999999999996</v>
      </c>
      <c r="Y339" s="355"/>
      <c r="Z339" s="355"/>
    </row>
    <row r="340" spans="1:53" x14ac:dyDescent="0.2">
      <c r="A340" s="361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8"/>
      <c r="N340" s="362" t="s">
        <v>66</v>
      </c>
      <c r="O340" s="363"/>
      <c r="P340" s="363"/>
      <c r="Q340" s="363"/>
      <c r="R340" s="363"/>
      <c r="S340" s="363"/>
      <c r="T340" s="364"/>
      <c r="U340" s="37" t="s">
        <v>65</v>
      </c>
      <c r="V340" s="354">
        <f>IFERROR(SUM(V331:V338),"0")</f>
        <v>3000</v>
      </c>
      <c r="W340" s="354">
        <f>IFERROR(SUM(W331:W338),"0")</f>
        <v>3000</v>
      </c>
      <c r="X340" s="37"/>
      <c r="Y340" s="355"/>
      <c r="Z340" s="355"/>
    </row>
    <row r="341" spans="1:53" ht="14.25" hidden="1" customHeight="1" x14ac:dyDescent="0.25">
      <c r="A341" s="360" t="s">
        <v>97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6"/>
      <c r="P342" s="366"/>
      <c r="Q342" s="366"/>
      <c r="R342" s="357"/>
      <c r="S342" s="34"/>
      <c r="T342" s="34"/>
      <c r="U342" s="35" t="s">
        <v>65</v>
      </c>
      <c r="V342" s="352">
        <v>5000</v>
      </c>
      <c r="W342" s="353">
        <f>IFERROR(IF(V342="",0,CEILING((V342/$H342),1)*$H342),"")</f>
        <v>5010</v>
      </c>
      <c r="X342" s="36">
        <f>IFERROR(IF(W342=0,"",ROUNDUP(W342/H342,0)*0.02175),"")</f>
        <v>7.2644999999999991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6"/>
      <c r="P343" s="366"/>
      <c r="Q343" s="366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4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6"/>
      <c r="P344" s="366"/>
      <c r="Q344" s="366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67"/>
      <c r="B345" s="361"/>
      <c r="C345" s="361"/>
      <c r="D345" s="361"/>
      <c r="E345" s="361"/>
      <c r="F345" s="361"/>
      <c r="G345" s="361"/>
      <c r="H345" s="361"/>
      <c r="I345" s="361"/>
      <c r="J345" s="361"/>
      <c r="K345" s="361"/>
      <c r="L345" s="361"/>
      <c r="M345" s="368"/>
      <c r="N345" s="362" t="s">
        <v>66</v>
      </c>
      <c r="O345" s="363"/>
      <c r="P345" s="363"/>
      <c r="Q345" s="363"/>
      <c r="R345" s="363"/>
      <c r="S345" s="363"/>
      <c r="T345" s="364"/>
      <c r="U345" s="37" t="s">
        <v>67</v>
      </c>
      <c r="V345" s="354">
        <f>IFERROR(V342/H342,"0")+IFERROR(V343/H343,"0")+IFERROR(V344/H344,"0")</f>
        <v>333.33333333333331</v>
      </c>
      <c r="W345" s="354">
        <f>IFERROR(W342/H342,"0")+IFERROR(W343/H343,"0")+IFERROR(W344/H344,"0")</f>
        <v>334</v>
      </c>
      <c r="X345" s="354">
        <f>IFERROR(IF(X342="",0,X342),"0")+IFERROR(IF(X343="",0,X343),"0")+IFERROR(IF(X344="",0,X344),"0")</f>
        <v>7.2644999999999991</v>
      </c>
      <c r="Y345" s="355"/>
      <c r="Z345" s="355"/>
    </row>
    <row r="346" spans="1:53" x14ac:dyDescent="0.2">
      <c r="A346" s="361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8"/>
      <c r="N346" s="362" t="s">
        <v>66</v>
      </c>
      <c r="O346" s="363"/>
      <c r="P346" s="363"/>
      <c r="Q346" s="363"/>
      <c r="R346" s="363"/>
      <c r="S346" s="363"/>
      <c r="T346" s="364"/>
      <c r="U346" s="37" t="s">
        <v>65</v>
      </c>
      <c r="V346" s="354">
        <f>IFERROR(SUM(V342:V344),"0")</f>
        <v>5000</v>
      </c>
      <c r="W346" s="354">
        <f>IFERROR(SUM(W342:W344),"0")</f>
        <v>5010</v>
      </c>
      <c r="X346" s="37"/>
      <c r="Y346" s="355"/>
      <c r="Z346" s="355"/>
    </row>
    <row r="347" spans="1:53" ht="14.25" hidden="1" customHeight="1" x14ac:dyDescent="0.25">
      <c r="A347" s="360" t="s">
        <v>68</v>
      </c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1"/>
      <c r="N347" s="361"/>
      <c r="O347" s="361"/>
      <c r="P347" s="361"/>
      <c r="Q347" s="361"/>
      <c r="R347" s="361"/>
      <c r="S347" s="361"/>
      <c r="T347" s="361"/>
      <c r="U347" s="361"/>
      <c r="V347" s="361"/>
      <c r="W347" s="361"/>
      <c r="X347" s="361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47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6"/>
      <c r="P348" s="366"/>
      <c r="Q348" s="366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6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6"/>
      <c r="P349" s="366"/>
      <c r="Q349" s="366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67"/>
      <c r="B350" s="361"/>
      <c r="C350" s="361"/>
      <c r="D350" s="361"/>
      <c r="E350" s="361"/>
      <c r="F350" s="361"/>
      <c r="G350" s="361"/>
      <c r="H350" s="361"/>
      <c r="I350" s="361"/>
      <c r="J350" s="361"/>
      <c r="K350" s="361"/>
      <c r="L350" s="361"/>
      <c r="M350" s="368"/>
      <c r="N350" s="362" t="s">
        <v>66</v>
      </c>
      <c r="O350" s="363"/>
      <c r="P350" s="363"/>
      <c r="Q350" s="363"/>
      <c r="R350" s="363"/>
      <c r="S350" s="363"/>
      <c r="T350" s="364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1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8"/>
      <c r="N351" s="362" t="s">
        <v>66</v>
      </c>
      <c r="O351" s="363"/>
      <c r="P351" s="363"/>
      <c r="Q351" s="363"/>
      <c r="R351" s="363"/>
      <c r="S351" s="363"/>
      <c r="T351" s="364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0" t="s">
        <v>206</v>
      </c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1"/>
      <c r="N352" s="361"/>
      <c r="O352" s="361"/>
      <c r="P352" s="361"/>
      <c r="Q352" s="361"/>
      <c r="R352" s="361"/>
      <c r="S352" s="361"/>
      <c r="T352" s="361"/>
      <c r="U352" s="361"/>
      <c r="V352" s="361"/>
      <c r="W352" s="361"/>
      <c r="X352" s="361"/>
      <c r="Y352" s="347"/>
      <c r="Z352" s="347"/>
    </row>
    <row r="353" spans="1:53" ht="16.5" hidden="1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6"/>
      <c r="P353" s="366"/>
      <c r="Q353" s="366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hidden="1" x14ac:dyDescent="0.2">
      <c r="A354" s="367"/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8"/>
      <c r="N354" s="362" t="s">
        <v>66</v>
      </c>
      <c r="O354" s="363"/>
      <c r="P354" s="363"/>
      <c r="Q354" s="363"/>
      <c r="R354" s="363"/>
      <c r="S354" s="363"/>
      <c r="T354" s="364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hidden="1" x14ac:dyDescent="0.2">
      <c r="A355" s="361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8"/>
      <c r="N355" s="362" t="s">
        <v>66</v>
      </c>
      <c r="O355" s="363"/>
      <c r="P355" s="363"/>
      <c r="Q355" s="363"/>
      <c r="R355" s="363"/>
      <c r="S355" s="363"/>
      <c r="T355" s="364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hidden="1" customHeight="1" x14ac:dyDescent="0.25">
      <c r="A356" s="415" t="s">
        <v>487</v>
      </c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1"/>
      <c r="N356" s="361"/>
      <c r="O356" s="361"/>
      <c r="P356" s="361"/>
      <c r="Q356" s="361"/>
      <c r="R356" s="361"/>
      <c r="S356" s="361"/>
      <c r="T356" s="361"/>
      <c r="U356" s="361"/>
      <c r="V356" s="361"/>
      <c r="W356" s="361"/>
      <c r="X356" s="361"/>
      <c r="Y356" s="348"/>
      <c r="Z356" s="348"/>
    </row>
    <row r="357" spans="1:53" ht="14.25" hidden="1" customHeight="1" x14ac:dyDescent="0.25">
      <c r="A357" s="360" t="s">
        <v>105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6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6"/>
      <c r="P358" s="366"/>
      <c r="Q358" s="366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6"/>
      <c r="P359" s="366"/>
      <c r="Q359" s="366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6"/>
      <c r="P360" s="366"/>
      <c r="Q360" s="366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6"/>
      <c r="P361" s="366"/>
      <c r="Q361" s="366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6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6"/>
      <c r="P362" s="366"/>
      <c r="Q362" s="366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hidden="1" x14ac:dyDescent="0.2">
      <c r="A363" s="367"/>
      <c r="B363" s="361"/>
      <c r="C363" s="361"/>
      <c r="D363" s="361"/>
      <c r="E363" s="361"/>
      <c r="F363" s="361"/>
      <c r="G363" s="361"/>
      <c r="H363" s="361"/>
      <c r="I363" s="361"/>
      <c r="J363" s="361"/>
      <c r="K363" s="361"/>
      <c r="L363" s="361"/>
      <c r="M363" s="368"/>
      <c r="N363" s="362" t="s">
        <v>66</v>
      </c>
      <c r="O363" s="363"/>
      <c r="P363" s="363"/>
      <c r="Q363" s="363"/>
      <c r="R363" s="363"/>
      <c r="S363" s="363"/>
      <c r="T363" s="364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hidden="1" x14ac:dyDescent="0.2">
      <c r="A364" s="361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8"/>
      <c r="N364" s="362" t="s">
        <v>66</v>
      </c>
      <c r="O364" s="363"/>
      <c r="P364" s="363"/>
      <c r="Q364" s="363"/>
      <c r="R364" s="363"/>
      <c r="S364" s="363"/>
      <c r="T364" s="364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hidden="1" customHeight="1" x14ac:dyDescent="0.25">
      <c r="A365" s="360" t="s">
        <v>60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7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6"/>
      <c r="P366" s="366"/>
      <c r="Q366" s="366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6"/>
      <c r="P367" s="366"/>
      <c r="Q367" s="366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67"/>
      <c r="B368" s="361"/>
      <c r="C368" s="361"/>
      <c r="D368" s="361"/>
      <c r="E368" s="361"/>
      <c r="F368" s="361"/>
      <c r="G368" s="361"/>
      <c r="H368" s="361"/>
      <c r="I368" s="361"/>
      <c r="J368" s="361"/>
      <c r="K368" s="361"/>
      <c r="L368" s="361"/>
      <c r="M368" s="368"/>
      <c r="N368" s="362" t="s">
        <v>66</v>
      </c>
      <c r="O368" s="363"/>
      <c r="P368" s="363"/>
      <c r="Q368" s="363"/>
      <c r="R368" s="363"/>
      <c r="S368" s="363"/>
      <c r="T368" s="364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1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8"/>
      <c r="N369" s="362" t="s">
        <v>66</v>
      </c>
      <c r="O369" s="363"/>
      <c r="P369" s="363"/>
      <c r="Q369" s="363"/>
      <c r="R369" s="363"/>
      <c r="S369" s="363"/>
      <c r="T369" s="364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0" t="s">
        <v>68</v>
      </c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1"/>
      <c r="N370" s="361"/>
      <c r="O370" s="361"/>
      <c r="P370" s="361"/>
      <c r="Q370" s="361"/>
      <c r="R370" s="361"/>
      <c r="S370" s="361"/>
      <c r="T370" s="361"/>
      <c r="U370" s="361"/>
      <c r="V370" s="361"/>
      <c r="W370" s="361"/>
      <c r="X370" s="361"/>
      <c r="Y370" s="347"/>
      <c r="Z370" s="347"/>
    </row>
    <row r="371" spans="1:53" ht="27" hidden="1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6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6"/>
      <c r="P371" s="366"/>
      <c r="Q371" s="366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6"/>
      <c r="P372" s="366"/>
      <c r="Q372" s="366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6"/>
      <c r="P373" s="366"/>
      <c r="Q373" s="366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6"/>
      <c r="P374" s="366"/>
      <c r="Q374" s="366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hidden="1" x14ac:dyDescent="0.2">
      <c r="A375" s="367"/>
      <c r="B375" s="361"/>
      <c r="C375" s="361"/>
      <c r="D375" s="361"/>
      <c r="E375" s="361"/>
      <c r="F375" s="361"/>
      <c r="G375" s="361"/>
      <c r="H375" s="361"/>
      <c r="I375" s="361"/>
      <c r="J375" s="361"/>
      <c r="K375" s="361"/>
      <c r="L375" s="361"/>
      <c r="M375" s="368"/>
      <c r="N375" s="362" t="s">
        <v>66</v>
      </c>
      <c r="O375" s="363"/>
      <c r="P375" s="363"/>
      <c r="Q375" s="363"/>
      <c r="R375" s="363"/>
      <c r="S375" s="363"/>
      <c r="T375" s="364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hidden="1" x14ac:dyDescent="0.2">
      <c r="A376" s="361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8"/>
      <c r="N376" s="362" t="s">
        <v>66</v>
      </c>
      <c r="O376" s="363"/>
      <c r="P376" s="363"/>
      <c r="Q376" s="363"/>
      <c r="R376" s="363"/>
      <c r="S376" s="363"/>
      <c r="T376" s="364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hidden="1" customHeight="1" x14ac:dyDescent="0.25">
      <c r="A377" s="360" t="s">
        <v>206</v>
      </c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1"/>
      <c r="N377" s="361"/>
      <c r="O377" s="361"/>
      <c r="P377" s="361"/>
      <c r="Q377" s="361"/>
      <c r="R377" s="361"/>
      <c r="S377" s="361"/>
      <c r="T377" s="361"/>
      <c r="U377" s="361"/>
      <c r="V377" s="361"/>
      <c r="W377" s="361"/>
      <c r="X377" s="361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6"/>
      <c r="P378" s="366"/>
      <c r="Q378" s="366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67"/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8"/>
      <c r="N379" s="362" t="s">
        <v>66</v>
      </c>
      <c r="O379" s="363"/>
      <c r="P379" s="363"/>
      <c r="Q379" s="363"/>
      <c r="R379" s="363"/>
      <c r="S379" s="363"/>
      <c r="T379" s="364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1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8"/>
      <c r="N380" s="362" t="s">
        <v>66</v>
      </c>
      <c r="O380" s="363"/>
      <c r="P380" s="363"/>
      <c r="Q380" s="363"/>
      <c r="R380" s="363"/>
      <c r="S380" s="363"/>
      <c r="T380" s="364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392" t="s">
        <v>512</v>
      </c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3"/>
      <c r="P381" s="393"/>
      <c r="Q381" s="393"/>
      <c r="R381" s="393"/>
      <c r="S381" s="393"/>
      <c r="T381" s="393"/>
      <c r="U381" s="393"/>
      <c r="V381" s="393"/>
      <c r="W381" s="393"/>
      <c r="X381" s="393"/>
      <c r="Y381" s="48"/>
      <c r="Z381" s="48"/>
    </row>
    <row r="382" spans="1:53" ht="16.5" hidden="1" customHeight="1" x14ac:dyDescent="0.25">
      <c r="A382" s="415" t="s">
        <v>513</v>
      </c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1"/>
      <c r="N382" s="361"/>
      <c r="O382" s="361"/>
      <c r="P382" s="361"/>
      <c r="Q382" s="361"/>
      <c r="R382" s="361"/>
      <c r="S382" s="361"/>
      <c r="T382" s="361"/>
      <c r="U382" s="361"/>
      <c r="V382" s="361"/>
      <c r="W382" s="361"/>
      <c r="X382" s="361"/>
      <c r="Y382" s="348"/>
      <c r="Z382" s="348"/>
    </row>
    <row r="383" spans="1:53" ht="14.25" hidden="1" customHeight="1" x14ac:dyDescent="0.25">
      <c r="A383" s="360" t="s">
        <v>105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6"/>
      <c r="P384" s="366"/>
      <c r="Q384" s="366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6"/>
      <c r="P385" s="366"/>
      <c r="Q385" s="366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67"/>
      <c r="B386" s="361"/>
      <c r="C386" s="361"/>
      <c r="D386" s="361"/>
      <c r="E386" s="361"/>
      <c r="F386" s="361"/>
      <c r="G386" s="361"/>
      <c r="H386" s="361"/>
      <c r="I386" s="361"/>
      <c r="J386" s="361"/>
      <c r="K386" s="361"/>
      <c r="L386" s="361"/>
      <c r="M386" s="368"/>
      <c r="N386" s="362" t="s">
        <v>66</v>
      </c>
      <c r="O386" s="363"/>
      <c r="P386" s="363"/>
      <c r="Q386" s="363"/>
      <c r="R386" s="363"/>
      <c r="S386" s="363"/>
      <c r="T386" s="364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1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8"/>
      <c r="N387" s="362" t="s">
        <v>66</v>
      </c>
      <c r="O387" s="363"/>
      <c r="P387" s="363"/>
      <c r="Q387" s="363"/>
      <c r="R387" s="363"/>
      <c r="S387" s="363"/>
      <c r="T387" s="364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0" t="s">
        <v>60</v>
      </c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1"/>
      <c r="N388" s="361"/>
      <c r="O388" s="361"/>
      <c r="P388" s="361"/>
      <c r="Q388" s="361"/>
      <c r="R388" s="361"/>
      <c r="S388" s="361"/>
      <c r="T388" s="361"/>
      <c r="U388" s="361"/>
      <c r="V388" s="361"/>
      <c r="W388" s="361"/>
      <c r="X388" s="361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6"/>
      <c r="P389" s="366"/>
      <c r="Q389" s="366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6"/>
      <c r="P390" s="366"/>
      <c r="Q390" s="366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6"/>
      <c r="P391" s="366"/>
      <c r="Q391" s="366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7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6"/>
      <c r="P392" s="366"/>
      <c r="Q392" s="366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6"/>
      <c r="P393" s="366"/>
      <c r="Q393" s="366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6"/>
      <c r="P394" s="366"/>
      <c r="Q394" s="366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6"/>
      <c r="P395" s="366"/>
      <c r="Q395" s="366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hidden="1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6"/>
      <c r="P396" s="366"/>
      <c r="Q396" s="366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6"/>
      <c r="P397" s="366"/>
      <c r="Q397" s="366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4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6"/>
      <c r="P398" s="366"/>
      <c r="Q398" s="366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6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6"/>
      <c r="P399" s="366"/>
      <c r="Q399" s="366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hidden="1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6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6"/>
      <c r="P400" s="366"/>
      <c r="Q400" s="366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6"/>
      <c r="P401" s="366"/>
      <c r="Q401" s="366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hidden="1" x14ac:dyDescent="0.2">
      <c r="A402" s="367"/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8"/>
      <c r="N402" s="362" t="s">
        <v>66</v>
      </c>
      <c r="O402" s="363"/>
      <c r="P402" s="363"/>
      <c r="Q402" s="363"/>
      <c r="R402" s="363"/>
      <c r="S402" s="363"/>
      <c r="T402" s="364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hidden="1" x14ac:dyDescent="0.2">
      <c r="A403" s="361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8"/>
      <c r="N403" s="362" t="s">
        <v>66</v>
      </c>
      <c r="O403" s="363"/>
      <c r="P403" s="363"/>
      <c r="Q403" s="363"/>
      <c r="R403" s="363"/>
      <c r="S403" s="363"/>
      <c r="T403" s="364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hidden="1" customHeight="1" x14ac:dyDescent="0.25">
      <c r="A404" s="360" t="s">
        <v>68</v>
      </c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1"/>
      <c r="N404" s="361"/>
      <c r="O404" s="361"/>
      <c r="P404" s="361"/>
      <c r="Q404" s="361"/>
      <c r="R404" s="361"/>
      <c r="S404" s="361"/>
      <c r="T404" s="361"/>
      <c r="U404" s="361"/>
      <c r="V404" s="361"/>
      <c r="W404" s="361"/>
      <c r="X404" s="361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6"/>
      <c r="P405" s="366"/>
      <c r="Q405" s="366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4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6"/>
      <c r="P406" s="366"/>
      <c r="Q406" s="366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7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6"/>
      <c r="P407" s="366"/>
      <c r="Q407" s="366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67"/>
      <c r="B408" s="361"/>
      <c r="C408" s="361"/>
      <c r="D408" s="361"/>
      <c r="E408" s="361"/>
      <c r="F408" s="361"/>
      <c r="G408" s="361"/>
      <c r="H408" s="361"/>
      <c r="I408" s="361"/>
      <c r="J408" s="361"/>
      <c r="K408" s="361"/>
      <c r="L408" s="361"/>
      <c r="M408" s="368"/>
      <c r="N408" s="362" t="s">
        <v>66</v>
      </c>
      <c r="O408" s="363"/>
      <c r="P408" s="363"/>
      <c r="Q408" s="363"/>
      <c r="R408" s="363"/>
      <c r="S408" s="363"/>
      <c r="T408" s="364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1"/>
      <c r="B409" s="361"/>
      <c r="C409" s="361"/>
      <c r="D409" s="361"/>
      <c r="E409" s="361"/>
      <c r="F409" s="361"/>
      <c r="G409" s="361"/>
      <c r="H409" s="361"/>
      <c r="I409" s="361"/>
      <c r="J409" s="361"/>
      <c r="K409" s="361"/>
      <c r="L409" s="361"/>
      <c r="M409" s="368"/>
      <c r="N409" s="362" t="s">
        <v>66</v>
      </c>
      <c r="O409" s="363"/>
      <c r="P409" s="363"/>
      <c r="Q409" s="363"/>
      <c r="R409" s="363"/>
      <c r="S409" s="363"/>
      <c r="T409" s="364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0" t="s">
        <v>206</v>
      </c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1"/>
      <c r="N410" s="361"/>
      <c r="O410" s="361"/>
      <c r="P410" s="361"/>
      <c r="Q410" s="361"/>
      <c r="R410" s="361"/>
      <c r="S410" s="361"/>
      <c r="T410" s="361"/>
      <c r="U410" s="361"/>
      <c r="V410" s="361"/>
      <c r="W410" s="361"/>
      <c r="X410" s="361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6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6"/>
      <c r="P411" s="366"/>
      <c r="Q411" s="366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67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8"/>
      <c r="N412" s="362" t="s">
        <v>66</v>
      </c>
      <c r="O412" s="363"/>
      <c r="P412" s="363"/>
      <c r="Q412" s="363"/>
      <c r="R412" s="363"/>
      <c r="S412" s="363"/>
      <c r="T412" s="364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1"/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8"/>
      <c r="N413" s="362" t="s">
        <v>66</v>
      </c>
      <c r="O413" s="363"/>
      <c r="P413" s="363"/>
      <c r="Q413" s="363"/>
      <c r="R413" s="363"/>
      <c r="S413" s="363"/>
      <c r="T413" s="364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0" t="s">
        <v>83</v>
      </c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1"/>
      <c r="N414" s="361"/>
      <c r="O414" s="361"/>
      <c r="P414" s="361"/>
      <c r="Q414" s="361"/>
      <c r="R414" s="361"/>
      <c r="S414" s="361"/>
      <c r="T414" s="361"/>
      <c r="U414" s="361"/>
      <c r="V414" s="361"/>
      <c r="W414" s="361"/>
      <c r="X414" s="361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6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6"/>
      <c r="P415" s="366"/>
      <c r="Q415" s="366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49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6"/>
      <c r="P416" s="366"/>
      <c r="Q416" s="366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6"/>
      <c r="P417" s="366"/>
      <c r="Q417" s="366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67"/>
      <c r="B418" s="361"/>
      <c r="C418" s="361"/>
      <c r="D418" s="361"/>
      <c r="E418" s="361"/>
      <c r="F418" s="361"/>
      <c r="G418" s="361"/>
      <c r="H418" s="361"/>
      <c r="I418" s="361"/>
      <c r="J418" s="361"/>
      <c r="K418" s="361"/>
      <c r="L418" s="361"/>
      <c r="M418" s="368"/>
      <c r="N418" s="362" t="s">
        <v>66</v>
      </c>
      <c r="O418" s="363"/>
      <c r="P418" s="363"/>
      <c r="Q418" s="363"/>
      <c r="R418" s="363"/>
      <c r="S418" s="363"/>
      <c r="T418" s="364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1"/>
      <c r="B419" s="361"/>
      <c r="C419" s="361"/>
      <c r="D419" s="361"/>
      <c r="E419" s="361"/>
      <c r="F419" s="361"/>
      <c r="G419" s="361"/>
      <c r="H419" s="361"/>
      <c r="I419" s="361"/>
      <c r="J419" s="361"/>
      <c r="K419" s="361"/>
      <c r="L419" s="361"/>
      <c r="M419" s="368"/>
      <c r="N419" s="362" t="s">
        <v>66</v>
      </c>
      <c r="O419" s="363"/>
      <c r="P419" s="363"/>
      <c r="Q419" s="363"/>
      <c r="R419" s="363"/>
      <c r="S419" s="363"/>
      <c r="T419" s="364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415" t="s">
        <v>560</v>
      </c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1"/>
      <c r="N420" s="361"/>
      <c r="O420" s="361"/>
      <c r="P420" s="361"/>
      <c r="Q420" s="361"/>
      <c r="R420" s="361"/>
      <c r="S420" s="361"/>
      <c r="T420" s="361"/>
      <c r="U420" s="361"/>
      <c r="V420" s="361"/>
      <c r="W420" s="361"/>
      <c r="X420" s="361"/>
      <c r="Y420" s="348"/>
      <c r="Z420" s="348"/>
    </row>
    <row r="421" spans="1:53" ht="14.25" hidden="1" customHeight="1" x14ac:dyDescent="0.25">
      <c r="A421" s="360" t="s">
        <v>97</v>
      </c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1"/>
      <c r="N421" s="361"/>
      <c r="O421" s="361"/>
      <c r="P421" s="361"/>
      <c r="Q421" s="361"/>
      <c r="R421" s="361"/>
      <c r="S421" s="361"/>
      <c r="T421" s="361"/>
      <c r="U421" s="361"/>
      <c r="V421" s="361"/>
      <c r="W421" s="361"/>
      <c r="X421" s="361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6"/>
      <c r="P422" s="366"/>
      <c r="Q422" s="366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6"/>
      <c r="P423" s="366"/>
      <c r="Q423" s="366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67"/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8"/>
      <c r="N424" s="362" t="s">
        <v>66</v>
      </c>
      <c r="O424" s="363"/>
      <c r="P424" s="363"/>
      <c r="Q424" s="363"/>
      <c r="R424" s="363"/>
      <c r="S424" s="363"/>
      <c r="T424" s="364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1"/>
      <c r="B425" s="361"/>
      <c r="C425" s="361"/>
      <c r="D425" s="361"/>
      <c r="E425" s="361"/>
      <c r="F425" s="361"/>
      <c r="G425" s="361"/>
      <c r="H425" s="361"/>
      <c r="I425" s="361"/>
      <c r="J425" s="361"/>
      <c r="K425" s="361"/>
      <c r="L425" s="361"/>
      <c r="M425" s="368"/>
      <c r="N425" s="362" t="s">
        <v>66</v>
      </c>
      <c r="O425" s="363"/>
      <c r="P425" s="363"/>
      <c r="Q425" s="363"/>
      <c r="R425" s="363"/>
      <c r="S425" s="363"/>
      <c r="T425" s="364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0" t="s">
        <v>60</v>
      </c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1"/>
      <c r="N426" s="361"/>
      <c r="O426" s="361"/>
      <c r="P426" s="361"/>
      <c r="Q426" s="361"/>
      <c r="R426" s="361"/>
      <c r="S426" s="361"/>
      <c r="T426" s="361"/>
      <c r="U426" s="361"/>
      <c r="V426" s="361"/>
      <c r="W426" s="361"/>
      <c r="X426" s="361"/>
      <c r="Y426" s="347"/>
      <c r="Z426" s="347"/>
    </row>
    <row r="427" spans="1:53" ht="27" hidden="1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7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6"/>
      <c r="P427" s="366"/>
      <c r="Q427" s="366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6"/>
      <c r="P428" s="366"/>
      <c r="Q428" s="366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6"/>
      <c r="P429" s="366"/>
      <c r="Q429" s="366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45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6"/>
      <c r="P430" s="366"/>
      <c r="Q430" s="366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6"/>
      <c r="P431" s="366"/>
      <c r="Q431" s="366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6"/>
      <c r="P432" s="366"/>
      <c r="Q432" s="366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6"/>
      <c r="P433" s="366"/>
      <c r="Q433" s="366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hidden="1" x14ac:dyDescent="0.2">
      <c r="A434" s="367"/>
      <c r="B434" s="361"/>
      <c r="C434" s="361"/>
      <c r="D434" s="361"/>
      <c r="E434" s="361"/>
      <c r="F434" s="361"/>
      <c r="G434" s="361"/>
      <c r="H434" s="361"/>
      <c r="I434" s="361"/>
      <c r="J434" s="361"/>
      <c r="K434" s="361"/>
      <c r="L434" s="361"/>
      <c r="M434" s="368"/>
      <c r="N434" s="362" t="s">
        <v>66</v>
      </c>
      <c r="O434" s="363"/>
      <c r="P434" s="363"/>
      <c r="Q434" s="363"/>
      <c r="R434" s="363"/>
      <c r="S434" s="363"/>
      <c r="T434" s="364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hidden="1" x14ac:dyDescent="0.2">
      <c r="A435" s="361"/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8"/>
      <c r="N435" s="362" t="s">
        <v>66</v>
      </c>
      <c r="O435" s="363"/>
      <c r="P435" s="363"/>
      <c r="Q435" s="363"/>
      <c r="R435" s="363"/>
      <c r="S435" s="363"/>
      <c r="T435" s="364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hidden="1" customHeight="1" x14ac:dyDescent="0.25">
      <c r="A436" s="360" t="s">
        <v>83</v>
      </c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1"/>
      <c r="N436" s="361"/>
      <c r="O436" s="361"/>
      <c r="P436" s="361"/>
      <c r="Q436" s="361"/>
      <c r="R436" s="361"/>
      <c r="S436" s="361"/>
      <c r="T436" s="361"/>
      <c r="U436" s="361"/>
      <c r="V436" s="361"/>
      <c r="W436" s="361"/>
      <c r="X436" s="361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6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6"/>
      <c r="P437" s="366"/>
      <c r="Q437" s="366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44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6"/>
      <c r="P438" s="366"/>
      <c r="Q438" s="366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67"/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8"/>
      <c r="N439" s="362" t="s">
        <v>66</v>
      </c>
      <c r="O439" s="363"/>
      <c r="P439" s="363"/>
      <c r="Q439" s="363"/>
      <c r="R439" s="363"/>
      <c r="S439" s="363"/>
      <c r="T439" s="364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1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8"/>
      <c r="N440" s="362" t="s">
        <v>66</v>
      </c>
      <c r="O440" s="363"/>
      <c r="P440" s="363"/>
      <c r="Q440" s="363"/>
      <c r="R440" s="363"/>
      <c r="S440" s="363"/>
      <c r="T440" s="364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0" t="s">
        <v>92</v>
      </c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1"/>
      <c r="N441" s="361"/>
      <c r="O441" s="361"/>
      <c r="P441" s="361"/>
      <c r="Q441" s="361"/>
      <c r="R441" s="361"/>
      <c r="S441" s="361"/>
      <c r="T441" s="361"/>
      <c r="U441" s="361"/>
      <c r="V441" s="361"/>
      <c r="W441" s="361"/>
      <c r="X441" s="361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6"/>
      <c r="P442" s="366"/>
      <c r="Q442" s="366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67"/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8"/>
      <c r="N443" s="362" t="s">
        <v>66</v>
      </c>
      <c r="O443" s="363"/>
      <c r="P443" s="363"/>
      <c r="Q443" s="363"/>
      <c r="R443" s="363"/>
      <c r="S443" s="363"/>
      <c r="T443" s="364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1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8"/>
      <c r="N444" s="362" t="s">
        <v>66</v>
      </c>
      <c r="O444" s="363"/>
      <c r="P444" s="363"/>
      <c r="Q444" s="363"/>
      <c r="R444" s="363"/>
      <c r="S444" s="363"/>
      <c r="T444" s="364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0" t="s">
        <v>585</v>
      </c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1"/>
      <c r="N445" s="361"/>
      <c r="O445" s="361"/>
      <c r="P445" s="361"/>
      <c r="Q445" s="361"/>
      <c r="R445" s="361"/>
      <c r="S445" s="361"/>
      <c r="T445" s="361"/>
      <c r="U445" s="361"/>
      <c r="V445" s="361"/>
      <c r="W445" s="361"/>
      <c r="X445" s="361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3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6"/>
      <c r="P446" s="366"/>
      <c r="Q446" s="366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67"/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8"/>
      <c r="N447" s="362" t="s">
        <v>66</v>
      </c>
      <c r="O447" s="363"/>
      <c r="P447" s="363"/>
      <c r="Q447" s="363"/>
      <c r="R447" s="363"/>
      <c r="S447" s="363"/>
      <c r="T447" s="364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1"/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8"/>
      <c r="N448" s="362" t="s">
        <v>66</v>
      </c>
      <c r="O448" s="363"/>
      <c r="P448" s="363"/>
      <c r="Q448" s="363"/>
      <c r="R448" s="363"/>
      <c r="S448" s="363"/>
      <c r="T448" s="364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392" t="s">
        <v>588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48"/>
      <c r="Z449" s="48"/>
    </row>
    <row r="450" spans="1:53" ht="16.5" hidden="1" customHeight="1" x14ac:dyDescent="0.25">
      <c r="A450" s="415" t="s">
        <v>588</v>
      </c>
      <c r="B450" s="361"/>
      <c r="C450" s="361"/>
      <c r="D450" s="361"/>
      <c r="E450" s="361"/>
      <c r="F450" s="361"/>
      <c r="G450" s="361"/>
      <c r="H450" s="361"/>
      <c r="I450" s="361"/>
      <c r="J450" s="361"/>
      <c r="K450" s="361"/>
      <c r="L450" s="361"/>
      <c r="M450" s="361"/>
      <c r="N450" s="361"/>
      <c r="O450" s="361"/>
      <c r="P450" s="361"/>
      <c r="Q450" s="361"/>
      <c r="R450" s="361"/>
      <c r="S450" s="361"/>
      <c r="T450" s="361"/>
      <c r="U450" s="361"/>
      <c r="V450" s="361"/>
      <c r="W450" s="361"/>
      <c r="X450" s="361"/>
      <c r="Y450" s="348"/>
      <c r="Z450" s="348"/>
    </row>
    <row r="451" spans="1:53" ht="14.25" hidden="1" customHeight="1" x14ac:dyDescent="0.25">
      <c r="A451" s="360" t="s">
        <v>105</v>
      </c>
      <c r="B451" s="361"/>
      <c r="C451" s="361"/>
      <c r="D451" s="361"/>
      <c r="E451" s="361"/>
      <c r="F451" s="361"/>
      <c r="G451" s="361"/>
      <c r="H451" s="361"/>
      <c r="I451" s="361"/>
      <c r="J451" s="361"/>
      <c r="K451" s="361"/>
      <c r="L451" s="361"/>
      <c r="M451" s="361"/>
      <c r="N451" s="361"/>
      <c r="O451" s="361"/>
      <c r="P451" s="361"/>
      <c r="Q451" s="361"/>
      <c r="R451" s="361"/>
      <c r="S451" s="361"/>
      <c r="T451" s="361"/>
      <c r="U451" s="361"/>
      <c r="V451" s="361"/>
      <c r="W451" s="361"/>
      <c r="X451" s="361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7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6"/>
      <c r="P452" s="366"/>
      <c r="Q452" s="366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6"/>
      <c r="P453" s="366"/>
      <c r="Q453" s="366"/>
      <c r="R453" s="357"/>
      <c r="S453" s="34"/>
      <c r="T453" s="34"/>
      <c r="U453" s="35" t="s">
        <v>65</v>
      </c>
      <c r="V453" s="352">
        <v>6000</v>
      </c>
      <c r="W453" s="353">
        <f t="shared" si="21"/>
        <v>6003.3600000000006</v>
      </c>
      <c r="X453" s="36">
        <f t="shared" si="22"/>
        <v>13.598520000000001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6"/>
      <c r="P454" s="366"/>
      <c r="Q454" s="366"/>
      <c r="R454" s="357"/>
      <c r="S454" s="34"/>
      <c r="T454" s="34"/>
      <c r="U454" s="35" t="s">
        <v>65</v>
      </c>
      <c r="V454" s="352">
        <v>1000</v>
      </c>
      <c r="W454" s="353">
        <f t="shared" si="21"/>
        <v>1003.2</v>
      </c>
      <c r="X454" s="36">
        <f t="shared" si="22"/>
        <v>2.2724000000000002</v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6"/>
      <c r="P455" s="366"/>
      <c r="Q455" s="366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7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6"/>
      <c r="P456" s="366"/>
      <c r="Q456" s="366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6"/>
      <c r="P457" s="366"/>
      <c r="Q457" s="366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6"/>
      <c r="P458" s="366"/>
      <c r="Q458" s="366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6"/>
      <c r="P459" s="366"/>
      <c r="Q459" s="366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6"/>
      <c r="P460" s="366"/>
      <c r="Q460" s="366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5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6"/>
      <c r="P461" s="366"/>
      <c r="Q461" s="366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6"/>
      <c r="P462" s="366"/>
      <c r="Q462" s="366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67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8"/>
      <c r="N463" s="362" t="s">
        <v>66</v>
      </c>
      <c r="O463" s="363"/>
      <c r="P463" s="363"/>
      <c r="Q463" s="363"/>
      <c r="R463" s="363"/>
      <c r="S463" s="363"/>
      <c r="T463" s="364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1325.7575757575755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1327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15.870920000000002</v>
      </c>
      <c r="Y463" s="355"/>
      <c r="Z463" s="355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8"/>
      <c r="N464" s="362" t="s">
        <v>66</v>
      </c>
      <c r="O464" s="363"/>
      <c r="P464" s="363"/>
      <c r="Q464" s="363"/>
      <c r="R464" s="363"/>
      <c r="S464" s="363"/>
      <c r="T464" s="364"/>
      <c r="U464" s="37" t="s">
        <v>65</v>
      </c>
      <c r="V464" s="354">
        <f>IFERROR(SUM(V452:V462),"0")</f>
        <v>7000</v>
      </c>
      <c r="W464" s="354">
        <f>IFERROR(SUM(W452:W462),"0")</f>
        <v>7006.56</v>
      </c>
      <c r="X464" s="37"/>
      <c r="Y464" s="355"/>
      <c r="Z464" s="355"/>
    </row>
    <row r="465" spans="1:53" ht="14.25" hidden="1" customHeight="1" x14ac:dyDescent="0.25">
      <c r="A465" s="360" t="s">
        <v>97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7"/>
      <c r="Z465" s="347"/>
    </row>
    <row r="466" spans="1:53" ht="16.5" hidden="1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6"/>
      <c r="P466" s="366"/>
      <c r="Q466" s="366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6"/>
      <c r="P467" s="366"/>
      <c r="Q467" s="366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hidden="1" x14ac:dyDescent="0.2">
      <c r="A468" s="367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8"/>
      <c r="N468" s="362" t="s">
        <v>66</v>
      </c>
      <c r="O468" s="363"/>
      <c r="P468" s="363"/>
      <c r="Q468" s="363"/>
      <c r="R468" s="363"/>
      <c r="S468" s="363"/>
      <c r="T468" s="364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hidden="1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8"/>
      <c r="N469" s="362" t="s">
        <v>66</v>
      </c>
      <c r="O469" s="363"/>
      <c r="P469" s="363"/>
      <c r="Q469" s="363"/>
      <c r="R469" s="363"/>
      <c r="S469" s="363"/>
      <c r="T469" s="364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7"/>
      <c r="Z470" s="347"/>
    </row>
    <row r="471" spans="1:53" ht="27" hidden="1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3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6"/>
      <c r="P471" s="366"/>
      <c r="Q471" s="366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6"/>
      <c r="P472" s="366"/>
      <c r="Q472" s="366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6"/>
      <c r="P473" s="366"/>
      <c r="Q473" s="366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6"/>
      <c r="P474" s="366"/>
      <c r="Q474" s="366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6"/>
      <c r="P475" s="366"/>
      <c r="Q475" s="366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7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6"/>
      <c r="P476" s="366"/>
      <c r="Q476" s="366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hidden="1" x14ac:dyDescent="0.2">
      <c r="A477" s="367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8"/>
      <c r="N477" s="362" t="s">
        <v>66</v>
      </c>
      <c r="O477" s="363"/>
      <c r="P477" s="363"/>
      <c r="Q477" s="363"/>
      <c r="R477" s="363"/>
      <c r="S477" s="363"/>
      <c r="T477" s="364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hidden="1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8"/>
      <c r="N478" s="362" t="s">
        <v>66</v>
      </c>
      <c r="O478" s="363"/>
      <c r="P478" s="363"/>
      <c r="Q478" s="363"/>
      <c r="R478" s="363"/>
      <c r="S478" s="363"/>
      <c r="T478" s="364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6"/>
      <c r="P480" s="366"/>
      <c r="Q480" s="366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6"/>
      <c r="P481" s="366"/>
      <c r="Q481" s="366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6"/>
      <c r="P482" s="366"/>
      <c r="Q482" s="366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67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8"/>
      <c r="N483" s="362" t="s">
        <v>66</v>
      </c>
      <c r="O483" s="363"/>
      <c r="P483" s="363"/>
      <c r="Q483" s="363"/>
      <c r="R483" s="363"/>
      <c r="S483" s="363"/>
      <c r="T483" s="364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1"/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8"/>
      <c r="N484" s="362" t="s">
        <v>66</v>
      </c>
      <c r="O484" s="363"/>
      <c r="P484" s="363"/>
      <c r="Q484" s="363"/>
      <c r="R484" s="363"/>
      <c r="S484" s="363"/>
      <c r="T484" s="364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0" t="s">
        <v>206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699" t="s">
        <v>635</v>
      </c>
      <c r="O486" s="366"/>
      <c r="P486" s="366"/>
      <c r="Q486" s="366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67"/>
      <c r="B487" s="361"/>
      <c r="C487" s="361"/>
      <c r="D487" s="361"/>
      <c r="E487" s="361"/>
      <c r="F487" s="361"/>
      <c r="G487" s="361"/>
      <c r="H487" s="361"/>
      <c r="I487" s="361"/>
      <c r="J487" s="361"/>
      <c r="K487" s="361"/>
      <c r="L487" s="361"/>
      <c r="M487" s="368"/>
      <c r="N487" s="362" t="s">
        <v>66</v>
      </c>
      <c r="O487" s="363"/>
      <c r="P487" s="363"/>
      <c r="Q487" s="363"/>
      <c r="R487" s="363"/>
      <c r="S487" s="363"/>
      <c r="T487" s="364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1"/>
      <c r="B488" s="361"/>
      <c r="C488" s="361"/>
      <c r="D488" s="361"/>
      <c r="E488" s="361"/>
      <c r="F488" s="361"/>
      <c r="G488" s="361"/>
      <c r="H488" s="361"/>
      <c r="I488" s="361"/>
      <c r="J488" s="361"/>
      <c r="K488" s="361"/>
      <c r="L488" s="361"/>
      <c r="M488" s="368"/>
      <c r="N488" s="362" t="s">
        <v>66</v>
      </c>
      <c r="O488" s="363"/>
      <c r="P488" s="363"/>
      <c r="Q488" s="363"/>
      <c r="R488" s="363"/>
      <c r="S488" s="363"/>
      <c r="T488" s="364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392" t="s">
        <v>636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48"/>
      <c r="Z489" s="48"/>
    </row>
    <row r="490" spans="1:53" ht="16.5" hidden="1" customHeight="1" x14ac:dyDescent="0.25">
      <c r="A490" s="415" t="s">
        <v>637</v>
      </c>
      <c r="B490" s="361"/>
      <c r="C490" s="361"/>
      <c r="D490" s="361"/>
      <c r="E490" s="361"/>
      <c r="F490" s="361"/>
      <c r="G490" s="361"/>
      <c r="H490" s="361"/>
      <c r="I490" s="361"/>
      <c r="J490" s="361"/>
      <c r="K490" s="361"/>
      <c r="L490" s="361"/>
      <c r="M490" s="361"/>
      <c r="N490" s="361"/>
      <c r="O490" s="361"/>
      <c r="P490" s="361"/>
      <c r="Q490" s="361"/>
      <c r="R490" s="361"/>
      <c r="S490" s="361"/>
      <c r="T490" s="361"/>
      <c r="U490" s="361"/>
      <c r="V490" s="361"/>
      <c r="W490" s="361"/>
      <c r="X490" s="361"/>
      <c r="Y490" s="348"/>
      <c r="Z490" s="348"/>
    </row>
    <row r="491" spans="1:53" ht="14.25" hidden="1" customHeight="1" x14ac:dyDescent="0.25">
      <c r="A491" s="360" t="s">
        <v>105</v>
      </c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1"/>
      <c r="N491" s="361"/>
      <c r="O491" s="361"/>
      <c r="P491" s="361"/>
      <c r="Q491" s="361"/>
      <c r="R491" s="361"/>
      <c r="S491" s="361"/>
      <c r="T491" s="361"/>
      <c r="U491" s="361"/>
      <c r="V491" s="361"/>
      <c r="W491" s="361"/>
      <c r="X491" s="361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638" t="s">
        <v>640</v>
      </c>
      <c r="O492" s="366"/>
      <c r="P492" s="366"/>
      <c r="Q492" s="366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4" t="s">
        <v>643</v>
      </c>
      <c r="O493" s="366"/>
      <c r="P493" s="366"/>
      <c r="Q493" s="366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56" t="s">
        <v>646</v>
      </c>
      <c r="O494" s="366"/>
      <c r="P494" s="366"/>
      <c r="Q494" s="366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13" t="s">
        <v>649</v>
      </c>
      <c r="O495" s="366"/>
      <c r="P495" s="366"/>
      <c r="Q495" s="366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480" t="s">
        <v>652</v>
      </c>
      <c r="O496" s="366"/>
      <c r="P496" s="366"/>
      <c r="Q496" s="366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hidden="1" x14ac:dyDescent="0.2">
      <c r="A497" s="367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8"/>
      <c r="N497" s="362" t="s">
        <v>66</v>
      </c>
      <c r="O497" s="363"/>
      <c r="P497" s="363"/>
      <c r="Q497" s="363"/>
      <c r="R497" s="363"/>
      <c r="S497" s="363"/>
      <c r="T497" s="364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hidden="1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8"/>
      <c r="N498" s="362" t="s">
        <v>66</v>
      </c>
      <c r="O498" s="363"/>
      <c r="P498" s="363"/>
      <c r="Q498" s="363"/>
      <c r="R498" s="363"/>
      <c r="S498" s="363"/>
      <c r="T498" s="364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hidden="1" customHeight="1" x14ac:dyDescent="0.25">
      <c r="A499" s="360" t="s">
        <v>97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53" t="s">
        <v>655</v>
      </c>
      <c r="O500" s="366"/>
      <c r="P500" s="366"/>
      <c r="Q500" s="366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19" t="s">
        <v>658</v>
      </c>
      <c r="O501" s="366"/>
      <c r="P501" s="366"/>
      <c r="Q501" s="366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48" t="s">
        <v>661</v>
      </c>
      <c r="O502" s="366"/>
      <c r="P502" s="366"/>
      <c r="Q502" s="366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67"/>
      <c r="B503" s="361"/>
      <c r="C503" s="361"/>
      <c r="D503" s="361"/>
      <c r="E503" s="361"/>
      <c r="F503" s="361"/>
      <c r="G503" s="361"/>
      <c r="H503" s="361"/>
      <c r="I503" s="361"/>
      <c r="J503" s="361"/>
      <c r="K503" s="361"/>
      <c r="L503" s="361"/>
      <c r="M503" s="368"/>
      <c r="N503" s="362" t="s">
        <v>66</v>
      </c>
      <c r="O503" s="363"/>
      <c r="P503" s="363"/>
      <c r="Q503" s="363"/>
      <c r="R503" s="363"/>
      <c r="S503" s="363"/>
      <c r="T503" s="364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1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8"/>
      <c r="N504" s="362" t="s">
        <v>66</v>
      </c>
      <c r="O504" s="363"/>
      <c r="P504" s="363"/>
      <c r="Q504" s="363"/>
      <c r="R504" s="363"/>
      <c r="S504" s="363"/>
      <c r="T504" s="364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0" t="s">
        <v>60</v>
      </c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1"/>
      <c r="N505" s="361"/>
      <c r="O505" s="361"/>
      <c r="P505" s="361"/>
      <c r="Q505" s="361"/>
      <c r="R505" s="361"/>
      <c r="S505" s="361"/>
      <c r="T505" s="361"/>
      <c r="U505" s="361"/>
      <c r="V505" s="361"/>
      <c r="W505" s="361"/>
      <c r="X505" s="361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687" t="s">
        <v>664</v>
      </c>
      <c r="O506" s="366"/>
      <c r="P506" s="366"/>
      <c r="Q506" s="366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704" t="s">
        <v>667</v>
      </c>
      <c r="O507" s="366"/>
      <c r="P507" s="366"/>
      <c r="Q507" s="366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650" t="s">
        <v>670</v>
      </c>
      <c r="O508" s="366"/>
      <c r="P508" s="366"/>
      <c r="Q508" s="366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478" t="s">
        <v>673</v>
      </c>
      <c r="O509" s="366"/>
      <c r="P509" s="366"/>
      <c r="Q509" s="366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67"/>
      <c r="B510" s="361"/>
      <c r="C510" s="361"/>
      <c r="D510" s="361"/>
      <c r="E510" s="361"/>
      <c r="F510" s="361"/>
      <c r="G510" s="361"/>
      <c r="H510" s="361"/>
      <c r="I510" s="361"/>
      <c r="J510" s="361"/>
      <c r="K510" s="361"/>
      <c r="L510" s="361"/>
      <c r="M510" s="368"/>
      <c r="N510" s="362" t="s">
        <v>66</v>
      </c>
      <c r="O510" s="363"/>
      <c r="P510" s="363"/>
      <c r="Q510" s="363"/>
      <c r="R510" s="363"/>
      <c r="S510" s="363"/>
      <c r="T510" s="364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1"/>
      <c r="B511" s="361"/>
      <c r="C511" s="361"/>
      <c r="D511" s="361"/>
      <c r="E511" s="361"/>
      <c r="F511" s="361"/>
      <c r="G511" s="361"/>
      <c r="H511" s="361"/>
      <c r="I511" s="361"/>
      <c r="J511" s="361"/>
      <c r="K511" s="361"/>
      <c r="L511" s="361"/>
      <c r="M511" s="368"/>
      <c r="N511" s="362" t="s">
        <v>66</v>
      </c>
      <c r="O511" s="363"/>
      <c r="P511" s="363"/>
      <c r="Q511" s="363"/>
      <c r="R511" s="363"/>
      <c r="S511" s="363"/>
      <c r="T511" s="364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0" t="s">
        <v>68</v>
      </c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1"/>
      <c r="N512" s="361"/>
      <c r="O512" s="361"/>
      <c r="P512" s="361"/>
      <c r="Q512" s="361"/>
      <c r="R512" s="361"/>
      <c r="S512" s="361"/>
      <c r="T512" s="361"/>
      <c r="U512" s="361"/>
      <c r="V512" s="361"/>
      <c r="W512" s="361"/>
      <c r="X512" s="361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9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6"/>
      <c r="P513" s="366"/>
      <c r="Q513" s="366"/>
      <c r="R513" s="357"/>
      <c r="S513" s="34"/>
      <c r="T513" s="34"/>
      <c r="U513" s="35" t="s">
        <v>65</v>
      </c>
      <c r="V513" s="352">
        <v>300</v>
      </c>
      <c r="W513" s="353">
        <f>IFERROR(IF(V513="",0,CEILING((V513/$H513),1)*$H513),"")</f>
        <v>304.2</v>
      </c>
      <c r="X513" s="36">
        <f>IFERROR(IF(W513=0,"",ROUNDUP(W513/H513,0)*0.02175),"")</f>
        <v>0.84824999999999995</v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77" t="s">
        <v>678</v>
      </c>
      <c r="O514" s="366"/>
      <c r="P514" s="366"/>
      <c r="Q514" s="366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647" t="s">
        <v>681</v>
      </c>
      <c r="O515" s="366"/>
      <c r="P515" s="366"/>
      <c r="Q515" s="366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497" t="s">
        <v>684</v>
      </c>
      <c r="O516" s="366"/>
      <c r="P516" s="366"/>
      <c r="Q516" s="366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457" t="s">
        <v>687</v>
      </c>
      <c r="O517" s="366"/>
      <c r="P517" s="366"/>
      <c r="Q517" s="366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67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368"/>
      <c r="N518" s="362" t="s">
        <v>66</v>
      </c>
      <c r="O518" s="363"/>
      <c r="P518" s="363"/>
      <c r="Q518" s="363"/>
      <c r="R518" s="363"/>
      <c r="S518" s="363"/>
      <c r="T518" s="364"/>
      <c r="U518" s="37" t="s">
        <v>67</v>
      </c>
      <c r="V518" s="354">
        <f>IFERROR(V513/H513,"0")+IFERROR(V514/H514,"0")+IFERROR(V515/H515,"0")+IFERROR(V516/H516,"0")+IFERROR(V517/H517,"0")</f>
        <v>38.46153846153846</v>
      </c>
      <c r="W518" s="354">
        <f>IFERROR(W513/H513,"0")+IFERROR(W514/H514,"0")+IFERROR(W515/H515,"0")+IFERROR(W516/H516,"0")+IFERROR(W517/H517,"0")</f>
        <v>39</v>
      </c>
      <c r="X518" s="354">
        <f>IFERROR(IF(X513="",0,X513),"0")+IFERROR(IF(X514="",0,X514),"0")+IFERROR(IF(X515="",0,X515),"0")+IFERROR(IF(X516="",0,X516),"0")+IFERROR(IF(X517="",0,X517),"0")</f>
        <v>0.84824999999999995</v>
      </c>
      <c r="Y518" s="355"/>
      <c r="Z518" s="355"/>
    </row>
    <row r="519" spans="1:53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368"/>
      <c r="N519" s="362" t="s">
        <v>66</v>
      </c>
      <c r="O519" s="363"/>
      <c r="P519" s="363"/>
      <c r="Q519" s="363"/>
      <c r="R519" s="363"/>
      <c r="S519" s="363"/>
      <c r="T519" s="364"/>
      <c r="U519" s="37" t="s">
        <v>65</v>
      </c>
      <c r="V519" s="354">
        <f>IFERROR(SUM(V513:V517),"0")</f>
        <v>300</v>
      </c>
      <c r="W519" s="354">
        <f>IFERROR(SUM(W513:W517),"0")</f>
        <v>304.2</v>
      </c>
      <c r="X519" s="37"/>
      <c r="Y519" s="355"/>
      <c r="Z519" s="355"/>
    </row>
    <row r="520" spans="1:53" ht="15" customHeight="1" x14ac:dyDescent="0.2">
      <c r="A520" s="509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397"/>
      <c r="N520" s="443" t="s">
        <v>688</v>
      </c>
      <c r="O520" s="391"/>
      <c r="P520" s="391"/>
      <c r="Q520" s="391"/>
      <c r="R520" s="391"/>
      <c r="S520" s="391"/>
      <c r="T520" s="384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18100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18134.16</v>
      </c>
      <c r="X520" s="37"/>
      <c r="Y520" s="355"/>
      <c r="Z520" s="355"/>
    </row>
    <row r="521" spans="1:53" x14ac:dyDescent="0.2">
      <c r="A521" s="361"/>
      <c r="B521" s="361"/>
      <c r="C521" s="361"/>
      <c r="D521" s="361"/>
      <c r="E521" s="361"/>
      <c r="F521" s="361"/>
      <c r="G521" s="361"/>
      <c r="H521" s="361"/>
      <c r="I521" s="361"/>
      <c r="J521" s="361"/>
      <c r="K521" s="361"/>
      <c r="L521" s="361"/>
      <c r="M521" s="397"/>
      <c r="N521" s="443" t="s">
        <v>689</v>
      </c>
      <c r="O521" s="391"/>
      <c r="P521" s="391"/>
      <c r="Q521" s="391"/>
      <c r="R521" s="391"/>
      <c r="S521" s="391"/>
      <c r="T521" s="384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18985.950382950385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19021.878000000001</v>
      </c>
      <c r="X521" s="37"/>
      <c r="Y521" s="355"/>
      <c r="Z521" s="355"/>
    </row>
    <row r="522" spans="1:53" x14ac:dyDescent="0.2">
      <c r="A522" s="361"/>
      <c r="B522" s="361"/>
      <c r="C522" s="361"/>
      <c r="D522" s="361"/>
      <c r="E522" s="361"/>
      <c r="F522" s="361"/>
      <c r="G522" s="361"/>
      <c r="H522" s="361"/>
      <c r="I522" s="361"/>
      <c r="J522" s="361"/>
      <c r="K522" s="361"/>
      <c r="L522" s="361"/>
      <c r="M522" s="397"/>
      <c r="N522" s="443" t="s">
        <v>690</v>
      </c>
      <c r="O522" s="391"/>
      <c r="P522" s="391"/>
      <c r="Q522" s="391"/>
      <c r="R522" s="391"/>
      <c r="S522" s="391"/>
      <c r="T522" s="384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30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30</v>
      </c>
      <c r="X522" s="37"/>
      <c r="Y522" s="355"/>
      <c r="Z522" s="355"/>
    </row>
    <row r="523" spans="1:53" x14ac:dyDescent="0.2">
      <c r="A523" s="361"/>
      <c r="B523" s="361"/>
      <c r="C523" s="361"/>
      <c r="D523" s="361"/>
      <c r="E523" s="361"/>
      <c r="F523" s="361"/>
      <c r="G523" s="361"/>
      <c r="H523" s="361"/>
      <c r="I523" s="361"/>
      <c r="J523" s="361"/>
      <c r="K523" s="361"/>
      <c r="L523" s="361"/>
      <c r="M523" s="397"/>
      <c r="N523" s="443" t="s">
        <v>692</v>
      </c>
      <c r="O523" s="391"/>
      <c r="P523" s="391"/>
      <c r="Q523" s="391"/>
      <c r="R523" s="391"/>
      <c r="S523" s="391"/>
      <c r="T523" s="384"/>
      <c r="U523" s="37" t="s">
        <v>65</v>
      </c>
      <c r="V523" s="354">
        <f>GrossWeightTotal+PalletQtyTotal*25</f>
        <v>19735.950382950385</v>
      </c>
      <c r="W523" s="354">
        <f>GrossWeightTotalR+PalletQtyTotalR*25</f>
        <v>19771.878000000001</v>
      </c>
      <c r="X523" s="37"/>
      <c r="Y523" s="355"/>
      <c r="Z523" s="355"/>
    </row>
    <row r="524" spans="1:53" x14ac:dyDescent="0.2">
      <c r="A524" s="361"/>
      <c r="B524" s="361"/>
      <c r="C524" s="361"/>
      <c r="D524" s="361"/>
      <c r="E524" s="361"/>
      <c r="F524" s="361"/>
      <c r="G524" s="361"/>
      <c r="H524" s="361"/>
      <c r="I524" s="361"/>
      <c r="J524" s="361"/>
      <c r="K524" s="361"/>
      <c r="L524" s="361"/>
      <c r="M524" s="397"/>
      <c r="N524" s="443" t="s">
        <v>693</v>
      </c>
      <c r="O524" s="391"/>
      <c r="P524" s="391"/>
      <c r="Q524" s="391"/>
      <c r="R524" s="391"/>
      <c r="S524" s="391"/>
      <c r="T524" s="384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2164.188589188589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2168</v>
      </c>
      <c r="X524" s="37"/>
      <c r="Y524" s="355"/>
      <c r="Z524" s="355"/>
    </row>
    <row r="525" spans="1:53" ht="14.25" hidden="1" customHeight="1" x14ac:dyDescent="0.2">
      <c r="A525" s="361"/>
      <c r="B525" s="361"/>
      <c r="C525" s="361"/>
      <c r="D525" s="361"/>
      <c r="E525" s="361"/>
      <c r="F525" s="361"/>
      <c r="G525" s="361"/>
      <c r="H525" s="361"/>
      <c r="I525" s="361"/>
      <c r="J525" s="361"/>
      <c r="K525" s="361"/>
      <c r="L525" s="361"/>
      <c r="M525" s="397"/>
      <c r="N525" s="443" t="s">
        <v>694</v>
      </c>
      <c r="O525" s="391"/>
      <c r="P525" s="391"/>
      <c r="Q525" s="391"/>
      <c r="R525" s="391"/>
      <c r="S525" s="391"/>
      <c r="T525" s="384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34.162669999999999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411" t="s">
        <v>95</v>
      </c>
      <c r="D527" s="487"/>
      <c r="E527" s="487"/>
      <c r="F527" s="488"/>
      <c r="G527" s="411" t="s">
        <v>230</v>
      </c>
      <c r="H527" s="487"/>
      <c r="I527" s="487"/>
      <c r="J527" s="487"/>
      <c r="K527" s="487"/>
      <c r="L527" s="487"/>
      <c r="M527" s="487"/>
      <c r="N527" s="487"/>
      <c r="O527" s="488"/>
      <c r="P527" s="411" t="s">
        <v>460</v>
      </c>
      <c r="Q527" s="488"/>
      <c r="R527" s="411" t="s">
        <v>512</v>
      </c>
      <c r="S527" s="48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469" t="s">
        <v>697</v>
      </c>
      <c r="B528" s="411" t="s">
        <v>59</v>
      </c>
      <c r="C528" s="411" t="s">
        <v>96</v>
      </c>
      <c r="D528" s="411" t="s">
        <v>104</v>
      </c>
      <c r="E528" s="411" t="s">
        <v>95</v>
      </c>
      <c r="F528" s="411" t="s">
        <v>219</v>
      </c>
      <c r="G528" s="411" t="s">
        <v>231</v>
      </c>
      <c r="H528" s="411" t="s">
        <v>238</v>
      </c>
      <c r="I528" s="411" t="s">
        <v>257</v>
      </c>
      <c r="J528" s="411" t="s">
        <v>316</v>
      </c>
      <c r="K528" s="346"/>
      <c r="L528" s="411" t="s">
        <v>333</v>
      </c>
      <c r="M528" s="411" t="s">
        <v>346</v>
      </c>
      <c r="N528" s="411" t="s">
        <v>429</v>
      </c>
      <c r="O528" s="411" t="s">
        <v>447</v>
      </c>
      <c r="P528" s="411" t="s">
        <v>461</v>
      </c>
      <c r="Q528" s="411" t="s">
        <v>487</v>
      </c>
      <c r="R528" s="411" t="s">
        <v>513</v>
      </c>
      <c r="S528" s="411" t="s">
        <v>560</v>
      </c>
      <c r="T528" s="411" t="s">
        <v>588</v>
      </c>
      <c r="U528" s="411" t="s">
        <v>637</v>
      </c>
      <c r="Z528" s="52"/>
      <c r="AC528" s="346"/>
    </row>
    <row r="529" spans="1:29" ht="13.5" customHeight="1" thickBot="1" x14ac:dyDescent="0.25">
      <c r="A529" s="470"/>
      <c r="B529" s="412"/>
      <c r="C529" s="412"/>
      <c r="D529" s="412"/>
      <c r="E529" s="412"/>
      <c r="F529" s="412"/>
      <c r="G529" s="412"/>
      <c r="H529" s="412"/>
      <c r="I529" s="412"/>
      <c r="J529" s="412"/>
      <c r="K529" s="346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1501.2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1007.9999999999999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304.2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0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8010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7006.56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304.2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325,76"/>
        <filter val="1 500,00"/>
        <filter val="138,89"/>
        <filter val="18 100,00"/>
        <filter val="18 985,95"/>
        <filter val="19 735,95"/>
        <filter val="2 164,19"/>
        <filter val="200,00"/>
        <filter val="3 000,00"/>
        <filter val="30"/>
        <filter val="300,00"/>
        <filter val="333,33"/>
        <filter val="38,46"/>
        <filter val="5 000,00"/>
        <filter val="6 000,00"/>
        <filter val="7 000,00"/>
        <filter val="89,29"/>
      </filters>
    </filterColumn>
  </autoFilter>
  <mergeCells count="946"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157:E157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2024-04-17T10:10:25Z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