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234345-FE10-49D8-9237-BF7CEAB68B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V480" i="1"/>
  <c r="W479" i="1"/>
  <c r="X479" i="1" s="1"/>
  <c r="N479" i="1"/>
  <c r="W478" i="1"/>
  <c r="X478" i="1" s="1"/>
  <c r="N478" i="1"/>
  <c r="W477" i="1"/>
  <c r="W481" i="1" s="1"/>
  <c r="N477" i="1"/>
  <c r="V475" i="1"/>
  <c r="V474" i="1"/>
  <c r="X473" i="1"/>
  <c r="W473" i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X459" i="1"/>
  <c r="W459" i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X451" i="1"/>
  <c r="W451" i="1"/>
  <c r="N451" i="1"/>
  <c r="W450" i="1"/>
  <c r="X450" i="1" s="1"/>
  <c r="N450" i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X369" i="1" s="1"/>
  <c r="N369" i="1"/>
  <c r="W368" i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X345" i="1" s="1"/>
  <c r="X347" i="1" s="1"/>
  <c r="N345" i="1"/>
  <c r="V343" i="1"/>
  <c r="V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W313" i="1"/>
  <c r="X313" i="1" s="1"/>
  <c r="N313" i="1"/>
  <c r="W312" i="1"/>
  <c r="W316" i="1" s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X260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7" i="1"/>
  <c r="V216" i="1"/>
  <c r="W215" i="1"/>
  <c r="X215" i="1" s="1"/>
  <c r="N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N206" i="1"/>
  <c r="W205" i="1"/>
  <c r="X205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W201" i="1" s="1"/>
  <c r="N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W195" i="1" s="1"/>
  <c r="N177" i="1"/>
  <c r="V175" i="1"/>
  <c r="V174" i="1"/>
  <c r="W173" i="1"/>
  <c r="X173" i="1" s="1"/>
  <c r="N173" i="1"/>
  <c r="X172" i="1"/>
  <c r="W172" i="1"/>
  <c r="N172" i="1"/>
  <c r="W171" i="1"/>
  <c r="N171" i="1"/>
  <c r="W170" i="1"/>
  <c r="N170" i="1"/>
  <c r="V168" i="1"/>
  <c r="V167" i="1"/>
  <c r="W166" i="1"/>
  <c r="X166" i="1" s="1"/>
  <c r="N166" i="1"/>
  <c r="W165" i="1"/>
  <c r="W167" i="1" s="1"/>
  <c r="N165" i="1"/>
  <c r="V163" i="1"/>
  <c r="V162" i="1"/>
  <c r="W161" i="1"/>
  <c r="N161" i="1"/>
  <c r="W160" i="1"/>
  <c r="X160" i="1" s="1"/>
  <c r="N160" i="1"/>
  <c r="V157" i="1"/>
  <c r="V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W156" i="1" s="1"/>
  <c r="N148" i="1"/>
  <c r="X147" i="1"/>
  <c r="W147" i="1"/>
  <c r="N147" i="1"/>
  <c r="V144" i="1"/>
  <c r="V143" i="1"/>
  <c r="W142" i="1"/>
  <c r="X142" i="1" s="1"/>
  <c r="N142" i="1"/>
  <c r="W141" i="1"/>
  <c r="X141" i="1" s="1"/>
  <c r="N141" i="1"/>
  <c r="W140" i="1"/>
  <c r="X140" i="1" s="1"/>
  <c r="X143" i="1" s="1"/>
  <c r="N140" i="1"/>
  <c r="V136" i="1"/>
  <c r="V135" i="1"/>
  <c r="W134" i="1"/>
  <c r="X134" i="1" s="1"/>
  <c r="N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X51" i="1"/>
  <c r="W51" i="1"/>
  <c r="N51" i="1"/>
  <c r="W50" i="1"/>
  <c r="C527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81" i="1" l="1"/>
  <c r="X60" i="1"/>
  <c r="W93" i="1"/>
  <c r="X22" i="1"/>
  <c r="X23" i="1" s="1"/>
  <c r="W34" i="1"/>
  <c r="W461" i="1"/>
  <c r="X269" i="1"/>
  <c r="W406" i="1"/>
  <c r="X402" i="1"/>
  <c r="W405" i="1"/>
  <c r="W103" i="1"/>
  <c r="X95" i="1"/>
  <c r="X116" i="1"/>
  <c r="W126" i="1"/>
  <c r="W174" i="1"/>
  <c r="X170" i="1"/>
  <c r="X246" i="1"/>
  <c r="W372" i="1"/>
  <c r="X368" i="1"/>
  <c r="X372" i="1" s="1"/>
  <c r="W480" i="1"/>
  <c r="J9" i="1"/>
  <c r="V521" i="1"/>
  <c r="V517" i="1"/>
  <c r="W33" i="1"/>
  <c r="W104" i="1"/>
  <c r="W116" i="1"/>
  <c r="G527" i="1"/>
  <c r="W163" i="1"/>
  <c r="W175" i="1"/>
  <c r="W212" i="1"/>
  <c r="W269" i="1"/>
  <c r="W276" i="1"/>
  <c r="W281" i="1"/>
  <c r="W343" i="1"/>
  <c r="W342" i="1"/>
  <c r="W400" i="1"/>
  <c r="S527" i="1"/>
  <c r="X439" i="1"/>
  <c r="X440" i="1" s="1"/>
  <c r="W440" i="1"/>
  <c r="X443" i="1"/>
  <c r="X444" i="1" s="1"/>
  <c r="W444" i="1"/>
  <c r="X449" i="1"/>
  <c r="X477" i="1"/>
  <c r="X85" i="1"/>
  <c r="X135" i="1"/>
  <c r="X226" i="1"/>
  <c r="W60" i="1"/>
  <c r="W86" i="1"/>
  <c r="W92" i="1"/>
  <c r="W117" i="1"/>
  <c r="W127" i="1"/>
  <c r="W135" i="1"/>
  <c r="W143" i="1"/>
  <c r="H9" i="1"/>
  <c r="B527" i="1"/>
  <c r="W519" i="1"/>
  <c r="W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7" i="1"/>
  <c r="W61" i="1"/>
  <c r="E527" i="1"/>
  <c r="W85" i="1"/>
  <c r="X88" i="1"/>
  <c r="X92" i="1" s="1"/>
  <c r="X96" i="1"/>
  <c r="X119" i="1"/>
  <c r="X126" i="1" s="1"/>
  <c r="F527" i="1"/>
  <c r="W136" i="1"/>
  <c r="W144" i="1"/>
  <c r="H527" i="1"/>
  <c r="X148" i="1"/>
  <c r="X156" i="1" s="1"/>
  <c r="W157" i="1"/>
  <c r="I527" i="1"/>
  <c r="X161" i="1"/>
  <c r="X162" i="1" s="1"/>
  <c r="W162" i="1"/>
  <c r="X165" i="1"/>
  <c r="X167" i="1" s="1"/>
  <c r="W168" i="1"/>
  <c r="X171" i="1"/>
  <c r="X174" i="1" s="1"/>
  <c r="X177" i="1"/>
  <c r="X194" i="1" s="1"/>
  <c r="W194" i="1"/>
  <c r="X197" i="1"/>
  <c r="X201" i="1" s="1"/>
  <c r="W202" i="1"/>
  <c r="J527" i="1"/>
  <c r="X206" i="1"/>
  <c r="X211" i="1" s="1"/>
  <c r="W211" i="1"/>
  <c r="X214" i="1"/>
  <c r="X216" i="1" s="1"/>
  <c r="W217" i="1"/>
  <c r="W227" i="1"/>
  <c r="W226" i="1"/>
  <c r="W247" i="1"/>
  <c r="W250" i="1"/>
  <c r="X249" i="1"/>
  <c r="X250" i="1" s="1"/>
  <c r="W251" i="1"/>
  <c r="W258" i="1"/>
  <c r="X253" i="1"/>
  <c r="X257" i="1" s="1"/>
  <c r="W257" i="1"/>
  <c r="W282" i="1"/>
  <c r="W287" i="1"/>
  <c r="X284" i="1"/>
  <c r="X287" i="1" s="1"/>
  <c r="W304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X342" i="1"/>
  <c r="W347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V520" i="1"/>
  <c r="P527" i="1"/>
  <c r="W52" i="1"/>
  <c r="W270" i="1"/>
  <c r="W275" i="1"/>
  <c r="X272" i="1"/>
  <c r="X275" i="1" s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W521" i="1" l="1"/>
  <c r="X103" i="1"/>
  <c r="X522" i="1"/>
  <c r="W517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<sst xmlns="http://schemas.openxmlformats.org/spreadsheetml/2006/main" count="2207" uniqueCount="727">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</sst>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187" sqref="Z187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0.41666666666666669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hidden="1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hidden="1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hidden="1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hidden="1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hidden="1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hidden="1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hidden="1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hidden="1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hidden="1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200</v>
      </c>
      <c r="W187" s="350">
        <f t="shared" si="9"/>
        <v>201.6</v>
      </c>
      <c r="X187" s="36">
        <f t="shared" ref="X187:X193" si="10">IFERROR(IF(W187=0,"",ROUNDUP(W187/H187,0)*0.00753),"")</f>
        <v>0.63251999999999997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300</v>
      </c>
      <c r="W189" s="350">
        <f t="shared" si="9"/>
        <v>300</v>
      </c>
      <c r="X189" s="36">
        <f t="shared" si="10"/>
        <v>0.94125000000000003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200</v>
      </c>
      <c r="W193" s="350">
        <f t="shared" si="9"/>
        <v>201.6</v>
      </c>
      <c r="X193" s="36">
        <f t="shared" si="10"/>
        <v>0.63251999999999997</v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291.66666666666669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293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2.2062900000000001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700</v>
      </c>
      <c r="W195" s="351">
        <f>IFERROR(SUM(W177:W193),"0")</f>
        <v>703.2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hidden="1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idden="1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hidden="1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hidden="1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hidden="1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hidden="1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0</v>
      </c>
      <c r="W329" s="350">
        <f t="shared" si="17"/>
        <v>0</v>
      </c>
      <c r="X329" s="36" t="str">
        <f>IFERROR(IF(W329=0,"",ROUNDUP(W329/H329,0)*0.02175),"")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1200</v>
      </c>
      <c r="W331" s="350">
        <f t="shared" si="17"/>
        <v>1200</v>
      </c>
      <c r="X331" s="36">
        <f>IFERROR(IF(W331=0,"",ROUNDUP(W331/H331,0)*0.02175),"")</f>
        <v>1.7399999999999998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600</v>
      </c>
      <c r="W333" s="350">
        <f t="shared" si="17"/>
        <v>600</v>
      </c>
      <c r="X333" s="36">
        <f>IFERROR(IF(W333=0,"",ROUNDUP(W333/H333,0)*0.02175),"")</f>
        <v>0.86999999999999988</v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120</v>
      </c>
      <c r="W336" s="351">
        <f>IFERROR(W328/H328,"0")+IFERROR(W329/H329,"0")+IFERROR(W330/H330,"0")+IFERROR(W331/H331,"0")+IFERROR(W332/H332,"0")+IFERROR(W333/H333,"0")+IFERROR(W334/H334,"0")+IFERROR(W335/H335,"0")</f>
        <v>120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2.6099999999999994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1800</v>
      </c>
      <c r="W337" s="351">
        <f>IFERROR(SUM(W328:W335),"0")</f>
        <v>1800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1000</v>
      </c>
      <c r="W339" s="350">
        <f>IFERROR(IF(V339="",0,CEILING((V339/$H339),1)*$H339),"")</f>
        <v>1005</v>
      </c>
      <c r="X339" s="36">
        <f>IFERROR(IF(W339=0,"",ROUNDUP(W339/H339,0)*0.02175),"")</f>
        <v>1.4572499999999999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66.666666666666671</v>
      </c>
      <c r="W342" s="351">
        <f>IFERROR(W339/H339,"0")+IFERROR(W340/H340,"0")+IFERROR(W341/H341,"0")</f>
        <v>67</v>
      </c>
      <c r="X342" s="351">
        <f>IFERROR(IF(X339="",0,X339),"0")+IFERROR(IF(X340="",0,X340),"0")+IFERROR(IF(X341="",0,X341),"0")</f>
        <v>1.4572499999999999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1000</v>
      </c>
      <c r="W343" s="351">
        <f>IFERROR(SUM(W339:W341),"0")</f>
        <v>1005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hidden="1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hidden="1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hidden="1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hidden="1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hidden="1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hidden="1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700</v>
      </c>
      <c r="W368" s="350">
        <f>IFERROR(IF(V368="",0,CEILING((V368/$H368),1)*$H368),"")</f>
        <v>702</v>
      </c>
      <c r="X368" s="36">
        <f>IFERROR(IF(W368=0,"",ROUNDUP(W368/H368,0)*0.02175),"")</f>
        <v>1.9574999999999998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89.743589743589752</v>
      </c>
      <c r="W372" s="351">
        <f>IFERROR(W368/H368,"0")+IFERROR(W369/H369,"0")+IFERROR(W370/H370,"0")+IFERROR(W371/H371,"0")</f>
        <v>90</v>
      </c>
      <c r="X372" s="351">
        <f>IFERROR(IF(X368="",0,X368),"0")+IFERROR(IF(X369="",0,X369),"0")+IFERROR(IF(X370="",0,X370),"0")+IFERROR(IF(X371="",0,X371),"0")</f>
        <v>1.9574999999999998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700</v>
      </c>
      <c r="W373" s="351">
        <f>IFERROR(SUM(W368:W371),"0")</f>
        <v>702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idden="1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hidden="1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hidden="1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hidden="1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500</v>
      </c>
      <c r="W450" s="350">
        <f t="shared" si="21"/>
        <v>501.6</v>
      </c>
      <c r="X450" s="36">
        <f t="shared" si="22"/>
        <v>1.1362000000000001</v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800</v>
      </c>
      <c r="W453" s="350">
        <f t="shared" si="21"/>
        <v>802.56000000000006</v>
      </c>
      <c r="X453" s="36">
        <f t="shared" si="22"/>
        <v>1.81792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246.21212121212119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247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2.9541200000000001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1300</v>
      </c>
      <c r="W461" s="351">
        <f>IFERROR(SUM(W449:W459),"0")</f>
        <v>1304.1600000000001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300</v>
      </c>
      <c r="W463" s="350">
        <f>IFERROR(IF(V463="",0,CEILING((V463/$H463),1)*$H463),"")</f>
        <v>300.96000000000004</v>
      </c>
      <c r="X463" s="36">
        <f>IFERROR(IF(W463=0,"",ROUNDUP(W463/H463,0)*0.01196),"")</f>
        <v>0.68171999999999999</v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56.818181818181813</v>
      </c>
      <c r="W465" s="351">
        <f>IFERROR(W463/H463,"0")+IFERROR(W464/H464,"0")</f>
        <v>57.000000000000007</v>
      </c>
      <c r="X465" s="351">
        <f>IFERROR(IF(X463="",0,X463),"0")+IFERROR(IF(X464="",0,X464),"0")</f>
        <v>0.68171999999999999</v>
      </c>
      <c r="Y465" s="352"/>
      <c r="Z465" s="352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300</v>
      </c>
      <c r="W466" s="351">
        <f>IFERROR(SUM(W463:W464),"0")</f>
        <v>300.96000000000004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200</v>
      </c>
      <c r="W468" s="350">
        <f t="shared" ref="W468:W473" si="23">IFERROR(IF(V468="",0,CEILING((V468/$H468),1)*$H468),"")</f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37.878787878787875</v>
      </c>
      <c r="W474" s="351">
        <f>IFERROR(W468/H468,"0")+IFERROR(W469/H469,"0")+IFERROR(W470/H470,"0")+IFERROR(W471/H471,"0")+IFERROR(W472/H472,"0")+IFERROR(W473/H473,"0")</f>
        <v>38</v>
      </c>
      <c r="X474" s="351">
        <f>IFERROR(IF(X468="",0,X468),"0")+IFERROR(IF(X469="",0,X469),"0")+IFERROR(IF(X470="",0,X470),"0")+IFERROR(IF(X471="",0,X471),"0")+IFERROR(IF(X472="",0,X472),"0")+IFERROR(IF(X473="",0,X473),"0")</f>
        <v>0.45448</v>
      </c>
      <c r="Y474" s="352"/>
      <c r="Z474" s="352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200</v>
      </c>
      <c r="W475" s="351">
        <f>IFERROR(SUM(W468:W473),"0")</f>
        <v>200.64000000000001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6000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6015.96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6344.2759906759902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6361.3119999999999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11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11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6619.2759906759902</v>
      </c>
      <c r="W520" s="351">
        <f>GrossWeightTotalR+PalletQtyTotalR*25</f>
        <v>6636.3119999999999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908.98601398601397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912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12.32136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703.2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2805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702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1805.7600000000002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300,00"/>
        <filter val="1 800,00"/>
        <filter val="11"/>
        <filter val="120,00"/>
        <filter val="200,00"/>
        <filter val="246,21"/>
        <filter val="291,67"/>
        <filter val="300,00"/>
        <filter val="37,88"/>
        <filter val="500,00"/>
        <filter val="56,82"/>
        <filter val="6 000,00"/>
        <filter val="6 344,28"/>
        <filter val="6 619,28"/>
        <filter val="600,00"/>
        <filter val="66,67"/>
        <filter val="700,00"/>
        <filter val="800,00"/>
        <filter val="89,74"/>
        <filter val="908,99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