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5F1463-C725-466B-8711-D7853EBECB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4" i="1" s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3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Y294" i="1" l="1"/>
  <c r="X289" i="1"/>
  <c r="A302" i="1"/>
  <c r="X293" i="1"/>
  <c r="B302" i="1"/>
  <c r="X292" i="1"/>
  <c r="C302" i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<sst xmlns="http://schemas.openxmlformats.org/spreadsheetml/2006/main" count="1101" uniqueCount="424">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</sst>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45404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0.33333333333333331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12</v>
      </c>
      <c r="X28" s="188">
        <f>IFERROR(IF(W28="","",W28),"")</f>
        <v>12</v>
      </c>
      <c r="Y28" s="36">
        <f>IFERROR(IF(W28="","",W28*0.00936),"")</f>
        <v>0.11232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22</v>
      </c>
      <c r="X29" s="188">
        <f>IFERROR(IF(W29="","",W29),"")</f>
        <v>22</v>
      </c>
      <c r="Y29" s="36">
        <f>IFERROR(IF(W29="","",W29*0.00936),"")</f>
        <v>0.20591999999999999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59</v>
      </c>
      <c r="X30" s="188">
        <f>IFERROR(IF(W30="","",W30),"")</f>
        <v>59</v>
      </c>
      <c r="Y30" s="36">
        <f>IFERROR(IF(W30="","",W30*0.00936),"")</f>
        <v>0.55224000000000006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31</v>
      </c>
      <c r="X31" s="188">
        <f>IFERROR(IF(W31="","",W31),"")</f>
        <v>31</v>
      </c>
      <c r="Y31" s="36">
        <f>IFERROR(IF(W31="","",W31*0.00936),"")</f>
        <v>0.29016000000000003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124</v>
      </c>
      <c r="X32" s="189">
        <f>IFERROR(SUM(X28:X31),"0")</f>
        <v>124</v>
      </c>
      <c r="Y32" s="189">
        <f>IFERROR(IF(Y28="",0,Y28),"0")+IFERROR(IF(Y29="",0,Y29),"0")+IFERROR(IF(Y30="",0,Y30),"0")+IFERROR(IF(Y31="",0,Y31),"0")</f>
        <v>1.1606400000000001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186</v>
      </c>
      <c r="X33" s="189">
        <f>IFERROR(SUMPRODUCT(X28:X31*H28:H31),"0")</f>
        <v>186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0</v>
      </c>
      <c r="X40" s="189">
        <f>IFERROR(SUM(X36:X39),"0")</f>
        <v>0</v>
      </c>
      <c r="Y40" s="189">
        <f>IFERROR(IF(Y36="",0,Y36),"0")+IFERROR(IF(Y37="",0,Y37),"0")+IFERROR(IF(Y38="",0,Y38),"0")+IFERROR(IF(Y39="",0,Y39),"0")</f>
        <v>0</v>
      </c>
      <c r="Z40" s="190"/>
      <c r="AA40" s="190"/>
    </row>
    <row r="41" spans="1:54" hidden="1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0</v>
      </c>
      <c r="X41" s="189">
        <f>IFERROR(SUMPRODUCT(X36:X39*H36:H39),"0")</f>
        <v>0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hidden="1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6</v>
      </c>
      <c r="X46" s="188">
        <f>IFERROR(IF(W46="","",W46),"")</f>
        <v>6</v>
      </c>
      <c r="Y46" s="36">
        <f>IFERROR(IF(W46="","",W46*0.0095),"")</f>
        <v>5.6999999999999995E-2</v>
      </c>
      <c r="Z46" s="56"/>
      <c r="AA46" s="57"/>
      <c r="AE46" s="61"/>
      <c r="BB46" s="79" t="s">
        <v>75</v>
      </c>
    </row>
    <row r="47" spans="1:54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6</v>
      </c>
      <c r="X47" s="189">
        <f>IFERROR(SUM(X44:X46),"0")</f>
        <v>6</v>
      </c>
      <c r="Y47" s="189">
        <f>IFERROR(IF(Y44="",0,Y44),"0")+IFERROR(IF(Y45="",0,Y45),"0")+IFERROR(IF(Y46="",0,Y46),"0")</f>
        <v>5.6999999999999995E-2</v>
      </c>
      <c r="Z47" s="190"/>
      <c r="AA47" s="190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7.1999999999999993</v>
      </c>
      <c r="X48" s="189">
        <f>IFERROR(SUMPRODUCT(X44:X46*H44:H46),"0")</f>
        <v>7.1999999999999993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46</v>
      </c>
      <c r="X56" s="188">
        <f t="shared" si="0"/>
        <v>46</v>
      </c>
      <c r="Y56" s="36">
        <f t="shared" si="1"/>
        <v>0.71299999999999997</v>
      </c>
      <c r="Z56" s="56"/>
      <c r="AA56" s="57"/>
      <c r="AE56" s="61"/>
      <c r="BB56" s="85" t="s">
        <v>1</v>
      </c>
    </row>
    <row r="57" spans="1:54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46</v>
      </c>
      <c r="X57" s="189">
        <f>IFERROR(SUM(X51:X56),"0")</f>
        <v>46</v>
      </c>
      <c r="Y57" s="189">
        <f>IFERROR(IF(Y51="",0,Y51),"0")+IFERROR(IF(Y52="",0,Y52),"0")+IFERROR(IF(Y53="",0,Y53),"0")+IFERROR(IF(Y54="",0,Y54),"0")+IFERROR(IF(Y55="",0,Y55),"0")+IFERROR(IF(Y56="",0,Y56),"0")</f>
        <v>0.71299999999999997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331.2</v>
      </c>
      <c r="X58" s="189">
        <f>IFERROR(SUMPRODUCT(X51:X56*H51:H56),"0")</f>
        <v>331.2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410</v>
      </c>
      <c r="X62" s="188">
        <f>IFERROR(IF(W62="","",W62),"")</f>
        <v>410</v>
      </c>
      <c r="Y62" s="36">
        <f>IFERROR(IF(W62="","",W62*0.00866),"")</f>
        <v>3.5505999999999998</v>
      </c>
      <c r="Z62" s="56"/>
      <c r="AA62" s="57"/>
      <c r="AE62" s="61"/>
      <c r="BB62" s="87" t="s">
        <v>1</v>
      </c>
    </row>
    <row r="63" spans="1:54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410</v>
      </c>
      <c r="X63" s="189">
        <f>IFERROR(SUM(X61:X62),"0")</f>
        <v>410</v>
      </c>
      <c r="Y63" s="189">
        <f>IFERROR(IF(Y61="",0,Y61),"0")+IFERROR(IF(Y62="",0,Y62),"0")</f>
        <v>3.5505999999999998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2050</v>
      </c>
      <c r="X64" s="189">
        <f>IFERROR(SUMPRODUCT(X61:X62*H61:H62),"0")</f>
        <v>2050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5</v>
      </c>
      <c r="X67" s="188">
        <f>IFERROR(IF(W67="","",W67),"")</f>
        <v>5</v>
      </c>
      <c r="Y67" s="36">
        <f>IFERROR(IF(W67="","",W67*0.01788),"")</f>
        <v>8.9400000000000007E-2</v>
      </c>
      <c r="Z67" s="56"/>
      <c r="AA67" s="57"/>
      <c r="AE67" s="61"/>
      <c r="BB67" s="88" t="s">
        <v>75</v>
      </c>
    </row>
    <row r="68" spans="1:54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5</v>
      </c>
      <c r="X68" s="189">
        <f>IFERROR(SUM(X67:X67),"0")</f>
        <v>5</v>
      </c>
      <c r="Y68" s="189">
        <f>IFERROR(IF(Y67="",0,Y67),"0")</f>
        <v>8.9400000000000007E-2</v>
      </c>
      <c r="Z68" s="190"/>
      <c r="AA68" s="190"/>
    </row>
    <row r="69" spans="1:54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18</v>
      </c>
      <c r="X69" s="189">
        <f>IFERROR(SUMPRODUCT(X67:X67*H67:H67),"0")</f>
        <v>18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14</v>
      </c>
      <c r="X72" s="188">
        <f>IFERROR(IF(W72="","",W72),"")</f>
        <v>14</v>
      </c>
      <c r="Y72" s="36">
        <f>IFERROR(IF(W72="","",W72*0.01788),"")</f>
        <v>0.25031999999999999</v>
      </c>
      <c r="Z72" s="56"/>
      <c r="AA72" s="57"/>
      <c r="AE72" s="61"/>
      <c r="BB72" s="89" t="s">
        <v>75</v>
      </c>
    </row>
    <row r="73" spans="1:54" ht="27" hidden="1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14</v>
      </c>
      <c r="X74" s="189">
        <f>IFERROR(SUM(X72:X73),"0")</f>
        <v>14</v>
      </c>
      <c r="Y74" s="189">
        <f>IFERROR(IF(Y72="",0,Y72),"0")+IFERROR(IF(Y73="",0,Y73),"0")</f>
        <v>0.25031999999999999</v>
      </c>
      <c r="Z74" s="190"/>
      <c r="AA74" s="190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50.4</v>
      </c>
      <c r="X75" s="189">
        <f>IFERROR(SUMPRODUCT(X72:X73*H72:H73),"0")</f>
        <v>50.4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13</v>
      </c>
      <c r="X79" s="188">
        <f t="shared" si="2"/>
        <v>13</v>
      </c>
      <c r="Y79" s="36">
        <f t="shared" si="3"/>
        <v>0.23244000000000001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21</v>
      </c>
      <c r="X80" s="188">
        <f t="shared" si="2"/>
        <v>21</v>
      </c>
      <c r="Y80" s="36">
        <f t="shared" si="3"/>
        <v>0.37547999999999998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2</v>
      </c>
      <c r="X81" s="188">
        <f t="shared" si="2"/>
        <v>2</v>
      </c>
      <c r="Y81" s="36">
        <f t="shared" si="3"/>
        <v>3.576E-2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22</v>
      </c>
      <c r="X83" s="188">
        <f t="shared" si="2"/>
        <v>22</v>
      </c>
      <c r="Y83" s="36">
        <f t="shared" si="3"/>
        <v>0.39335999999999999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58</v>
      </c>
      <c r="X84" s="189">
        <f>IFERROR(SUM(X78:X83),"0")</f>
        <v>58</v>
      </c>
      <c r="Y84" s="189">
        <f>IFERROR(IF(Y78="",0,Y78),"0")+IFERROR(IF(Y79="",0,Y79),"0")+IFERROR(IF(Y80="",0,Y80),"0")+IFERROR(IF(Y81="",0,Y81),"0")+IFERROR(IF(Y82="",0,Y82),"0")+IFERROR(IF(Y83="",0,Y83),"0")</f>
        <v>1.03704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208.8</v>
      </c>
      <c r="X85" s="189">
        <f>IFERROR(SUMPRODUCT(X78:X83*H78:H83),"0")</f>
        <v>208.8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hidden="1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hidden="1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hidden="1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hidden="1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hidden="1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hidden="1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48</v>
      </c>
      <c r="X96" s="188">
        <f>IFERROR(IF(W96="","",W96),"")</f>
        <v>48</v>
      </c>
      <c r="Y96" s="36">
        <f>IFERROR(IF(W96="","",W96*0.0155),"")</f>
        <v>0.74399999999999999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6</v>
      </c>
      <c r="X97" s="188">
        <f>IFERROR(IF(W97="","",W97),"")</f>
        <v>6</v>
      </c>
      <c r="Y97" s="36">
        <f>IFERROR(IF(W97="","",W97*0.0155),"")</f>
        <v>9.2999999999999999E-2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106</v>
      </c>
      <c r="X98" s="188">
        <f>IFERROR(IF(W98="","",W98),"")</f>
        <v>106</v>
      </c>
      <c r="Y98" s="36">
        <f>IFERROR(IF(W98="","",W98*0.0155),"")</f>
        <v>1.643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160</v>
      </c>
      <c r="X99" s="189">
        <f>IFERROR(SUM(X95:X98),"0")</f>
        <v>160</v>
      </c>
      <c r="Y99" s="189">
        <f>IFERROR(IF(Y95="",0,Y95),"0")+IFERROR(IF(Y96="",0,Y96),"0")+IFERROR(IF(Y97="",0,Y97),"0")+IFERROR(IF(Y98="",0,Y98),"0")</f>
        <v>2.48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1150.08</v>
      </c>
      <c r="X100" s="189">
        <f>IFERROR(SUMPRODUCT(X95:X98*H95:H98),"0")</f>
        <v>1150.08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31</v>
      </c>
      <c r="X103" s="188">
        <f>IFERROR(IF(W103="","",W103),"")</f>
        <v>31</v>
      </c>
      <c r="Y103" s="36">
        <f>IFERROR(IF(W103="","",W103*0.01788),"")</f>
        <v>0.55427999999999999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22</v>
      </c>
      <c r="X104" s="188">
        <f>IFERROR(IF(W104="","",W104),"")</f>
        <v>22</v>
      </c>
      <c r="Y104" s="36">
        <f>IFERROR(IF(W104="","",W104*0.01788),"")</f>
        <v>0.39335999999999999</v>
      </c>
      <c r="Z104" s="56"/>
      <c r="AA104" s="57"/>
      <c r="AE104" s="61"/>
      <c r="BB104" s="105" t="s">
        <v>75</v>
      </c>
    </row>
    <row r="105" spans="1:54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53</v>
      </c>
      <c r="X105" s="189">
        <f>IFERROR(SUM(X103:X104),"0")</f>
        <v>53</v>
      </c>
      <c r="Y105" s="189">
        <f>IFERROR(IF(Y103="",0,Y103),"0")+IFERROR(IF(Y104="",0,Y104),"0")</f>
        <v>0.94764000000000004</v>
      </c>
      <c r="Z105" s="190"/>
      <c r="AA105" s="190"/>
    </row>
    <row r="106" spans="1:54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159</v>
      </c>
      <c r="X106" s="189">
        <f>IFERROR(SUMPRODUCT(X103:X104*H103:H104),"0")</f>
        <v>159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hidden="1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hidden="1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hidden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hidden="1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hidden="1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hidden="1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hidden="1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hidden="1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hidden="1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hidden="1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hidden="1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hidden="1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hidden="1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hidden="1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0</v>
      </c>
      <c r="X163" s="188">
        <f>IFERROR(IF(W163="","",W163),"")</f>
        <v>0</v>
      </c>
      <c r="Y163" s="36">
        <f>IFERROR(IF(W163="","",W163*0.01788),"")</f>
        <v>0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19</v>
      </c>
      <c r="X164" s="188">
        <f>IFERROR(IF(W164="","",W164),"")</f>
        <v>19</v>
      </c>
      <c r="Y164" s="36">
        <f>IFERROR(IF(W164="","",W164*0.01788),"")</f>
        <v>0.33972000000000002</v>
      </c>
      <c r="Z164" s="56"/>
      <c r="AA164" s="57"/>
      <c r="AE164" s="61"/>
      <c r="BB164" s="124" t="s">
        <v>75</v>
      </c>
    </row>
    <row r="165" spans="1:54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19</v>
      </c>
      <c r="X165" s="189">
        <f>IFERROR(SUM(X163:X164),"0")</f>
        <v>19</v>
      </c>
      <c r="Y165" s="189">
        <f>IFERROR(IF(Y163="",0,Y163),"0")+IFERROR(IF(Y164="",0,Y164),"0")</f>
        <v>0.33972000000000002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57</v>
      </c>
      <c r="X166" s="189">
        <f>IFERROR(SUMPRODUCT(X163:X164*H163:H164),"0")</f>
        <v>57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7</v>
      </c>
      <c r="X179" s="188">
        <f>IFERROR(IF(W179="","",W179),"")</f>
        <v>7</v>
      </c>
      <c r="Y179" s="36">
        <f>IFERROR(IF(W179="","",W179*0.01788),"")</f>
        <v>0.12515999999999999</v>
      </c>
      <c r="Z179" s="56"/>
      <c r="AA179" s="57"/>
      <c r="AE179" s="61"/>
      <c r="BB179" s="127" t="s">
        <v>75</v>
      </c>
    </row>
    <row r="180" spans="1:54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7</v>
      </c>
      <c r="X180" s="189">
        <f>IFERROR(SUM(X179:X179),"0")</f>
        <v>7</v>
      </c>
      <c r="Y180" s="189">
        <f>IFERROR(IF(Y179="",0,Y179),"0")</f>
        <v>0.12515999999999999</v>
      </c>
      <c r="Z180" s="190"/>
      <c r="AA180" s="190"/>
    </row>
    <row r="181" spans="1:54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21</v>
      </c>
      <c r="X181" s="189">
        <f>IFERROR(SUMPRODUCT(X179:X179*H179:H179),"0")</f>
        <v>21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9</v>
      </c>
      <c r="X191" s="188">
        <f>IFERROR(IF(W191="","",W191),"")</f>
        <v>9</v>
      </c>
      <c r="Y191" s="36">
        <f>IFERROR(IF(W191="","",W191*0.0155),"")</f>
        <v>0.13950000000000001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9</v>
      </c>
      <c r="X194" s="189">
        <f>IFERROR(SUM(X191:X193),"0")</f>
        <v>9</v>
      </c>
      <c r="Y194" s="189">
        <f>IFERROR(IF(Y191="",0,Y191),"0")+IFERROR(IF(Y192="",0,Y192),"0")+IFERROR(IF(Y193="",0,Y193),"0")</f>
        <v>0.13950000000000001</v>
      </c>
      <c r="Z194" s="190"/>
      <c r="AA194" s="190"/>
    </row>
    <row r="195" spans="1:54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50.4</v>
      </c>
      <c r="X195" s="189">
        <f>IFERROR(SUMPRODUCT(X191:X193*H191:H193),"0")</f>
        <v>50.4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hidden="1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idden="1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hidden="1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hidden="1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hidden="1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idden="1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hidden="1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30</v>
      </c>
      <c r="X234" s="188">
        <f>IFERROR(IF(W234="","",W234),"")</f>
        <v>30</v>
      </c>
      <c r="Y234" s="36">
        <f>IFERROR(IF(W234="","",W234*0.0155),"")</f>
        <v>0.46499999999999997</v>
      </c>
      <c r="Z234" s="56"/>
      <c r="AA234" s="57"/>
      <c r="AE234" s="61"/>
      <c r="BB234" s="147" t="s">
        <v>1</v>
      </c>
    </row>
    <row r="235" spans="1:54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30</v>
      </c>
      <c r="X235" s="189">
        <f>IFERROR(SUM(X234:X234),"0")</f>
        <v>30</v>
      </c>
      <c r="Y235" s="189">
        <f>IFERROR(IF(Y234="",0,Y234),"0")</f>
        <v>0.46499999999999997</v>
      </c>
      <c r="Z235" s="190"/>
      <c r="AA235" s="190"/>
    </row>
    <row r="236" spans="1:54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150</v>
      </c>
      <c r="X236" s="189">
        <f>IFERROR(SUMPRODUCT(X234:X234*H234:H234),"0")</f>
        <v>150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hidden="1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hidden="1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hidden="1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hidden="1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0</v>
      </c>
      <c r="X255" s="188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hidden="1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0</v>
      </c>
      <c r="X257" s="189">
        <f>IFERROR(SUM(X255:X256),"0")</f>
        <v>0</v>
      </c>
      <c r="Y257" s="189">
        <f>IFERROR(IF(Y255="",0,Y255),"0")+IFERROR(IF(Y256="",0,Y256),"0")</f>
        <v>0</v>
      </c>
      <c r="Z257" s="190"/>
      <c r="AA257" s="190"/>
    </row>
    <row r="258" spans="1:54" hidden="1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0</v>
      </c>
      <c r="X258" s="189">
        <f>IFERROR(SUMPRODUCT(X255:X256*H255:H256),"0")</f>
        <v>0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hidden="1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75</v>
      </c>
      <c r="X262" s="188">
        <f>IFERROR(IF(W262="","",W262),"")</f>
        <v>75</v>
      </c>
      <c r="Y262" s="36">
        <f>IFERROR(IF(W262="","",W262*0.0155),"")</f>
        <v>1.1625000000000001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75</v>
      </c>
      <c r="X264" s="189">
        <f>IFERROR(SUM(X260:X263),"0")</f>
        <v>75</v>
      </c>
      <c r="Y264" s="189">
        <f>IFERROR(IF(Y260="",0,Y260),"0")+IFERROR(IF(Y261="",0,Y261),"0")+IFERROR(IF(Y262="",0,Y262),"0")+IFERROR(IF(Y263="",0,Y263),"0")</f>
        <v>1.1625000000000001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375</v>
      </c>
      <c r="X265" s="189">
        <f>IFERROR(SUMPRODUCT(X260:X263*H260:H263),"0")</f>
        <v>375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hidden="1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0</v>
      </c>
      <c r="X278" s="188">
        <f t="shared" si="6"/>
        <v>0</v>
      </c>
      <c r="Y278" s="36">
        <f>IFERROR(IF(W278="","",W278*0.0155),"")</f>
        <v>0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hidden="1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0</v>
      </c>
      <c r="X280" s="188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hidden="1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hidden="1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0</v>
      </c>
      <c r="X287" s="189">
        <f>IFERROR(SUM(X267:X286),"0")</f>
        <v>0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</v>
      </c>
      <c r="Z287" s="190"/>
      <c r="AA287" s="190"/>
    </row>
    <row r="288" spans="1:54" hidden="1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0</v>
      </c>
      <c r="X288" s="189">
        <f>IFERROR(SUMPRODUCT(X267:X286*H267:H286),"0")</f>
        <v>0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4814.08</v>
      </c>
      <c r="X289" s="189">
        <f>IFERROR(X24+X33+X41+X48+X58+X64+X69+X75+X85+X92+X100+X106+X111+X119+X124+X130+X135+X141+X146+X154+X159+X166+X171+X176+X181+X188+X195+X205+X213+X218+X224+X230+X236+X241+X248+X253+X258+X265+X288,"0")</f>
        <v>4814.08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5147.1705999999995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5147.1705999999995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10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10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5397.1705999999995</v>
      </c>
      <c r="X292" s="189">
        <f>GrossWeightTotalR+PalletQtyTotalR*25</f>
        <v>5397.1705999999995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1016</v>
      </c>
      <c r="X293" s="189">
        <f>IFERROR(X23+X32+X40+X47+X57+X63+X68+X74+X84+X91+X99+X105+X110+X118+X123+X129+X134+X140+X145+X153+X158+X165+X170+X175+X180+X187+X194+X204+X212+X217+X223+X229+X235+X240+X247+X252+X257+X264+X287,"0")</f>
        <v>1016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12.517519999999999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186</v>
      </c>
      <c r="D299" s="46">
        <f>IFERROR(W36*H36,"0")+IFERROR(W37*H37,"0")+IFERROR(W38*H38,"0")+IFERROR(W39*H39,"0")</f>
        <v>0</v>
      </c>
      <c r="E299" s="46">
        <f>IFERROR(W44*H44,"0")+IFERROR(W45*H45,"0")+IFERROR(W46*H46,"0")</f>
        <v>7.1999999999999993</v>
      </c>
      <c r="F299" s="46">
        <f>IFERROR(W51*H51,"0")+IFERROR(W52*H52,"0")+IFERROR(W53*H53,"0")+IFERROR(W54*H54,"0")+IFERROR(W55*H55,"0")+IFERROR(W56*H56,"0")</f>
        <v>331.2</v>
      </c>
      <c r="G299" s="46">
        <f>IFERROR(W61*H61,"0")+IFERROR(W62*H62,"0")</f>
        <v>2050</v>
      </c>
      <c r="H299" s="46">
        <f>IFERROR(W67*H67,"0")</f>
        <v>18</v>
      </c>
      <c r="I299" s="46">
        <f>IFERROR(W72*H72,"0")+IFERROR(W73*H73,"0")</f>
        <v>50.4</v>
      </c>
      <c r="J299" s="46">
        <f>IFERROR(W78*H78,"0")+IFERROR(W79*H79,"0")+IFERROR(W80*H80,"0")+IFERROR(W81*H81,"0")+IFERROR(W82*H82,"0")+IFERROR(W83*H83,"0")</f>
        <v>208.8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1150.08</v>
      </c>
      <c r="M299" s="179"/>
      <c r="N299" s="46">
        <f>IFERROR(W103*H103,"0")+IFERROR(W104*H104,"0")</f>
        <v>159</v>
      </c>
      <c r="O299" s="46">
        <f>IFERROR(W109*H109,"0")</f>
        <v>0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57</v>
      </c>
      <c r="X299" s="46">
        <f>IFERROR(W169*H169,"0")</f>
        <v>0</v>
      </c>
      <c r="Y299" s="46">
        <f>IFERROR(W174*H174,"0")</f>
        <v>0</v>
      </c>
      <c r="Z299" s="46">
        <f>IFERROR(W179*H179,"0")</f>
        <v>21</v>
      </c>
      <c r="AA299" s="46">
        <f>IFERROR(W185*H185,"0")+IFERROR(W186*H186,"0")</f>
        <v>0</v>
      </c>
      <c r="AB299" s="46">
        <f>IFERROR(W191*H191,"0")+IFERROR(W192*H192,"0")+IFERROR(W193*H193,"0")</f>
        <v>50.4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150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375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3731.68</v>
      </c>
      <c r="B302" s="60">
        <f>SUMPRODUCT(--(BB:BB="ПГП"),--(V:V="кор"),H:H,X:X)+SUMPRODUCT(--(BB:BB="ПГП"),--(V:V="кг"),X:X)</f>
        <v>1082.4000000000001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16,00"/>
        <filter val="1 150,08"/>
        <filter val="10"/>
        <filter val="106,00"/>
        <filter val="12,00"/>
        <filter val="124,00"/>
        <filter val="13,00"/>
        <filter val="14,00"/>
        <filter val="150,00"/>
        <filter val="159,00"/>
        <filter val="160,00"/>
        <filter val="18,00"/>
        <filter val="186,00"/>
        <filter val="19,00"/>
        <filter val="2 050,00"/>
        <filter val="2,00"/>
        <filter val="208,80"/>
        <filter val="21,00"/>
        <filter val="22,00"/>
        <filter val="30,00"/>
        <filter val="31,00"/>
        <filter val="331,20"/>
        <filter val="375,00"/>
        <filter val="4 814,08"/>
        <filter val="410,00"/>
        <filter val="46,00"/>
        <filter val="48,00"/>
        <filter val="5 147,17"/>
        <filter val="5 397,17"/>
        <filter val="5,00"/>
        <filter val="50,40"/>
        <filter val="53,00"/>
        <filter val="57,00"/>
        <filter val="58,00"/>
        <filter val="59,00"/>
        <filter val="6,00"/>
        <filter val="7,00"/>
        <filter val="7,20"/>
        <filter val="75,00"/>
        <filter val="9,0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