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1F714A-2F69-4A39-B168-C16A87814B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Y508" i="1" s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O474" i="1"/>
  <c r="X473" i="1"/>
  <c r="Y473" i="1" s="1"/>
  <c r="O473" i="1"/>
  <c r="W471" i="1"/>
  <c r="W470" i="1"/>
  <c r="Y469" i="1"/>
  <c r="X469" i="1"/>
  <c r="O469" i="1"/>
  <c r="X468" i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Y448" i="1" s="1"/>
  <c r="Y449" i="1" s="1"/>
  <c r="O448" i="1"/>
  <c r="W446" i="1"/>
  <c r="W445" i="1"/>
  <c r="X444" i="1"/>
  <c r="Y444" i="1" s="1"/>
  <c r="Y445" i="1" s="1"/>
  <c r="O444" i="1"/>
  <c r="W442" i="1"/>
  <c r="W441" i="1"/>
  <c r="X440" i="1"/>
  <c r="Y440" i="1" s="1"/>
  <c r="O440" i="1"/>
  <c r="Y439" i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Y431" i="1"/>
  <c r="X431" i="1"/>
  <c r="O431" i="1"/>
  <c r="X430" i="1"/>
  <c r="Y430" i="1" s="1"/>
  <c r="O430" i="1"/>
  <c r="X429" i="1"/>
  <c r="O429" i="1"/>
  <c r="W427" i="1"/>
  <c r="W426" i="1"/>
  <c r="X425" i="1"/>
  <c r="Y425" i="1" s="1"/>
  <c r="O425" i="1"/>
  <c r="X424" i="1"/>
  <c r="X426" i="1" s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Y398" i="1"/>
  <c r="X398" i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W389" i="1"/>
  <c r="W388" i="1"/>
  <c r="X387" i="1"/>
  <c r="Y387" i="1" s="1"/>
  <c r="O387" i="1"/>
  <c r="Y386" i="1"/>
  <c r="X386" i="1"/>
  <c r="O386" i="1"/>
  <c r="W382" i="1"/>
  <c r="W381" i="1"/>
  <c r="X380" i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Y373" i="1" s="1"/>
  <c r="O373" i="1"/>
  <c r="W371" i="1"/>
  <c r="W370" i="1"/>
  <c r="X369" i="1"/>
  <c r="Y369" i="1" s="1"/>
  <c r="O369" i="1"/>
  <c r="Y368" i="1"/>
  <c r="X368" i="1"/>
  <c r="O368" i="1"/>
  <c r="W366" i="1"/>
  <c r="W365" i="1"/>
  <c r="X364" i="1"/>
  <c r="Y364" i="1" s="1"/>
  <c r="O364" i="1"/>
  <c r="X363" i="1"/>
  <c r="Y363" i="1" s="1"/>
  <c r="O363" i="1"/>
  <c r="X362" i="1"/>
  <c r="O362" i="1"/>
  <c r="X361" i="1"/>
  <c r="Y361" i="1" s="1"/>
  <c r="O361" i="1"/>
  <c r="X360" i="1"/>
  <c r="Y360" i="1" s="1"/>
  <c r="O360" i="1"/>
  <c r="X357" i="1"/>
  <c r="W357" i="1"/>
  <c r="X356" i="1"/>
  <c r="W356" i="1"/>
  <c r="Y355" i="1"/>
  <c r="Y356" i="1" s="1"/>
  <c r="X355" i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Y338" i="1"/>
  <c r="X338" i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W329" i="1"/>
  <c r="W328" i="1"/>
  <c r="X327" i="1"/>
  <c r="X329" i="1" s="1"/>
  <c r="O327" i="1"/>
  <c r="W325" i="1"/>
  <c r="W324" i="1"/>
  <c r="X323" i="1"/>
  <c r="O323" i="1"/>
  <c r="W321" i="1"/>
  <c r="W320" i="1"/>
  <c r="X319" i="1"/>
  <c r="Y319" i="1" s="1"/>
  <c r="O319" i="1"/>
  <c r="X318" i="1"/>
  <c r="O318" i="1"/>
  <c r="X317" i="1"/>
  <c r="Y317" i="1" s="1"/>
  <c r="O317" i="1"/>
  <c r="X315" i="1"/>
  <c r="W315" i="1"/>
  <c r="X314" i="1"/>
  <c r="W314" i="1"/>
  <c r="Y313" i="1"/>
  <c r="Y314" i="1" s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Y300" i="1"/>
  <c r="X300" i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Y291" i="1"/>
  <c r="X291" i="1"/>
  <c r="O291" i="1"/>
  <c r="X290" i="1"/>
  <c r="O290" i="1"/>
  <c r="X289" i="1"/>
  <c r="Y289" i="1" s="1"/>
  <c r="O289" i="1"/>
  <c r="W287" i="1"/>
  <c r="W286" i="1"/>
  <c r="X285" i="1"/>
  <c r="Y285" i="1" s="1"/>
  <c r="O285" i="1"/>
  <c r="X284" i="1"/>
  <c r="Y284" i="1" s="1"/>
  <c r="X283" i="1"/>
  <c r="X286" i="1" s="1"/>
  <c r="W281" i="1"/>
  <c r="W280" i="1"/>
  <c r="X279" i="1"/>
  <c r="O279" i="1"/>
  <c r="X278" i="1"/>
  <c r="Y278" i="1" s="1"/>
  <c r="O278" i="1"/>
  <c r="X277" i="1"/>
  <c r="Y277" i="1" s="1"/>
  <c r="O277" i="1"/>
  <c r="W275" i="1"/>
  <c r="W274" i="1"/>
  <c r="X273" i="1"/>
  <c r="Y273" i="1" s="1"/>
  <c r="O273" i="1"/>
  <c r="Y272" i="1"/>
  <c r="X272" i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Y265" i="1" s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Y258" i="1" s="1"/>
  <c r="O258" i="1"/>
  <c r="W256" i="1"/>
  <c r="W255" i="1"/>
  <c r="X254" i="1"/>
  <c r="Y254" i="1" s="1"/>
  <c r="Y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Y241" i="1"/>
  <c r="X241" i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Y219" i="1"/>
  <c r="X219" i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Y203" i="1"/>
  <c r="X203" i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Y184" i="1"/>
  <c r="X184" i="1"/>
  <c r="O184" i="1"/>
  <c r="X183" i="1"/>
  <c r="Y183" i="1" s="1"/>
  <c r="O183" i="1"/>
  <c r="X182" i="1"/>
  <c r="Y182" i="1" s="1"/>
  <c r="O182" i="1"/>
  <c r="W180" i="1"/>
  <c r="W179" i="1"/>
  <c r="X178" i="1"/>
  <c r="Y178" i="1" s="1"/>
  <c r="O178" i="1"/>
  <c r="X177" i="1"/>
  <c r="Y177" i="1" s="1"/>
  <c r="O177" i="1"/>
  <c r="Y176" i="1"/>
  <c r="X176" i="1"/>
  <c r="O176" i="1"/>
  <c r="X175" i="1"/>
  <c r="Y175" i="1" s="1"/>
  <c r="O175" i="1"/>
  <c r="W173" i="1"/>
  <c r="W172" i="1"/>
  <c r="X171" i="1"/>
  <c r="Y171" i="1" s="1"/>
  <c r="O171" i="1"/>
  <c r="X170" i="1"/>
  <c r="Y170" i="1" s="1"/>
  <c r="Y172" i="1" s="1"/>
  <c r="O170" i="1"/>
  <c r="W168" i="1"/>
  <c r="W167" i="1"/>
  <c r="X166" i="1"/>
  <c r="Y166" i="1" s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Y154" i="1"/>
  <c r="X154" i="1"/>
  <c r="O154" i="1"/>
  <c r="X153" i="1"/>
  <c r="Y153" i="1" s="1"/>
  <c r="O153" i="1"/>
  <c r="X152" i="1"/>
  <c r="O152" i="1"/>
  <c r="W149" i="1"/>
  <c r="W148" i="1"/>
  <c r="X147" i="1"/>
  <c r="O147" i="1"/>
  <c r="X146" i="1"/>
  <c r="Y146" i="1" s="1"/>
  <c r="O146" i="1"/>
  <c r="X145" i="1"/>
  <c r="Y145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X136" i="1"/>
  <c r="Y136" i="1" s="1"/>
  <c r="O136" i="1"/>
  <c r="X135" i="1"/>
  <c r="Y135" i="1" s="1"/>
  <c r="O135" i="1"/>
  <c r="W132" i="1"/>
  <c r="W131" i="1"/>
  <c r="Y130" i="1"/>
  <c r="X130" i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Y107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O91" i="1"/>
  <c r="X90" i="1"/>
  <c r="Y90" i="1" s="1"/>
  <c r="O90" i="1"/>
  <c r="Y89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O29" i="1"/>
  <c r="X28" i="1"/>
  <c r="Y28" i="1" s="1"/>
  <c r="O28" i="1"/>
  <c r="X27" i="1"/>
  <c r="Y27" i="1" s="1"/>
  <c r="O27" i="1"/>
  <c r="X26" i="1"/>
  <c r="Y26" i="1" s="1"/>
  <c r="O26" i="1"/>
  <c r="W24" i="1"/>
  <c r="W23" i="1"/>
  <c r="Y22" i="1"/>
  <c r="Y23" i="1" s="1"/>
  <c r="X22" i="1"/>
  <c r="X23" i="1" s="1"/>
  <c r="O22" i="1"/>
  <c r="H10" i="1"/>
  <c r="A9" i="1"/>
  <c r="F10" i="1" s="1"/>
  <c r="D7" i="1"/>
  <c r="P6" i="1"/>
  <c r="O2" i="1"/>
  <c r="X450" i="1" l="1"/>
  <c r="Y44" i="1"/>
  <c r="Y45" i="1" s="1"/>
  <c r="X45" i="1"/>
  <c r="Y283" i="1"/>
  <c r="Y286" i="1" s="1"/>
  <c r="X437" i="1"/>
  <c r="X442" i="1"/>
  <c r="Y121" i="1"/>
  <c r="X33" i="1"/>
  <c r="Y60" i="1"/>
  <c r="Y221" i="1"/>
  <c r="Y370" i="1"/>
  <c r="Y388" i="1"/>
  <c r="X414" i="1"/>
  <c r="Y413" i="1"/>
  <c r="Y414" i="1" s="1"/>
  <c r="X471" i="1"/>
  <c r="Y468" i="1"/>
  <c r="Y470" i="1" s="1"/>
  <c r="X500" i="1"/>
  <c r="Y495" i="1"/>
  <c r="X87" i="1"/>
  <c r="X94" i="1"/>
  <c r="Y40" i="1"/>
  <c r="Y41" i="1" s="1"/>
  <c r="Y91" i="1"/>
  <c r="Y93" i="1" s="1"/>
  <c r="Y140" i="1"/>
  <c r="X141" i="1"/>
  <c r="X173" i="1"/>
  <c r="Y199" i="1"/>
  <c r="X206" i="1"/>
  <c r="Y202" i="1"/>
  <c r="Y206" i="1" s="1"/>
  <c r="X252" i="1"/>
  <c r="Y235" i="1"/>
  <c r="Y251" i="1" s="1"/>
  <c r="X280" i="1"/>
  <c r="Y304" i="1"/>
  <c r="X325" i="1"/>
  <c r="X324" i="1"/>
  <c r="Y323" i="1"/>
  <c r="Y324" i="1" s="1"/>
  <c r="X353" i="1"/>
  <c r="Y350" i="1"/>
  <c r="Y352" i="1" s="1"/>
  <c r="X382" i="1"/>
  <c r="X381" i="1"/>
  <c r="Y380" i="1"/>
  <c r="Y381" i="1" s="1"/>
  <c r="X415" i="1"/>
  <c r="X420" i="1"/>
  <c r="Y417" i="1"/>
  <c r="Y420" i="1" s="1"/>
  <c r="Y441" i="1"/>
  <c r="X470" i="1"/>
  <c r="X480" i="1"/>
  <c r="X499" i="1"/>
  <c r="Y494" i="1"/>
  <c r="Y499" i="1" s="1"/>
  <c r="Y513" i="1"/>
  <c r="X140" i="1"/>
  <c r="X172" i="1"/>
  <c r="X199" i="1"/>
  <c r="X274" i="1"/>
  <c r="X292" i="1"/>
  <c r="X305" i="1"/>
  <c r="X366" i="1"/>
  <c r="X411" i="1"/>
  <c r="X445" i="1"/>
  <c r="X446" i="1"/>
  <c r="X449" i="1"/>
  <c r="W528" i="1"/>
  <c r="X341" i="1"/>
  <c r="W531" i="1"/>
  <c r="Y341" i="1"/>
  <c r="H9" i="1"/>
  <c r="W532" i="1"/>
  <c r="X24" i="1"/>
  <c r="Y29" i="1"/>
  <c r="Y33" i="1" s="1"/>
  <c r="Y36" i="1"/>
  <c r="Y37" i="1" s="1"/>
  <c r="C538" i="1"/>
  <c r="X52" i="1"/>
  <c r="X53" i="1"/>
  <c r="E538" i="1"/>
  <c r="Y68" i="1"/>
  <c r="X104" i="1"/>
  <c r="X105" i="1"/>
  <c r="X121" i="1"/>
  <c r="X131" i="1"/>
  <c r="Y124" i="1"/>
  <c r="Y131" i="1" s="1"/>
  <c r="X132" i="1"/>
  <c r="J9" i="1"/>
  <c r="X41" i="1"/>
  <c r="Y50" i="1"/>
  <c r="Y52" i="1" s="1"/>
  <c r="Y64" i="1"/>
  <c r="X86" i="1"/>
  <c r="X93" i="1"/>
  <c r="Y96" i="1"/>
  <c r="Y104" i="1" s="1"/>
  <c r="X148" i="1"/>
  <c r="Y147" i="1"/>
  <c r="Y148" i="1" s="1"/>
  <c r="X167" i="1"/>
  <c r="I538" i="1"/>
  <c r="X168" i="1"/>
  <c r="Y165" i="1"/>
  <c r="Y167" i="1" s="1"/>
  <c r="X179" i="1"/>
  <c r="J538" i="1"/>
  <c r="X217" i="1"/>
  <c r="X216" i="1"/>
  <c r="Y210" i="1"/>
  <c r="Y216" i="1" s="1"/>
  <c r="A10" i="1"/>
  <c r="X530" i="1"/>
  <c r="B538" i="1"/>
  <c r="X529" i="1"/>
  <c r="X34" i="1"/>
  <c r="X37" i="1"/>
  <c r="D538" i="1"/>
  <c r="X60" i="1"/>
  <c r="X61" i="1"/>
  <c r="H538" i="1"/>
  <c r="X161" i="1"/>
  <c r="X162" i="1"/>
  <c r="Y152" i="1"/>
  <c r="Y161" i="1" s="1"/>
  <c r="Y179" i="1"/>
  <c r="Y404" i="1"/>
  <c r="F9" i="1"/>
  <c r="X263" i="1"/>
  <c r="X293" i="1"/>
  <c r="X310" i="1"/>
  <c r="Y318" i="1"/>
  <c r="Y320" i="1" s="1"/>
  <c r="P538" i="1"/>
  <c r="X342" i="1"/>
  <c r="X348" i="1"/>
  <c r="X378" i="1"/>
  <c r="X436" i="1"/>
  <c r="X465" i="1"/>
  <c r="Y454" i="1"/>
  <c r="Y465" i="1" s="1"/>
  <c r="U538" i="1"/>
  <c r="X466" i="1"/>
  <c r="X486" i="1"/>
  <c r="Y502" i="1"/>
  <c r="Y505" i="1" s="1"/>
  <c r="X505" i="1"/>
  <c r="X180" i="1"/>
  <c r="X200" i="1"/>
  <c r="X222" i="1"/>
  <c r="X256" i="1"/>
  <c r="X275" i="1"/>
  <c r="Y279" i="1"/>
  <c r="Y280" i="1" s="1"/>
  <c r="Y290" i="1"/>
  <c r="Y307" i="1"/>
  <c r="Y309" i="1" s="1"/>
  <c r="X321" i="1"/>
  <c r="X320" i="1"/>
  <c r="Y327" i="1"/>
  <c r="Y328" i="1" s="1"/>
  <c r="Y362" i="1"/>
  <c r="Y365" i="1" s="1"/>
  <c r="X365" i="1"/>
  <c r="X371" i="1"/>
  <c r="X389" i="1"/>
  <c r="X405" i="1"/>
  <c r="X421" i="1"/>
  <c r="Y429" i="1"/>
  <c r="Y436" i="1" s="1"/>
  <c r="X441" i="1"/>
  <c r="X514" i="1"/>
  <c r="Y526" i="1"/>
  <c r="X122" i="1"/>
  <c r="F538" i="1"/>
  <c r="G538" i="1"/>
  <c r="X149" i="1"/>
  <c r="X207" i="1"/>
  <c r="X221" i="1"/>
  <c r="X255" i="1"/>
  <c r="X262" i="1"/>
  <c r="X287" i="1"/>
  <c r="Y292" i="1"/>
  <c r="X304" i="1"/>
  <c r="X347" i="1"/>
  <c r="Y344" i="1"/>
  <c r="Y347" i="1" s="1"/>
  <c r="X370" i="1"/>
  <c r="X377" i="1"/>
  <c r="X388" i="1"/>
  <c r="X404" i="1"/>
  <c r="X489" i="1"/>
  <c r="Y488" i="1"/>
  <c r="Y489" i="1" s="1"/>
  <c r="X490" i="1"/>
  <c r="X506" i="1"/>
  <c r="O538" i="1"/>
  <c r="X232" i="1"/>
  <c r="Y225" i="1"/>
  <c r="Y231" i="1" s="1"/>
  <c r="X231" i="1"/>
  <c r="N538" i="1"/>
  <c r="L538" i="1"/>
  <c r="X251" i="1"/>
  <c r="Y262" i="1"/>
  <c r="Y274" i="1"/>
  <c r="X281" i="1"/>
  <c r="X328" i="1"/>
  <c r="Q538" i="1"/>
  <c r="R538" i="1"/>
  <c r="Y377" i="1"/>
  <c r="X410" i="1"/>
  <c r="Y407" i="1"/>
  <c r="Y410" i="1" s="1"/>
  <c r="X427" i="1"/>
  <c r="Y424" i="1"/>
  <c r="Y426" i="1" s="1"/>
  <c r="T538" i="1"/>
  <c r="Y474" i="1"/>
  <c r="Y479" i="1" s="1"/>
  <c r="X479" i="1"/>
  <c r="X485" i="1"/>
  <c r="Y482" i="1"/>
  <c r="Y485" i="1" s="1"/>
  <c r="V538" i="1"/>
  <c r="X513" i="1"/>
  <c r="Y516" i="1"/>
  <c r="Y521" i="1" s="1"/>
  <c r="X521" i="1"/>
  <c r="X522" i="1"/>
  <c r="S538" i="1"/>
  <c r="X532" i="1" l="1"/>
  <c r="Y86" i="1"/>
  <c r="Y533" i="1" s="1"/>
  <c r="X531" i="1"/>
  <c r="X528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<sst xmlns="http://schemas.openxmlformats.org/spreadsheetml/2006/main" count="2266" uniqueCount="744">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</sst>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45405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710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Вторник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1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0.33333333333333331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hidden="1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hidden="1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hidden="1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hidden="1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hidden="1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hidden="1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300</v>
      </c>
      <c r="X56" s="366">
        <f>IFERROR(IF(W56="",0,CEILING((W56/$H56),1)*$H56),"")</f>
        <v>302.40000000000003</v>
      </c>
      <c r="Y56" s="36">
        <f>IFERROR(IF(X56=0,"",ROUNDUP(X56/H56,0)*0.02175),"")</f>
        <v>0.60899999999999999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450</v>
      </c>
      <c r="X58" s="366">
        <f>IFERROR(IF(W58="",0,CEILING((W58/$H58),1)*$H58),"")</f>
        <v>450</v>
      </c>
      <c r="Y58" s="36">
        <f>IFERROR(IF(X58=0,"",ROUNDUP(X58/H58,0)*0.00937),"")</f>
        <v>0.93699999999999994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127.77777777777777</v>
      </c>
      <c r="X60" s="367">
        <f>IFERROR(X56/H56,"0")+IFERROR(X57/H57,"0")+IFERROR(X58/H58,"0")+IFERROR(X59/H59,"0")</f>
        <v>128</v>
      </c>
      <c r="Y60" s="367">
        <f>IFERROR(IF(Y56="",0,Y56),"0")+IFERROR(IF(Y57="",0,Y57),"0")+IFERROR(IF(Y58="",0,Y58),"0")+IFERROR(IF(Y59="",0,Y59),"0")</f>
        <v>1.5459999999999998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750</v>
      </c>
      <c r="X61" s="367">
        <f>IFERROR(SUM(X56:X59),"0")</f>
        <v>752.40000000000009</v>
      </c>
      <c r="Y61" s="37"/>
      <c r="Z61" s="368"/>
      <c r="AA61" s="368"/>
    </row>
    <row r="62" spans="1:54" ht="16.5" hidden="1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hidden="1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200</v>
      </c>
      <c r="X66" s="366">
        <f t="shared" si="2"/>
        <v>201.6</v>
      </c>
      <c r="Y66" s="36">
        <f t="shared" si="3"/>
        <v>0.39149999999999996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100</v>
      </c>
      <c r="X68" s="366">
        <f t="shared" si="2"/>
        <v>108</v>
      </c>
      <c r="Y68" s="36">
        <f t="shared" si="3"/>
        <v>0.21749999999999997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160</v>
      </c>
      <c r="X72" s="366">
        <f t="shared" si="2"/>
        <v>160</v>
      </c>
      <c r="Y72" s="36">
        <f t="shared" ref="Y72:Y79" si="4">IFERROR(IF(X72=0,"",ROUNDUP(X72/H72,0)*0.00937),"")</f>
        <v>0.37480000000000002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450</v>
      </c>
      <c r="X79" s="366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32</v>
      </c>
      <c r="X80" s="366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450</v>
      </c>
      <c r="X84" s="366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277.11640211640213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278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2.9330999999999996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1392</v>
      </c>
      <c r="X87" s="367">
        <f>IFERROR(SUM(X64:X85),"0")</f>
        <v>1401.6</v>
      </c>
      <c r="Y87" s="37"/>
      <c r="Z87" s="368"/>
      <c r="AA87" s="368"/>
    </row>
    <row r="88" spans="1:54" ht="14.25" hidden="1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21</v>
      </c>
      <c r="X103" s="366">
        <f t="shared" si="5"/>
        <v>22.4</v>
      </c>
      <c r="Y103" s="36">
        <f>IFERROR(IF(X103=0,"",ROUNDUP(X103/H103,0)*0.00753),"")</f>
        <v>6.0240000000000002E-2</v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7.5000000000000009</v>
      </c>
      <c r="X104" s="367">
        <f>IFERROR(X96/H96,"0")+IFERROR(X97/H97,"0")+IFERROR(X98/H98,"0")+IFERROR(X99/H99,"0")+IFERROR(X100/H100,"0")+IFERROR(X101/H101,"0")+IFERROR(X102/H102,"0")+IFERROR(X103/H103,"0")</f>
        <v>8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6.0240000000000002E-2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21</v>
      </c>
      <c r="X105" s="367">
        <f>IFERROR(SUM(X96:X103),"0")</f>
        <v>22.4</v>
      </c>
      <c r="Y105" s="37"/>
      <c r="Z105" s="368"/>
      <c r="AA105" s="368"/>
    </row>
    <row r="106" spans="1:54" ht="14.25" hidden="1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100</v>
      </c>
      <c r="X110" s="366">
        <f t="shared" si="6"/>
        <v>100.80000000000001</v>
      </c>
      <c r="Y110" s="36">
        <f>IFERROR(IF(X110=0,"",ROUNDUP(X110/H110,0)*0.02175),"")</f>
        <v>0.26100000000000001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39.6</v>
      </c>
      <c r="X115" s="366">
        <f t="shared" si="6"/>
        <v>39.6</v>
      </c>
      <c r="Y115" s="36">
        <f>IFERROR(IF(X115=0,"",ROUNDUP(X115/H115,0)*0.00753),"")</f>
        <v>0.11295000000000001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315</v>
      </c>
      <c r="X116" s="366">
        <f t="shared" si="6"/>
        <v>315.90000000000003</v>
      </c>
      <c r="Y116" s="36">
        <f>IFERROR(IF(X116=0,"",ROUNDUP(X116/H116,0)*0.00753),"")</f>
        <v>0.88101000000000007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25</v>
      </c>
      <c r="X119" s="366">
        <f t="shared" si="6"/>
        <v>27</v>
      </c>
      <c r="Y119" s="36">
        <f>IFERROR(IF(X119=0,"",ROUNDUP(X119/H119,0)*0.00753),"")</f>
        <v>6.7769999999999997E-2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151.9047619047619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153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1.32273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479.6</v>
      </c>
      <c r="X122" s="367">
        <f>IFERROR(SUM(X107:X120),"0")</f>
        <v>483.30000000000007</v>
      </c>
      <c r="Y122" s="37"/>
      <c r="Z122" s="368"/>
      <c r="AA122" s="368"/>
    </row>
    <row r="123" spans="1:54" ht="14.25" hidden="1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40</v>
      </c>
      <c r="X126" s="366">
        <f t="shared" si="7"/>
        <v>42</v>
      </c>
      <c r="Y126" s="36">
        <f>IFERROR(IF(X126=0,"",ROUNDUP(X126/H126,0)*0.02175),"")</f>
        <v>0.10874999999999999</v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4.7619047619047619</v>
      </c>
      <c r="X131" s="367">
        <f>IFERROR(X124/H124,"0")+IFERROR(X125/H125,"0")+IFERROR(X126/H126,"0")+IFERROR(X127/H127,"0")+IFERROR(X128/H128,"0")+IFERROR(X129/H129,"0")+IFERROR(X130/H130,"0")</f>
        <v>5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0.10874999999999999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40</v>
      </c>
      <c r="X132" s="367">
        <f>IFERROR(SUM(X124:X130),"0")</f>
        <v>42</v>
      </c>
      <c r="Y132" s="37"/>
      <c r="Z132" s="368"/>
      <c r="AA132" s="368"/>
    </row>
    <row r="133" spans="1:54" ht="16.5" hidden="1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hidden="1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500</v>
      </c>
      <c r="X136" s="366">
        <f>IFERROR(IF(W136="",0,CEILING((W136/$H136),1)*$H136),"")</f>
        <v>504</v>
      </c>
      <c r="Y136" s="36">
        <f>IFERROR(IF(X136=0,"",ROUNDUP(X136/H136,0)*0.02175),"")</f>
        <v>1.3049999999999999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675</v>
      </c>
      <c r="X138" s="366">
        <f>IFERROR(IF(W138="",0,CEILING((W138/$H138),1)*$H138),"")</f>
        <v>675</v>
      </c>
      <c r="Y138" s="36">
        <f>IFERROR(IF(X138=0,"",ROUNDUP(X138/H138,0)*0.00753),"")</f>
        <v>1.8825000000000001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309.52380952380952</v>
      </c>
      <c r="X140" s="367">
        <f>IFERROR(X135/H135,"0")+IFERROR(X136/H136,"0")+IFERROR(X137/H137,"0")+IFERROR(X138/H138,"0")+IFERROR(X139/H139,"0")</f>
        <v>310</v>
      </c>
      <c r="Y140" s="367">
        <f>IFERROR(IF(Y135="",0,Y135),"0")+IFERROR(IF(Y136="",0,Y136),"0")+IFERROR(IF(Y137="",0,Y137),"0")+IFERROR(IF(Y138="",0,Y138),"0")+IFERROR(IF(Y139="",0,Y139),"0")</f>
        <v>3.1875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1175</v>
      </c>
      <c r="X141" s="367">
        <f>IFERROR(SUM(X135:X139),"0")</f>
        <v>1179</v>
      </c>
      <c r="Y141" s="37"/>
      <c r="Z141" s="368"/>
      <c r="AA141" s="368"/>
    </row>
    <row r="142" spans="1:54" ht="27.75" hidden="1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hidden="1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hidden="1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hidden="1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60</v>
      </c>
      <c r="X152" s="366">
        <f t="shared" ref="X152:X160" si="8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120</v>
      </c>
      <c r="X154" s="366">
        <f t="shared" si="8"/>
        <v>121.80000000000001</v>
      </c>
      <c r="Y154" s="36">
        <f>IFERROR(IF(X154=0,"",ROUNDUP(X154/H154,0)*0.00753),"")</f>
        <v>0.21837000000000001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105</v>
      </c>
      <c r="X155" s="366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87.5</v>
      </c>
      <c r="X157" s="366">
        <f t="shared" si="8"/>
        <v>88.2</v>
      </c>
      <c r="Y157" s="36">
        <f>IFERROR(IF(X157=0,"",ROUNDUP(X157/H157,0)*0.00502),"")</f>
        <v>0.21084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140</v>
      </c>
      <c r="X158" s="366">
        <f t="shared" si="8"/>
        <v>140.70000000000002</v>
      </c>
      <c r="Y158" s="36">
        <f>IFERROR(IF(X158=0,"",ROUNDUP(X158/H158,0)*0.00502),"")</f>
        <v>0.33634000000000003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205.95238095238093</v>
      </c>
      <c r="X161" s="367">
        <f>IFERROR(X152/H152,"0")+IFERROR(X153/H153,"0")+IFERROR(X154/H154,"0")+IFERROR(X155/H155,"0")+IFERROR(X156/H156,"0")+IFERROR(X157/H157,"0")+IFERROR(X158/H158,"0")+IFERROR(X159/H159,"0")+IFERROR(X160/H160,"0")</f>
        <v>208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1.1671500000000001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532.5</v>
      </c>
      <c r="X162" s="367">
        <f>IFERROR(SUM(X152:X160),"0")</f>
        <v>539.70000000000005</v>
      </c>
      <c r="Y162" s="37"/>
      <c r="Z162" s="368"/>
      <c r="AA162" s="368"/>
    </row>
    <row r="163" spans="1:54" ht="16.5" hidden="1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hidden="1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60</v>
      </c>
      <c r="X175" s="366">
        <f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40</v>
      </c>
      <c r="X176" s="366">
        <f>IFERROR(IF(W176="",0,CEILING((W176/$H176),1)*$H176),"")</f>
        <v>43.2</v>
      </c>
      <c r="Y176" s="36">
        <f>IFERROR(IF(X176=0,"",ROUNDUP(X176/H176,0)*0.00937),"")</f>
        <v>7.4959999999999999E-2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120</v>
      </c>
      <c r="X177" s="366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110</v>
      </c>
      <c r="X178" s="366">
        <f>IFERROR(IF(W178="",0,CEILING((W178/$H178),1)*$H178),"")</f>
        <v>113.4</v>
      </c>
      <c r="Y178" s="36">
        <f>IFERROR(IF(X178=0,"",ROUNDUP(X178/H178,0)*0.00937),"")</f>
        <v>0.19677</v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61.111111111111114</v>
      </c>
      <c r="X179" s="367">
        <f>IFERROR(X175/H175,"0")+IFERROR(X176/H176,"0")+IFERROR(X177/H177,"0")+IFERROR(X178/H178,"0")</f>
        <v>64</v>
      </c>
      <c r="Y179" s="367">
        <f>IFERROR(IF(Y175="",0,Y175),"0")+IFERROR(IF(Y176="",0,Y176),"0")+IFERROR(IF(Y177="",0,Y177),"0")+IFERROR(IF(Y178="",0,Y178),"0")</f>
        <v>0.59967999999999999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330</v>
      </c>
      <c r="X180" s="367">
        <f>IFERROR(SUM(X175:X178),"0")</f>
        <v>345.6</v>
      </c>
      <c r="Y180" s="37"/>
      <c r="Z180" s="368"/>
      <c r="AA180" s="368"/>
    </row>
    <row r="181" spans="1:54" ht="14.25" hidden="1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200</v>
      </c>
      <c r="X183" s="366">
        <f t="shared" si="9"/>
        <v>200.1</v>
      </c>
      <c r="Y183" s="36">
        <f>IFERROR(IF(X183=0,"",ROUNDUP(X183/H183,0)*0.02175),"")</f>
        <v>0.50024999999999997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280</v>
      </c>
      <c r="X188" s="366">
        <f t="shared" si="9"/>
        <v>280.8</v>
      </c>
      <c r="Y188" s="36">
        <f>IFERROR(IF(X188=0,"",ROUNDUP(X188/H188,0)*0.00753),"")</f>
        <v>0.88101000000000007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280</v>
      </c>
      <c r="X190" s="366">
        <f t="shared" si="9"/>
        <v>280.8</v>
      </c>
      <c r="Y190" s="36">
        <f>IFERROR(IF(X190=0,"",ROUNDUP(X190/H190,0)*0.00753),"")</f>
        <v>0.88101000000000007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280</v>
      </c>
      <c r="X192" s="366">
        <f t="shared" si="9"/>
        <v>280.8</v>
      </c>
      <c r="Y192" s="36">
        <f t="shared" ref="Y192:Y198" si="10">IFERROR(IF(X192=0,"",ROUNDUP(X192/H192,0)*0.00753),"")</f>
        <v>0.88101000000000007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600</v>
      </c>
      <c r="X194" s="366">
        <f t="shared" si="9"/>
        <v>600</v>
      </c>
      <c r="Y194" s="36">
        <f t="shared" si="10"/>
        <v>1.8825000000000001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88</v>
      </c>
      <c r="X197" s="366">
        <f t="shared" si="9"/>
        <v>88.8</v>
      </c>
      <c r="Y197" s="36">
        <f t="shared" si="10"/>
        <v>0.27861000000000002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200</v>
      </c>
      <c r="X198" s="366">
        <f t="shared" si="9"/>
        <v>201.6</v>
      </c>
      <c r="Y198" s="36">
        <f t="shared" si="10"/>
        <v>0.63251999999999997</v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742.98850574712651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745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5.9369099999999992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1928</v>
      </c>
      <c r="X200" s="367">
        <f>IFERROR(SUM(X182:X198),"0")</f>
        <v>1932.8999999999999</v>
      </c>
      <c r="Y200" s="37"/>
      <c r="Z200" s="368"/>
      <c r="AA200" s="368"/>
    </row>
    <row r="201" spans="1:54" ht="14.25" hidden="1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40</v>
      </c>
      <c r="X204" s="366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40</v>
      </c>
      <c r="X205" s="366">
        <f>IFERROR(IF(W205="",0,CEILING((W205/$H205),1)*$H205),"")</f>
        <v>40.799999999999997</v>
      </c>
      <c r="Y205" s="36">
        <f>IFERROR(IF(X205=0,"",ROUNDUP(X205/H205,0)*0.00753),"")</f>
        <v>0.12801000000000001</v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33.333333333333336</v>
      </c>
      <c r="X206" s="367">
        <f>IFERROR(X202/H202,"0")+IFERROR(X203/H203,"0")+IFERROR(X204/H204,"0")+IFERROR(X205/H205,"0")</f>
        <v>34</v>
      </c>
      <c r="Y206" s="367">
        <f>IFERROR(IF(Y202="",0,Y202),"0")+IFERROR(IF(Y203="",0,Y203),"0")+IFERROR(IF(Y204="",0,Y204),"0")+IFERROR(IF(Y205="",0,Y205),"0")</f>
        <v>0.25602000000000003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80</v>
      </c>
      <c r="X207" s="367">
        <f>IFERROR(SUM(X202:X205),"0")</f>
        <v>81.599999999999994</v>
      </c>
      <c r="Y207" s="37"/>
      <c r="Z207" s="368"/>
      <c r="AA207" s="368"/>
    </row>
    <row r="208" spans="1:54" ht="16.5" hidden="1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hidden="1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30</v>
      </c>
      <c r="X212" s="366">
        <f t="shared" si="11"/>
        <v>34.799999999999997</v>
      </c>
      <c r="Y212" s="36">
        <f>IFERROR(IF(X212=0,"",ROUNDUP(X212/H212,0)*0.02175),"")</f>
        <v>6.5250000000000002E-2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2.5862068965517242</v>
      </c>
      <c r="X216" s="367">
        <f>IFERROR(X210/H210,"0")+IFERROR(X211/H211,"0")+IFERROR(X212/H212,"0")+IFERROR(X213/H213,"0")+IFERROR(X214/H214,"0")+IFERROR(X215/H215,"0")</f>
        <v>3</v>
      </c>
      <c r="Y216" s="367">
        <f>IFERROR(IF(Y210="",0,Y210),"0")+IFERROR(IF(Y211="",0,Y211),"0")+IFERROR(IF(Y212="",0,Y212),"0")+IFERROR(IF(Y213="",0,Y213),"0")+IFERROR(IF(Y214="",0,Y214),"0")+IFERROR(IF(Y215="",0,Y215),"0")</f>
        <v>6.5250000000000002E-2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30</v>
      </c>
      <c r="X217" s="367">
        <f>IFERROR(SUM(X210:X215),"0")</f>
        <v>34.799999999999997</v>
      </c>
      <c r="Y217" s="37"/>
      <c r="Z217" s="368"/>
      <c r="AA217" s="368"/>
    </row>
    <row r="218" spans="1:54" ht="14.25" hidden="1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175</v>
      </c>
      <c r="X219" s="366">
        <f>IFERROR(IF(W219="",0,CEILING((W219/$H219),1)*$H219),"")</f>
        <v>176.4</v>
      </c>
      <c r="Y219" s="36">
        <f>IFERROR(IF(X219=0,"",ROUNDUP(X219/H219,0)*0.00502),"")</f>
        <v>0.42168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83.333333333333329</v>
      </c>
      <c r="X221" s="367">
        <f>IFERROR(X219/H219,"0")+IFERROR(X220/H220,"0")</f>
        <v>84</v>
      </c>
      <c r="Y221" s="367">
        <f>IFERROR(IF(Y219="",0,Y219),"0")+IFERROR(IF(Y220="",0,Y220),"0")</f>
        <v>0.42168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175</v>
      </c>
      <c r="X222" s="367">
        <f>IFERROR(SUM(X219:X220),"0")</f>
        <v>176.4</v>
      </c>
      <c r="Y222" s="37"/>
      <c r="Z222" s="368"/>
      <c r="AA222" s="368"/>
    </row>
    <row r="223" spans="1:54" ht="16.5" hidden="1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hidden="1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50</v>
      </c>
      <c r="X227" s="366">
        <f t="shared" si="12"/>
        <v>58</v>
      </c>
      <c r="Y227" s="36">
        <f>IFERROR(IF(X227=0,"",ROUNDUP(X227/H227,0)*0.02175),"")</f>
        <v>0.10874999999999999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32</v>
      </c>
      <c r="X230" s="366">
        <f t="shared" si="12"/>
        <v>32</v>
      </c>
      <c r="Y230" s="36">
        <f>IFERROR(IF(X230=0,"",ROUNDUP(X230/H230,0)*0.00937),"")</f>
        <v>7.4959999999999999E-2</v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12.310344827586206</v>
      </c>
      <c r="X231" s="367">
        <f>IFERROR(X225/H225,"0")+IFERROR(X226/H226,"0")+IFERROR(X227/H227,"0")+IFERROR(X228/H228,"0")+IFERROR(X229/H229,"0")+IFERROR(X230/H230,"0")</f>
        <v>13</v>
      </c>
      <c r="Y231" s="367">
        <f>IFERROR(IF(Y225="",0,Y225),"0")+IFERROR(IF(Y226="",0,Y226),"0")+IFERROR(IF(Y227="",0,Y227),"0")+IFERROR(IF(Y228="",0,Y228),"0")+IFERROR(IF(Y229="",0,Y229),"0")+IFERROR(IF(Y230="",0,Y230),"0")</f>
        <v>0.18370999999999998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82</v>
      </c>
      <c r="X232" s="367">
        <f>IFERROR(SUM(X225:X230),"0")</f>
        <v>90</v>
      </c>
      <c r="Y232" s="37"/>
      <c r="Z232" s="368"/>
      <c r="AA232" s="368"/>
    </row>
    <row r="233" spans="1:54" ht="16.5" hidden="1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hidden="1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8.4</v>
      </c>
      <c r="X261" s="366">
        <f>IFERROR(IF(W261="",0,CEILING((W261/$H261),1)*$H261),"")</f>
        <v>8.4</v>
      </c>
      <c r="Y261" s="36">
        <f>IFERROR(IF(X261=0,"",ROUNDUP(X261/H261,0)*0.00502),"")</f>
        <v>2.5100000000000001E-2</v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5</v>
      </c>
      <c r="X262" s="367">
        <f>IFERROR(X258/H258,"0")+IFERROR(X259/H259,"0")+IFERROR(X260/H260,"0")+IFERROR(X261/H261,"0")</f>
        <v>5</v>
      </c>
      <c r="Y262" s="367">
        <f>IFERROR(IF(Y258="",0,Y258),"0")+IFERROR(IF(Y259="",0,Y259),"0")+IFERROR(IF(Y260="",0,Y260),"0")+IFERROR(IF(Y261="",0,Y261),"0")</f>
        <v>2.5100000000000001E-2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8.4</v>
      </c>
      <c r="X263" s="367">
        <f>IFERROR(SUM(X258:X261),"0")</f>
        <v>8.4</v>
      </c>
      <c r="Y263" s="37"/>
      <c r="Z263" s="368"/>
      <c r="AA263" s="368"/>
    </row>
    <row r="264" spans="1:54" ht="14.25" hidden="1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33</v>
      </c>
      <c r="X272" s="366">
        <f t="shared" si="15"/>
        <v>33.659999999999997</v>
      </c>
      <c r="Y272" s="36">
        <f>IFERROR(IF(X272=0,"",ROUNDUP(X272/H272,0)*0.00753),"")</f>
        <v>0.12801000000000001</v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16.666666666666668</v>
      </c>
      <c r="X274" s="367">
        <f>IFERROR(X265/H265,"0")+IFERROR(X266/H266,"0")+IFERROR(X267/H267,"0")+IFERROR(X268/H268,"0")+IFERROR(X269/H269,"0")+IFERROR(X270/H270,"0")+IFERROR(X271/H271,"0")+IFERROR(X272/H272,"0")+IFERROR(X273/H273,"0")</f>
        <v>17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0.12801000000000001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33</v>
      </c>
      <c r="X275" s="367">
        <f>IFERROR(SUM(X265:X273),"0")</f>
        <v>33.659999999999997</v>
      </c>
      <c r="Y275" s="37"/>
      <c r="Z275" s="368"/>
      <c r="AA275" s="368"/>
    </row>
    <row r="276" spans="1:54" ht="14.25" hidden="1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20</v>
      </c>
      <c r="X277" s="366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350</v>
      </c>
      <c r="X278" s="366">
        <f>IFERROR(IF(W278="",0,CEILING((W278/$H278),1)*$H278),"")</f>
        <v>351</v>
      </c>
      <c r="Y278" s="36">
        <f>IFERROR(IF(X278=0,"",ROUNDUP(X278/H278,0)*0.02175),"")</f>
        <v>0.9787499999999999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50.824175824175825</v>
      </c>
      <c r="X280" s="367">
        <f>IFERROR(X277/H277,"0")+IFERROR(X278/H278,"0")+IFERROR(X279/H279,"0")</f>
        <v>52</v>
      </c>
      <c r="Y280" s="367">
        <f>IFERROR(IF(Y277="",0,Y277),"0")+IFERROR(IF(Y278="",0,Y278),"0")+IFERROR(IF(Y279="",0,Y279),"0")</f>
        <v>1.1309999999999998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400</v>
      </c>
      <c r="X281" s="367">
        <f>IFERROR(SUM(X277:X279),"0")</f>
        <v>409.8</v>
      </c>
      <c r="Y281" s="37"/>
      <c r="Z281" s="368"/>
      <c r="AA281" s="368"/>
    </row>
    <row r="282" spans="1:54" ht="14.25" hidden="1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306</v>
      </c>
      <c r="X285" s="366">
        <f>IFERROR(IF(W285="",0,CEILING((W285/$H285),1)*$H285),"")</f>
        <v>306</v>
      </c>
      <c r="Y285" s="36">
        <f>IFERROR(IF(X285=0,"",ROUNDUP(X285/H285,0)*0.00753),"")</f>
        <v>0.90360000000000007</v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120.00000000000001</v>
      </c>
      <c r="X286" s="367">
        <f>IFERROR(X283/H283,"0")+IFERROR(X284/H284,"0")+IFERROR(X285/H285,"0")</f>
        <v>120.00000000000001</v>
      </c>
      <c r="Y286" s="367">
        <f>IFERROR(IF(Y283="",0,Y283),"0")+IFERROR(IF(Y284="",0,Y284),"0")+IFERROR(IF(Y285="",0,Y285),"0")</f>
        <v>0.90360000000000007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306</v>
      </c>
      <c r="X287" s="367">
        <f>IFERROR(SUM(X283:X285),"0")</f>
        <v>306</v>
      </c>
      <c r="Y287" s="37"/>
      <c r="Z287" s="368"/>
      <c r="AA287" s="368"/>
    </row>
    <row r="288" spans="1:54" ht="14.25" hidden="1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50</v>
      </c>
      <c r="X289" s="366">
        <f>IFERROR(IF(W289="",0,CEILING((W289/$H289),1)*$H289),"")</f>
        <v>50</v>
      </c>
      <c r="Y289" s="36">
        <f>IFERROR(IF(X289=0,"",ROUNDUP(X289/H289,0)*0.00474),"")</f>
        <v>0.11850000000000001</v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25</v>
      </c>
      <c r="X292" s="367">
        <f>IFERROR(X289/H289,"0")+IFERROR(X290/H290,"0")+IFERROR(X291/H291,"0")</f>
        <v>25</v>
      </c>
      <c r="Y292" s="367">
        <f>IFERROR(IF(Y289="",0,Y289),"0")+IFERROR(IF(Y290="",0,Y290),"0")+IFERROR(IF(Y291="",0,Y291),"0")</f>
        <v>0.11850000000000001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50</v>
      </c>
      <c r="X293" s="367">
        <f>IFERROR(SUM(X289:X291),"0")</f>
        <v>50</v>
      </c>
      <c r="Y293" s="37"/>
      <c r="Z293" s="368"/>
      <c r="AA293" s="368"/>
    </row>
    <row r="294" spans="1:54" ht="16.5" hidden="1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hidden="1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hidden="1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24</v>
      </c>
      <c r="X313" s="366">
        <f>IFERROR(IF(W313="",0,CEILING((W313/$H313),1)*$H313),"")</f>
        <v>25.2</v>
      </c>
      <c r="Y313" s="36">
        <f>IFERROR(IF(X313=0,"",ROUNDUP(X313/H313,0)*0.00753),"")</f>
        <v>0.10542</v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13.333333333333332</v>
      </c>
      <c r="X314" s="367">
        <f>IFERROR(X313/H313,"0")</f>
        <v>14</v>
      </c>
      <c r="Y314" s="367">
        <f>IFERROR(IF(Y313="",0,Y313),"0")</f>
        <v>0.10542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24</v>
      </c>
      <c r="X315" s="367">
        <f>IFERROR(SUM(X313:X313),"0")</f>
        <v>25.2</v>
      </c>
      <c r="Y315" s="37"/>
      <c r="Z315" s="368"/>
      <c r="AA315" s="368"/>
    </row>
    <row r="316" spans="1:54" ht="14.25" hidden="1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700</v>
      </c>
      <c r="X318" s="366">
        <f>IFERROR(IF(W318="",0,CEILING((W318/$H318),1)*$H318),"")</f>
        <v>701.4</v>
      </c>
      <c r="Y318" s="36">
        <f>IFERROR(IF(X318=0,"",ROUNDUP(X318/H318,0)*0.00753),"")</f>
        <v>2.5150200000000003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245</v>
      </c>
      <c r="X319" s="366">
        <f>IFERROR(IF(W319="",0,CEILING((W319/$H319),1)*$H319),"")</f>
        <v>245.70000000000002</v>
      </c>
      <c r="Y319" s="36">
        <f>IFERROR(IF(X319=0,"",ROUNDUP(X319/H319,0)*0.00753),"")</f>
        <v>0.88101000000000007</v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450</v>
      </c>
      <c r="X320" s="367">
        <f>IFERROR(X317/H317,"0")+IFERROR(X318/H318,"0")+IFERROR(X319/H319,"0")</f>
        <v>451</v>
      </c>
      <c r="Y320" s="367">
        <f>IFERROR(IF(Y317="",0,Y317),"0")+IFERROR(IF(Y318="",0,Y318),"0")+IFERROR(IF(Y319="",0,Y319),"0")</f>
        <v>3.3960300000000005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945</v>
      </c>
      <c r="X321" s="367">
        <f>IFERROR(SUM(X317:X319),"0")</f>
        <v>947.1</v>
      </c>
      <c r="Y321" s="37"/>
      <c r="Z321" s="368"/>
      <c r="AA321" s="368"/>
    </row>
    <row r="322" spans="1:54" ht="14.25" hidden="1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22.8</v>
      </c>
      <c r="X323" s="366">
        <f>IFERROR(IF(W323="",0,CEILING((W323/$H323),1)*$H323),"")</f>
        <v>22.799999999999997</v>
      </c>
      <c r="Y323" s="36">
        <f>IFERROR(IF(X323=0,"",ROUNDUP(X323/H323,0)*0.00753),"")</f>
        <v>7.5300000000000006E-2</v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10.000000000000002</v>
      </c>
      <c r="X324" s="367">
        <f>IFERROR(X323/H323,"0")</f>
        <v>10</v>
      </c>
      <c r="Y324" s="367">
        <f>IFERROR(IF(Y323="",0,Y323),"0")</f>
        <v>7.5300000000000006E-2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22.8</v>
      </c>
      <c r="X325" s="367">
        <f>IFERROR(SUM(X323:X323),"0")</f>
        <v>22.799999999999997</v>
      </c>
      <c r="Y325" s="37"/>
      <c r="Z325" s="368"/>
      <c r="AA325" s="368"/>
    </row>
    <row r="326" spans="1:54" ht="14.25" hidden="1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34</v>
      </c>
      <c r="X327" s="366">
        <f>IFERROR(IF(W327="",0,CEILING((W327/$H327),1)*$H327),"")</f>
        <v>35.699999999999996</v>
      </c>
      <c r="Y327" s="36">
        <f>IFERROR(IF(X327=0,"",ROUNDUP(X327/H327,0)*0.00753),"")</f>
        <v>0.10542</v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13.333333333333334</v>
      </c>
      <c r="X328" s="367">
        <f>IFERROR(X327/H327,"0")</f>
        <v>14</v>
      </c>
      <c r="Y328" s="367">
        <f>IFERROR(IF(Y327="",0,Y327),"0")</f>
        <v>0.10542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34</v>
      </c>
      <c r="X329" s="367">
        <f>IFERROR(SUM(X327:X327),"0")</f>
        <v>35.699999999999996</v>
      </c>
      <c r="Y329" s="37"/>
      <c r="Z329" s="368"/>
      <c r="AA329" s="368"/>
    </row>
    <row r="330" spans="1:54" ht="27.75" hidden="1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hidden="1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hidden="1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1700</v>
      </c>
      <c r="X334" s="366">
        <f t="shared" si="17"/>
        <v>1710</v>
      </c>
      <c r="Y334" s="36">
        <f>IFERROR(IF(X334=0,"",ROUNDUP(X334/H334,0)*0.02175),"")</f>
        <v>2.4794999999999998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1600</v>
      </c>
      <c r="X335" s="366">
        <f t="shared" si="17"/>
        <v>1605</v>
      </c>
      <c r="Y335" s="36">
        <f>IFERROR(IF(X335=0,"",ROUNDUP(X335/H335,0)*0.02175),"")</f>
        <v>2.3272499999999998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1400</v>
      </c>
      <c r="X337" s="366">
        <f t="shared" si="17"/>
        <v>1410</v>
      </c>
      <c r="Y337" s="36">
        <f>IFERROR(IF(X337=0,"",ROUNDUP(X337/H337,0)*0.02175),"")</f>
        <v>2.0444999999999998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125</v>
      </c>
      <c r="X339" s="366">
        <f t="shared" si="17"/>
        <v>125</v>
      </c>
      <c r="Y339" s="36">
        <f>IFERROR(IF(X339=0,"",ROUNDUP(X339/H339,0)*0.00937),"")</f>
        <v>0.23424999999999999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15</v>
      </c>
      <c r="X340" s="366">
        <f t="shared" si="17"/>
        <v>15</v>
      </c>
      <c r="Y340" s="36">
        <f>IFERROR(IF(X340=0,"",ROUNDUP(X340/H340,0)*0.00937),"")</f>
        <v>2.811E-2</v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341.33333333333331</v>
      </c>
      <c r="X341" s="367">
        <f>IFERROR(X333/H333,"0")+IFERROR(X334/H334,"0")+IFERROR(X335/H335,"0")+IFERROR(X336/H336,"0")+IFERROR(X337/H337,"0")+IFERROR(X338/H338,"0")+IFERROR(X339/H339,"0")+IFERROR(X340/H340,"0")</f>
        <v>343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7.1136099999999987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4840</v>
      </c>
      <c r="X342" s="367">
        <f>IFERROR(SUM(X333:X340),"0")</f>
        <v>4865</v>
      </c>
      <c r="Y342" s="37"/>
      <c r="Z342" s="368"/>
      <c r="AA342" s="368"/>
    </row>
    <row r="343" spans="1:54" ht="14.25" hidden="1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1700</v>
      </c>
      <c r="X344" s="366">
        <f>IFERROR(IF(W344="",0,CEILING((W344/$H344),1)*$H344),"")</f>
        <v>1710</v>
      </c>
      <c r="Y344" s="36">
        <f>IFERROR(IF(X344=0,"",ROUNDUP(X344/H344,0)*0.02175),"")</f>
        <v>2.4794999999999998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113.33333333333333</v>
      </c>
      <c r="X347" s="367">
        <f>IFERROR(X344/H344,"0")+IFERROR(X345/H345,"0")+IFERROR(X346/H346,"0")</f>
        <v>114</v>
      </c>
      <c r="Y347" s="367">
        <f>IFERROR(IF(Y344="",0,Y344),"0")+IFERROR(IF(Y345="",0,Y345),"0")+IFERROR(IF(Y346="",0,Y346),"0")</f>
        <v>2.4794999999999998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1700</v>
      </c>
      <c r="X348" s="367">
        <f>IFERROR(SUM(X344:X346),"0")</f>
        <v>1710</v>
      </c>
      <c r="Y348" s="37"/>
      <c r="Z348" s="368"/>
      <c r="AA348" s="368"/>
    </row>
    <row r="349" spans="1:54" ht="14.25" hidden="1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20</v>
      </c>
      <c r="X351" s="366">
        <f>IFERROR(IF(W351="",0,CEILING((W351/$H351),1)*$H351),"")</f>
        <v>23.4</v>
      </c>
      <c r="Y351" s="36">
        <f>IFERROR(IF(X351=0,"",ROUNDUP(X351/H351,0)*0.02175),"")</f>
        <v>6.5250000000000002E-2</v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2.5641025641025643</v>
      </c>
      <c r="X352" s="367">
        <f>IFERROR(X350/H350,"0")+IFERROR(X351/H351,"0")</f>
        <v>3</v>
      </c>
      <c r="Y352" s="367">
        <f>IFERROR(IF(Y350="",0,Y350),"0")+IFERROR(IF(Y351="",0,Y351),"0")</f>
        <v>6.5250000000000002E-2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20</v>
      </c>
      <c r="X353" s="367">
        <f>IFERROR(SUM(X350:X351),"0")</f>
        <v>23.4</v>
      </c>
      <c r="Y353" s="37"/>
      <c r="Z353" s="368"/>
      <c r="AA353" s="368"/>
    </row>
    <row r="354" spans="1:54" ht="14.25" hidden="1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30</v>
      </c>
      <c r="X355" s="366">
        <f>IFERROR(IF(W355="",0,CEILING((W355/$H355),1)*$H355),"")</f>
        <v>31.2</v>
      </c>
      <c r="Y355" s="36">
        <f>IFERROR(IF(X355=0,"",ROUNDUP(X355/H355,0)*0.02175),"")</f>
        <v>8.6999999999999994E-2</v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3.8461538461538463</v>
      </c>
      <c r="X356" s="367">
        <f>IFERROR(X355/H355,"0")</f>
        <v>4</v>
      </c>
      <c r="Y356" s="367">
        <f>IFERROR(IF(Y355="",0,Y355),"0")</f>
        <v>8.6999999999999994E-2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30</v>
      </c>
      <c r="X357" s="367">
        <f>IFERROR(SUM(X355:X355),"0")</f>
        <v>31.2</v>
      </c>
      <c r="Y357" s="37"/>
      <c r="Z357" s="368"/>
      <c r="AA357" s="368"/>
    </row>
    <row r="358" spans="1:54" ht="16.5" hidden="1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hidden="1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50</v>
      </c>
      <c r="X360" s="366">
        <f>IFERROR(IF(W360="",0,CEILING((W360/$H360),1)*$H360),"")</f>
        <v>60</v>
      </c>
      <c r="Y360" s="36">
        <f>IFERROR(IF(X360=0,"",ROUNDUP(X360/H360,0)*0.02175),"")</f>
        <v>0.10874999999999999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4.166666666666667</v>
      </c>
      <c r="X365" s="367">
        <f>IFERROR(X360/H360,"0")+IFERROR(X361/H361,"0")+IFERROR(X362/H362,"0")+IFERROR(X363/H363,"0")+IFERROR(X364/H364,"0")</f>
        <v>5</v>
      </c>
      <c r="Y365" s="367">
        <f>IFERROR(IF(Y360="",0,Y360),"0")+IFERROR(IF(Y361="",0,Y361),"0")+IFERROR(IF(Y362="",0,Y362),"0")+IFERROR(IF(Y363="",0,Y363),"0")+IFERROR(IF(Y364="",0,Y364),"0")</f>
        <v>0.10874999999999999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50</v>
      </c>
      <c r="X366" s="367">
        <f>IFERROR(SUM(X360:X364),"0")</f>
        <v>60</v>
      </c>
      <c r="Y366" s="37"/>
      <c r="Z366" s="368"/>
      <c r="AA366" s="368"/>
    </row>
    <row r="367" spans="1:54" ht="14.25" hidden="1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20</v>
      </c>
      <c r="X373" s="366">
        <f>IFERROR(IF(W373="",0,CEILING((W373/$H373),1)*$H373),"")</f>
        <v>23.4</v>
      </c>
      <c r="Y373" s="36">
        <f>IFERROR(IF(X373=0,"",ROUNDUP(X373/H373,0)*0.02175),"")</f>
        <v>6.5250000000000002E-2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2.5641025641025643</v>
      </c>
      <c r="X377" s="367">
        <f>IFERROR(X373/H373,"0")+IFERROR(X374/H374,"0")+IFERROR(X375/H375,"0")+IFERROR(X376/H376,"0")</f>
        <v>3</v>
      </c>
      <c r="Y377" s="367">
        <f>IFERROR(IF(Y373="",0,Y373),"0")+IFERROR(IF(Y374="",0,Y374),"0")+IFERROR(IF(Y375="",0,Y375),"0")+IFERROR(IF(Y376="",0,Y376),"0")</f>
        <v>6.5250000000000002E-2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20</v>
      </c>
      <c r="X378" s="367">
        <f>IFERROR(SUM(X373:X376),"0")</f>
        <v>23.4</v>
      </c>
      <c r="Y378" s="37"/>
      <c r="Z378" s="368"/>
      <c r="AA378" s="368"/>
    </row>
    <row r="379" spans="1:54" ht="14.25" hidden="1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hidden="1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hidden="1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13.5</v>
      </c>
      <c r="X387" s="366">
        <f>IFERROR(IF(W387="",0,CEILING((W387/$H387),1)*$H387),"")</f>
        <v>13.5</v>
      </c>
      <c r="Y387" s="36">
        <f>IFERROR(IF(X387=0,"",ROUNDUP(X387/H387,0)*0.00753),"")</f>
        <v>3.7650000000000003E-2</v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5</v>
      </c>
      <c r="X388" s="367">
        <f>IFERROR(X386/H386,"0")+IFERROR(X387/H387,"0")</f>
        <v>5</v>
      </c>
      <c r="Y388" s="367">
        <f>IFERROR(IF(Y386="",0,Y386),"0")+IFERROR(IF(Y387="",0,Y387),"0")</f>
        <v>3.7650000000000003E-2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13.5</v>
      </c>
      <c r="X389" s="367">
        <f>IFERROR(SUM(X386:X387),"0")</f>
        <v>13.5</v>
      </c>
      <c r="Y389" s="37"/>
      <c r="Z389" s="368"/>
      <c r="AA389" s="368"/>
    </row>
    <row r="390" spans="1:54" ht="14.25" hidden="1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70</v>
      </c>
      <c r="X391" s="366">
        <f t="shared" ref="X391:X403" si="18">IFERROR(IF(W391="",0,CEILING((W391/$H391),1)*$H391),"")</f>
        <v>71.400000000000006</v>
      </c>
      <c r="Y391" s="36">
        <f>IFERROR(IF(X391=0,"",ROUNDUP(X391/H391,0)*0.00753),"")</f>
        <v>0.12801000000000001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80</v>
      </c>
      <c r="X393" s="366">
        <f t="shared" si="18"/>
        <v>84</v>
      </c>
      <c r="Y393" s="36">
        <f>IFERROR(IF(X393=0,"",ROUNDUP(X393/H393,0)*0.00753),"")</f>
        <v>0.15060000000000001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84.000000000000014</v>
      </c>
      <c r="X394" s="366">
        <f t="shared" si="18"/>
        <v>84</v>
      </c>
      <c r="Y394" s="36">
        <f>IFERROR(IF(X394=0,"",ROUNDUP(X394/H394,0)*0.00753),"")</f>
        <v>0.3765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70</v>
      </c>
      <c r="X396" s="366">
        <f t="shared" si="18"/>
        <v>71.400000000000006</v>
      </c>
      <c r="Y396" s="36">
        <f t="shared" si="19"/>
        <v>0.17068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35</v>
      </c>
      <c r="X398" s="366">
        <f t="shared" si="18"/>
        <v>35.700000000000003</v>
      </c>
      <c r="Y398" s="36">
        <f t="shared" si="19"/>
        <v>8.5339999999999999E-2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70</v>
      </c>
      <c r="X402" s="366">
        <f t="shared" si="18"/>
        <v>71.400000000000006</v>
      </c>
      <c r="Y402" s="36">
        <f t="shared" si="19"/>
        <v>0.17068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169.04761904761904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172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1.0818099999999999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409</v>
      </c>
      <c r="X405" s="367">
        <f>IFERROR(SUM(X391:X403),"0")</f>
        <v>417.9</v>
      </c>
      <c r="Y405" s="37"/>
      <c r="Z405" s="368"/>
      <c r="AA405" s="368"/>
    </row>
    <row r="406" spans="1:54" ht="14.25" hidden="1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6</v>
      </c>
      <c r="X417" s="36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11</v>
      </c>
      <c r="X419" s="366">
        <f>IFERROR(IF(W419="",0,CEILING((W419/$H419),1)*$H419),"")</f>
        <v>11.88</v>
      </c>
      <c r="Y419" s="36">
        <f>IFERROR(IF(X419=0,"",ROUNDUP(X419/H419,0)*0.00627),"")</f>
        <v>5.6430000000000001E-2</v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18.333333333333332</v>
      </c>
      <c r="X420" s="367">
        <f>IFERROR(X417/H417,"0")+IFERROR(X418/H418,"0")+IFERROR(X419/H419,"0")</f>
        <v>19</v>
      </c>
      <c r="Y420" s="367">
        <f>IFERROR(IF(Y417="",0,Y417),"0")+IFERROR(IF(Y418="",0,Y418),"0")+IFERROR(IF(Y419="",0,Y419),"0")</f>
        <v>0.11913000000000001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23</v>
      </c>
      <c r="X421" s="367">
        <f>IFERROR(SUM(X417:X419),"0")</f>
        <v>23.880000000000003</v>
      </c>
      <c r="Y421" s="37"/>
      <c r="Z421" s="368"/>
      <c r="AA421" s="368"/>
    </row>
    <row r="422" spans="1:54" ht="16.5" hidden="1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hidden="1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80</v>
      </c>
      <c r="X429" s="366">
        <f t="shared" ref="X429:X435" si="20">IFERROR(IF(W429="",0,CEILING((W429/$H429),1)*$H429),"")</f>
        <v>84</v>
      </c>
      <c r="Y429" s="36">
        <f>IFERROR(IF(X429=0,"",ROUNDUP(X429/H429,0)*0.00753),"")</f>
        <v>0.15060000000000001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17.5</v>
      </c>
      <c r="X434" s="366">
        <f t="shared" si="20"/>
        <v>18.900000000000002</v>
      </c>
      <c r="Y434" s="36">
        <f>IFERROR(IF(X434=0,"",ROUNDUP(X434/H434,0)*0.00502),"")</f>
        <v>4.5179999999999998E-2</v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27.38095238095238</v>
      </c>
      <c r="X436" s="367">
        <f>IFERROR(X429/H429,"0")+IFERROR(X430/H430,"0")+IFERROR(X431/H431,"0")+IFERROR(X432/H432,"0")+IFERROR(X433/H433,"0")+IFERROR(X434/H434,"0")+IFERROR(X435/H435,"0")</f>
        <v>29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0.19578000000000001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97.5</v>
      </c>
      <c r="X437" s="367">
        <f>IFERROR(SUM(X429:X435),"0")</f>
        <v>102.9</v>
      </c>
      <c r="Y437" s="37"/>
      <c r="Z437" s="368"/>
      <c r="AA437" s="368"/>
    </row>
    <row r="438" spans="1:54" ht="14.25" hidden="1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6</v>
      </c>
      <c r="X439" s="36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5</v>
      </c>
      <c r="X441" s="367">
        <f>IFERROR(X439/H439,"0")+IFERROR(X440/H440,"0")</f>
        <v>5</v>
      </c>
      <c r="Y441" s="367">
        <f>IFERROR(IF(Y439="",0,Y439),"0")+IFERROR(IF(Y440="",0,Y440),"0")</f>
        <v>3.1350000000000003E-2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6</v>
      </c>
      <c r="X442" s="367">
        <f>IFERROR(SUM(X439:X440),"0")</f>
        <v>6</v>
      </c>
      <c r="Y442" s="37"/>
      <c r="Z442" s="368"/>
      <c r="AA442" s="368"/>
    </row>
    <row r="443" spans="1:54" ht="14.25" hidden="1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11</v>
      </c>
      <c r="X444" s="366">
        <f>IFERROR(IF(W444="",0,CEILING((W444/$H444),1)*$H444),"")</f>
        <v>11.88</v>
      </c>
      <c r="Y444" s="36">
        <f>IFERROR(IF(X444=0,"",ROUNDUP(X444/H444,0)*0.00627),"")</f>
        <v>5.6430000000000001E-2</v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8.3333333333333321</v>
      </c>
      <c r="X445" s="367">
        <f>IFERROR(X444/H444,"0")</f>
        <v>9</v>
      </c>
      <c r="Y445" s="367">
        <f>IFERROR(IF(Y444="",0,Y444),"0")</f>
        <v>5.6430000000000001E-2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11</v>
      </c>
      <c r="X446" s="367">
        <f>IFERROR(SUM(X444:X444),"0")</f>
        <v>11.88</v>
      </c>
      <c r="Y446" s="37"/>
      <c r="Z446" s="368"/>
      <c r="AA446" s="368"/>
    </row>
    <row r="447" spans="1:54" ht="14.25" hidden="1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hidden="1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hidden="1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100</v>
      </c>
      <c r="X454" s="366">
        <f t="shared" ref="X454:X464" si="21">IFERROR(IF(W454="",0,CEILING((W454/$H454),1)*$H454),"")</f>
        <v>100.32000000000001</v>
      </c>
      <c r="Y454" s="36">
        <f t="shared" ref="Y454:Y459" si="22">IFERROR(IF(X454=0,"",ROUNDUP(X454/H454,0)*0.01196),"")</f>
        <v>0.22724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80</v>
      </c>
      <c r="X455" s="366">
        <f t="shared" si="21"/>
        <v>84.48</v>
      </c>
      <c r="Y455" s="36">
        <f t="shared" si="22"/>
        <v>0.19136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30</v>
      </c>
      <c r="X456" s="366">
        <f t="shared" si="21"/>
        <v>31.68</v>
      </c>
      <c r="Y456" s="36">
        <f t="shared" si="22"/>
        <v>7.1760000000000004E-2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150</v>
      </c>
      <c r="X458" s="366">
        <f t="shared" si="21"/>
        <v>153.12</v>
      </c>
      <c r="Y458" s="36">
        <f t="shared" si="22"/>
        <v>0.34683999999999998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36</v>
      </c>
      <c r="X460" s="366">
        <f t="shared" si="21"/>
        <v>36</v>
      </c>
      <c r="Y460" s="36">
        <f>IFERROR(IF(X460=0,"",ROUNDUP(X460/H460,0)*0.00937),"")</f>
        <v>9.3700000000000006E-2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60</v>
      </c>
      <c r="X464" s="366">
        <f t="shared" si="21"/>
        <v>61.2</v>
      </c>
      <c r="Y464" s="36">
        <f>IFERROR(IF(X464=0,"",ROUNDUP(X464/H464,0)*0.00937),"")</f>
        <v>0.15928999999999999</v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94.848484848484844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97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1.09019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456</v>
      </c>
      <c r="X466" s="367">
        <f>IFERROR(SUM(X454:X464),"0")</f>
        <v>466.8</v>
      </c>
      <c r="Y466" s="37"/>
      <c r="Z466" s="368"/>
      <c r="AA466" s="368"/>
    </row>
    <row r="467" spans="1:54" ht="14.25" hidden="1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150</v>
      </c>
      <c r="X468" s="366">
        <f>IFERROR(IF(W468="",0,CEILING((W468/$H468),1)*$H468),"")</f>
        <v>153.12</v>
      </c>
      <c r="Y468" s="36">
        <f>IFERROR(IF(X468=0,"",ROUNDUP(X468/H468,0)*0.01196),"")</f>
        <v>0.34683999999999998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28.409090909090907</v>
      </c>
      <c r="X470" s="367">
        <f>IFERROR(X468/H468,"0")+IFERROR(X469/H469,"0")</f>
        <v>29</v>
      </c>
      <c r="Y470" s="367">
        <f>IFERROR(IF(Y468="",0,Y468),"0")+IFERROR(IF(Y469="",0,Y469),"0")</f>
        <v>0.34683999999999998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150</v>
      </c>
      <c r="X471" s="367">
        <f>IFERROR(SUM(X468:X469),"0")</f>
        <v>153.12</v>
      </c>
      <c r="Y471" s="37"/>
      <c r="Z471" s="368"/>
      <c r="AA471" s="368"/>
    </row>
    <row r="472" spans="1:54" ht="14.25" hidden="1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80</v>
      </c>
      <c r="X473" s="366">
        <f t="shared" ref="X473:X478" si="23">IFERROR(IF(W473="",0,CEILING((W473/$H473),1)*$H473),"")</f>
        <v>84.48</v>
      </c>
      <c r="Y473" s="36">
        <f>IFERROR(IF(X473=0,"",ROUNDUP(X473/H473,0)*0.01196),"")</f>
        <v>0.19136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80</v>
      </c>
      <c r="X474" s="366">
        <f t="shared" si="23"/>
        <v>84.48</v>
      </c>
      <c r="Y474" s="36">
        <f>IFERROR(IF(X474=0,"",ROUNDUP(X474/H474,0)*0.01196),"")</f>
        <v>0.19136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200</v>
      </c>
      <c r="X475" s="366">
        <f t="shared" si="23"/>
        <v>200.64000000000001</v>
      </c>
      <c r="Y475" s="36">
        <f>IFERROR(IF(X475=0,"",ROUNDUP(X475/H475,0)*0.01196),"")</f>
        <v>0.45448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18</v>
      </c>
      <c r="X476" s="366">
        <f t="shared" si="23"/>
        <v>18</v>
      </c>
      <c r="Y476" s="36">
        <f>IFERROR(IF(X476=0,"",ROUNDUP(X476/H476,0)*0.00937),"")</f>
        <v>4.6850000000000003E-2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24</v>
      </c>
      <c r="X478" s="366">
        <f t="shared" si="23"/>
        <v>25.2</v>
      </c>
      <c r="Y478" s="36">
        <f>IFERROR(IF(X478=0,"",ROUNDUP(X478/H478,0)*0.00937),"")</f>
        <v>6.5589999999999996E-2</v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83.181818181818173</v>
      </c>
      <c r="X479" s="367">
        <f>IFERROR(X473/H473,"0")+IFERROR(X474/H474,"0")+IFERROR(X475/H475,"0")+IFERROR(X476/H476,"0")+IFERROR(X477/H477,"0")+IFERROR(X478/H478,"0")</f>
        <v>86</v>
      </c>
      <c r="Y479" s="367">
        <f>IFERROR(IF(Y473="",0,Y473),"0")+IFERROR(IF(Y474="",0,Y474),"0")+IFERROR(IF(Y475="",0,Y475),"0")+IFERROR(IF(Y476="",0,Y476),"0")+IFERROR(IF(Y477="",0,Y477),"0")+IFERROR(IF(Y478="",0,Y478),"0")</f>
        <v>0.98712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414</v>
      </c>
      <c r="X480" s="367">
        <f>IFERROR(SUM(X473:X478),"0")</f>
        <v>427.2</v>
      </c>
      <c r="Y480" s="37"/>
      <c r="Z480" s="368"/>
      <c r="AA480" s="368"/>
    </row>
    <row r="481" spans="1:54" ht="14.25" hidden="1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hidden="1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hidden="1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450</v>
      </c>
      <c r="X516" s="366">
        <f>IFERROR(IF(W516="",0,CEILING((W516/$H516),1)*$H516),"")</f>
        <v>452.4</v>
      </c>
      <c r="Y516" s="36">
        <f>IFERROR(IF(X516=0,"",ROUNDUP(X516/H516,0)*0.02175),"")</f>
        <v>1.2614999999999998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57.692307692307693</v>
      </c>
      <c r="X521" s="367">
        <f>IFERROR(X516/H516,"0")+IFERROR(X517/H517,"0")+IFERROR(X518/H518,"0")+IFERROR(X519/H519,"0")+IFERROR(X520/H520,"0")</f>
        <v>58</v>
      </c>
      <c r="Y521" s="367">
        <f>IFERROR(IF(Y516="",0,Y516),"0")+IFERROR(IF(Y517="",0,Y517),"0")+IFERROR(IF(Y518="",0,Y518),"0")+IFERROR(IF(Y519="",0,Y519),"0")+IFERROR(IF(Y520="",0,Y520),"0")</f>
        <v>1.2614999999999998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450</v>
      </c>
      <c r="X522" s="367">
        <f>IFERROR(SUM(X516:X520),"0")</f>
        <v>452.4</v>
      </c>
      <c r="Y522" s="37"/>
      <c r="Z522" s="368"/>
      <c r="AA522" s="368"/>
    </row>
    <row r="523" spans="1:54" ht="14.25" hidden="1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17535.8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17717.939999999999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18685.397609210715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18878.664000000001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35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19535.397609210715</v>
      </c>
      <c r="X531" s="367">
        <f>GrossWeightTotalR+PalletQtyTotalR*25</f>
        <v>19753.664000000001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3691.8920134782211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3725</v>
      </c>
      <c r="Y532" s="37"/>
      <c r="Z532" s="368"/>
      <c r="AA532" s="368"/>
    </row>
    <row r="533" spans="1:30" ht="14.25" hidden="1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38.923069999999989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752.40000000000009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1949.3</v>
      </c>
      <c r="F538" s="46">
        <f>IFERROR(X135*1,"0")+IFERROR(X136*1,"0")+IFERROR(X137*1,"0")+IFERROR(X138*1,"0")+IFERROR(X139*1,"0")</f>
        <v>1179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539.70000000000005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2360.1000000000004</v>
      </c>
      <c r="J538" s="46">
        <f>IFERROR(X210*1,"0")+IFERROR(X211*1,"0")+IFERROR(X212*1,"0")+IFERROR(X213*1,"0")+IFERROR(X214*1,"0")+IFERROR(X215*1,"0")+IFERROR(X219*1,"0")+IFERROR(X220*1,"0")</f>
        <v>211.2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807.86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807.86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1030.8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6629.5999999999995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83.4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455.28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129.78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1047.1200000000001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452.4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75,00"/>
        <filter val="1 392,00"/>
        <filter val="1 400,00"/>
        <filter val="1 600,00"/>
        <filter val="1 700,00"/>
        <filter val="1 928,00"/>
        <filter val="10,00"/>
        <filter val="100,00"/>
        <filter val="105,00"/>
        <filter val="11,00"/>
        <filter val="110,00"/>
        <filter val="113,33"/>
        <filter val="12,00"/>
        <filter val="12,31"/>
        <filter val="120,00"/>
        <filter val="125,00"/>
        <filter val="127,78"/>
        <filter val="13,33"/>
        <filter val="13,50"/>
        <filter val="140,00"/>
        <filter val="15,00"/>
        <filter val="150,00"/>
        <filter val="151,90"/>
        <filter val="16,67"/>
        <filter val="160,00"/>
        <filter val="169,05"/>
        <filter val="17 535,80"/>
        <filter val="17,50"/>
        <filter val="175,00"/>
        <filter val="18 685,40"/>
        <filter val="18,00"/>
        <filter val="18,33"/>
        <filter val="19 535,40"/>
        <filter val="2,50"/>
        <filter val="2,56"/>
        <filter val="2,59"/>
        <filter val="20,00"/>
        <filter val="200,00"/>
        <filter val="205,95"/>
        <filter val="21,00"/>
        <filter val="22,80"/>
        <filter val="23,00"/>
        <filter val="24,00"/>
        <filter val="245,00"/>
        <filter val="25,00"/>
        <filter val="27,38"/>
        <filter val="277,12"/>
        <filter val="28,41"/>
        <filter val="280,00"/>
        <filter val="3 691,89"/>
        <filter val="3,85"/>
        <filter val="30,00"/>
        <filter val="300,00"/>
        <filter val="306,00"/>
        <filter val="309,52"/>
        <filter val="315,00"/>
        <filter val="32,00"/>
        <filter val="33,00"/>
        <filter val="33,33"/>
        <filter val="330,00"/>
        <filter val="34"/>
        <filter val="34,00"/>
        <filter val="341,33"/>
        <filter val="35,00"/>
        <filter val="350,00"/>
        <filter val="36,00"/>
        <filter val="39,60"/>
        <filter val="4 840,00"/>
        <filter val="4,17"/>
        <filter val="4,76"/>
        <filter val="40,00"/>
        <filter val="400,00"/>
        <filter val="409,00"/>
        <filter val="414,00"/>
        <filter val="450,00"/>
        <filter val="456,00"/>
        <filter val="479,60"/>
        <filter val="5,00"/>
        <filter val="50,00"/>
        <filter val="50,82"/>
        <filter val="500,00"/>
        <filter val="532,50"/>
        <filter val="57,69"/>
        <filter val="6,00"/>
        <filter val="60,00"/>
        <filter val="600,00"/>
        <filter val="61,11"/>
        <filter val="675,00"/>
        <filter val="7,50"/>
        <filter val="70,00"/>
        <filter val="700,00"/>
        <filter val="742,99"/>
        <filter val="750,00"/>
        <filter val="8,33"/>
        <filter val="8,40"/>
        <filter val="80,00"/>
        <filter val="82,00"/>
        <filter val="83,18"/>
        <filter val="83,33"/>
        <filter val="84,00"/>
        <filter val="87,50"/>
        <filter val="88,00"/>
        <filter val="94,85"/>
        <filter val="945,00"/>
        <filter val="97,50"/>
      </filters>
    </filterColumn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