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4,24 ПОКОМ КИ филиалы\"/>
    </mc:Choice>
  </mc:AlternateContent>
  <xr:revisionPtr revIDLastSave="0" documentId="13_ncr:1_{626551F0-46D1-4093-94A6-E5E4227397C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2" i="1" l="1"/>
  <c r="AD77" i="1"/>
  <c r="AD72" i="1"/>
  <c r="AD64" i="1"/>
  <c r="AD63" i="1"/>
  <c r="AD61" i="1"/>
  <c r="AD51" i="1"/>
  <c r="AD50" i="1"/>
  <c r="AD32" i="1"/>
  <c r="AD26" i="1"/>
  <c r="AD22" i="1"/>
  <c r="AD17" i="1"/>
  <c r="AD15" i="1"/>
  <c r="AD12" i="1"/>
  <c r="AD9" i="1"/>
  <c r="AD100" i="1"/>
  <c r="AD98" i="1"/>
  <c r="AD94" i="1"/>
  <c r="AD78" i="1"/>
  <c r="AD71" i="1"/>
  <c r="AD69" i="1"/>
  <c r="AD56" i="1"/>
  <c r="AD55" i="1"/>
  <c r="AD54" i="1"/>
  <c r="AD53" i="1"/>
  <c r="AD52" i="1"/>
  <c r="AD49" i="1"/>
  <c r="AD47" i="1"/>
  <c r="AD44" i="1"/>
  <c r="AD43" i="1"/>
  <c r="AD39" i="1"/>
  <c r="AD35" i="1"/>
  <c r="AD29" i="1"/>
  <c r="AD28" i="1"/>
  <c r="AD20" i="1"/>
  <c r="AD13" i="1"/>
  <c r="AD11" i="1"/>
  <c r="AD10" i="1"/>
  <c r="AD8" i="1"/>
  <c r="AD6" i="1"/>
  <c r="R84" i="1"/>
  <c r="AD84" i="1" s="1"/>
  <c r="R79" i="1"/>
  <c r="R75" i="1"/>
  <c r="AD75" i="1" s="1"/>
  <c r="R68" i="1"/>
  <c r="R67" i="1"/>
  <c r="AD67" i="1" s="1"/>
  <c r="R24" i="1"/>
  <c r="R21" i="1"/>
  <c r="AD21" i="1" s="1"/>
  <c r="AD24" i="1" l="1"/>
  <c r="AD68" i="1"/>
  <c r="AD79" i="1"/>
  <c r="E96" i="1"/>
  <c r="F82" i="1"/>
  <c r="E82" i="1"/>
  <c r="F75" i="1"/>
  <c r="E75" i="1"/>
  <c r="F69" i="1"/>
  <c r="E69" i="1"/>
  <c r="P7" i="1" l="1"/>
  <c r="Q7" i="1" s="1"/>
  <c r="P8" i="1"/>
  <c r="P9" i="1"/>
  <c r="Q9" i="1" s="1"/>
  <c r="P10" i="1"/>
  <c r="P11" i="1"/>
  <c r="P12" i="1"/>
  <c r="Q12" i="1" s="1"/>
  <c r="P13" i="1"/>
  <c r="P14" i="1"/>
  <c r="P15" i="1"/>
  <c r="Q15" i="1" s="1"/>
  <c r="P16" i="1"/>
  <c r="P17" i="1"/>
  <c r="Q17" i="1" s="1"/>
  <c r="P18" i="1"/>
  <c r="P19" i="1"/>
  <c r="P20" i="1"/>
  <c r="P21" i="1"/>
  <c r="U21" i="1" s="1"/>
  <c r="P22" i="1"/>
  <c r="Q22" i="1" s="1"/>
  <c r="P23" i="1"/>
  <c r="P24" i="1"/>
  <c r="U24" i="1" s="1"/>
  <c r="P25" i="1"/>
  <c r="P26" i="1"/>
  <c r="Q26" i="1" s="1"/>
  <c r="P27" i="1"/>
  <c r="R27" i="1" s="1"/>
  <c r="AD27" i="1" s="1"/>
  <c r="P28" i="1"/>
  <c r="P29" i="1"/>
  <c r="P30" i="1"/>
  <c r="R30" i="1" s="1"/>
  <c r="AD30" i="1" s="1"/>
  <c r="P31" i="1"/>
  <c r="R31" i="1" s="1"/>
  <c r="AD31" i="1" s="1"/>
  <c r="P32" i="1"/>
  <c r="Q32" i="1" s="1"/>
  <c r="P33" i="1"/>
  <c r="P34" i="1"/>
  <c r="P35" i="1"/>
  <c r="P36" i="1"/>
  <c r="P37" i="1"/>
  <c r="R37" i="1" s="1"/>
  <c r="AD37" i="1" s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Q50" i="1" s="1"/>
  <c r="P51" i="1"/>
  <c r="Q51" i="1" s="1"/>
  <c r="P52" i="1"/>
  <c r="P53" i="1"/>
  <c r="P54" i="1"/>
  <c r="P55" i="1"/>
  <c r="P56" i="1"/>
  <c r="P57" i="1"/>
  <c r="Q57" i="1" s="1"/>
  <c r="R57" i="1" s="1"/>
  <c r="AD57" i="1" s="1"/>
  <c r="P58" i="1"/>
  <c r="P59" i="1"/>
  <c r="P60" i="1"/>
  <c r="P61" i="1"/>
  <c r="Q61" i="1" s="1"/>
  <c r="P62" i="1"/>
  <c r="P63" i="1"/>
  <c r="Q63" i="1" s="1"/>
  <c r="P64" i="1"/>
  <c r="Q64" i="1" s="1"/>
  <c r="P65" i="1"/>
  <c r="P66" i="1"/>
  <c r="Q66" i="1" s="1"/>
  <c r="R66" i="1" s="1"/>
  <c r="AD66" i="1" s="1"/>
  <c r="P67" i="1"/>
  <c r="U67" i="1" s="1"/>
  <c r="P68" i="1"/>
  <c r="U68" i="1" s="1"/>
  <c r="P69" i="1"/>
  <c r="U69" i="1" s="1"/>
  <c r="P70" i="1"/>
  <c r="P71" i="1"/>
  <c r="P72" i="1"/>
  <c r="Q72" i="1" s="1"/>
  <c r="P73" i="1"/>
  <c r="Q73" i="1" s="1"/>
  <c r="R73" i="1" s="1"/>
  <c r="AD73" i="1" s="1"/>
  <c r="P74" i="1"/>
  <c r="Q74" i="1" s="1"/>
  <c r="R74" i="1" s="1"/>
  <c r="AD74" i="1" s="1"/>
  <c r="P75" i="1"/>
  <c r="U75" i="1" s="1"/>
  <c r="P76" i="1"/>
  <c r="P77" i="1"/>
  <c r="Q77" i="1" s="1"/>
  <c r="P78" i="1"/>
  <c r="P79" i="1"/>
  <c r="U79" i="1" s="1"/>
  <c r="P80" i="1"/>
  <c r="P81" i="1"/>
  <c r="P82" i="1"/>
  <c r="Q82" i="1" s="1"/>
  <c r="P83" i="1"/>
  <c r="P84" i="1"/>
  <c r="U84" i="1" s="1"/>
  <c r="P85" i="1"/>
  <c r="P86" i="1"/>
  <c r="P87" i="1"/>
  <c r="P88" i="1"/>
  <c r="P89" i="1"/>
  <c r="P90" i="1"/>
  <c r="P91" i="1"/>
  <c r="P92" i="1"/>
  <c r="P93" i="1"/>
  <c r="Q93" i="1" s="1"/>
  <c r="R93" i="1" s="1"/>
  <c r="AD93" i="1" s="1"/>
  <c r="P94" i="1"/>
  <c r="P95" i="1"/>
  <c r="Q95" i="1" s="1"/>
  <c r="R95" i="1" s="1"/>
  <c r="AD95" i="1" s="1"/>
  <c r="P96" i="1"/>
  <c r="Q96" i="1" s="1"/>
  <c r="R96" i="1" s="1"/>
  <c r="AD96" i="1" s="1"/>
  <c r="P97" i="1"/>
  <c r="P98" i="1"/>
  <c r="U98" i="1" s="1"/>
  <c r="P99" i="1"/>
  <c r="P100" i="1"/>
  <c r="P101" i="1"/>
  <c r="P6" i="1"/>
  <c r="AD14" i="1"/>
  <c r="AD16" i="1"/>
  <c r="AD18" i="1"/>
  <c r="AD19" i="1"/>
  <c r="AD23" i="1"/>
  <c r="AD25" i="1"/>
  <c r="AD33" i="1"/>
  <c r="AD34" i="1"/>
  <c r="AD36" i="1"/>
  <c r="AD38" i="1"/>
  <c r="AD40" i="1"/>
  <c r="AD41" i="1"/>
  <c r="AD42" i="1"/>
  <c r="AD45" i="1"/>
  <c r="AD46" i="1"/>
  <c r="AD48" i="1"/>
  <c r="AD58" i="1"/>
  <c r="AD59" i="1"/>
  <c r="AD60" i="1"/>
  <c r="AD62" i="1"/>
  <c r="AD65" i="1"/>
  <c r="AD70" i="1"/>
  <c r="AD76" i="1"/>
  <c r="AD80" i="1"/>
  <c r="AD81" i="1"/>
  <c r="AD83" i="1"/>
  <c r="AD85" i="1"/>
  <c r="AD86" i="1"/>
  <c r="AD87" i="1"/>
  <c r="AD88" i="1"/>
  <c r="AD89" i="1"/>
  <c r="AD90" i="1"/>
  <c r="AD91" i="1"/>
  <c r="AD92" i="1"/>
  <c r="AD97" i="1"/>
  <c r="AD99" i="1"/>
  <c r="AD101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95" i="1" l="1"/>
  <c r="U93" i="1"/>
  <c r="U77" i="1"/>
  <c r="U73" i="1"/>
  <c r="Q71" i="1"/>
  <c r="U71" i="1"/>
  <c r="U63" i="1"/>
  <c r="U61" i="1"/>
  <c r="U57" i="1"/>
  <c r="Q55" i="1"/>
  <c r="U55" i="1"/>
  <c r="Q53" i="1"/>
  <c r="U53" i="1"/>
  <c r="U51" i="1"/>
  <c r="Q49" i="1"/>
  <c r="U49" i="1"/>
  <c r="Q47" i="1"/>
  <c r="U47" i="1"/>
  <c r="Q43" i="1"/>
  <c r="U43" i="1"/>
  <c r="Q39" i="1"/>
  <c r="U39" i="1"/>
  <c r="U37" i="1"/>
  <c r="Q35" i="1"/>
  <c r="U35" i="1"/>
  <c r="U31" i="1"/>
  <c r="Q29" i="1"/>
  <c r="U29" i="1"/>
  <c r="U27" i="1"/>
  <c r="U17" i="1"/>
  <c r="U15" i="1"/>
  <c r="Q13" i="1"/>
  <c r="U13" i="1"/>
  <c r="Q11" i="1"/>
  <c r="U11" i="1"/>
  <c r="U9" i="1"/>
  <c r="U7" i="1"/>
  <c r="AD7" i="1"/>
  <c r="Q6" i="1"/>
  <c r="U6" i="1"/>
  <c r="Q100" i="1"/>
  <c r="U100" i="1"/>
  <c r="U96" i="1"/>
  <c r="Q94" i="1"/>
  <c r="U94" i="1"/>
  <c r="Q78" i="1"/>
  <c r="U78" i="1"/>
  <c r="U74" i="1"/>
  <c r="U72" i="1"/>
  <c r="U66" i="1"/>
  <c r="U64" i="1"/>
  <c r="Q56" i="1"/>
  <c r="U56" i="1"/>
  <c r="Q54" i="1"/>
  <c r="U54" i="1"/>
  <c r="Q52" i="1"/>
  <c r="U52" i="1"/>
  <c r="U50" i="1"/>
  <c r="Q44" i="1"/>
  <c r="U44" i="1"/>
  <c r="U32" i="1"/>
  <c r="U30" i="1"/>
  <c r="Q28" i="1"/>
  <c r="U28" i="1"/>
  <c r="U26" i="1"/>
  <c r="U22" i="1"/>
  <c r="Q20" i="1"/>
  <c r="U20" i="1"/>
  <c r="U12" i="1"/>
  <c r="Q10" i="1"/>
  <c r="U10" i="1"/>
  <c r="Q8" i="1"/>
  <c r="U8" i="1"/>
  <c r="U82" i="1"/>
  <c r="R5" i="1"/>
  <c r="K5" i="1"/>
  <c r="P5" i="1"/>
  <c r="V6" i="1"/>
  <c r="V100" i="1"/>
  <c r="V98" i="1"/>
  <c r="V96" i="1"/>
  <c r="V94" i="1"/>
  <c r="V92" i="1"/>
  <c r="U92" i="1"/>
  <c r="V90" i="1"/>
  <c r="U90" i="1"/>
  <c r="V88" i="1"/>
  <c r="U88" i="1"/>
  <c r="V86" i="1"/>
  <c r="U86" i="1"/>
  <c r="V84" i="1"/>
  <c r="V82" i="1"/>
  <c r="V80" i="1"/>
  <c r="U80" i="1"/>
  <c r="V78" i="1"/>
  <c r="V76" i="1"/>
  <c r="U76" i="1"/>
  <c r="V75" i="1"/>
  <c r="V73" i="1"/>
  <c r="V71" i="1"/>
  <c r="V69" i="1"/>
  <c r="V67" i="1"/>
  <c r="V66" i="1"/>
  <c r="U65" i="1"/>
  <c r="V65" i="1"/>
  <c r="V63" i="1"/>
  <c r="V61" i="1"/>
  <c r="U59" i="1"/>
  <c r="V59" i="1"/>
  <c r="V57" i="1"/>
  <c r="V55" i="1"/>
  <c r="V53" i="1"/>
  <c r="V51" i="1"/>
  <c r="V49" i="1"/>
  <c r="V47" i="1"/>
  <c r="U45" i="1"/>
  <c r="V45" i="1"/>
  <c r="V43" i="1"/>
  <c r="U41" i="1"/>
  <c r="V41" i="1"/>
  <c r="V39" i="1"/>
  <c r="V37" i="1"/>
  <c r="V35" i="1"/>
  <c r="U33" i="1"/>
  <c r="V33" i="1"/>
  <c r="V31" i="1"/>
  <c r="V29" i="1"/>
  <c r="V27" i="1"/>
  <c r="U25" i="1"/>
  <c r="V25" i="1"/>
  <c r="U23" i="1"/>
  <c r="V23" i="1"/>
  <c r="V20" i="1"/>
  <c r="U18" i="1"/>
  <c r="V18" i="1"/>
  <c r="V17" i="1"/>
  <c r="V15" i="1"/>
  <c r="V11" i="1"/>
  <c r="V10" i="1"/>
  <c r="V8" i="1"/>
  <c r="V101" i="1"/>
  <c r="U101" i="1"/>
  <c r="V99" i="1"/>
  <c r="U99" i="1"/>
  <c r="V97" i="1"/>
  <c r="U97" i="1"/>
  <c r="V95" i="1"/>
  <c r="V93" i="1"/>
  <c r="V91" i="1"/>
  <c r="U91" i="1"/>
  <c r="V89" i="1"/>
  <c r="U89" i="1"/>
  <c r="V87" i="1"/>
  <c r="U87" i="1"/>
  <c r="V85" i="1"/>
  <c r="U85" i="1"/>
  <c r="V83" i="1"/>
  <c r="U83" i="1"/>
  <c r="V81" i="1"/>
  <c r="U81" i="1"/>
  <c r="V79" i="1"/>
  <c r="V77" i="1"/>
  <c r="V74" i="1"/>
  <c r="V72" i="1"/>
  <c r="U70" i="1"/>
  <c r="V70" i="1"/>
  <c r="V68" i="1"/>
  <c r="V64" i="1"/>
  <c r="U62" i="1"/>
  <c r="V62" i="1"/>
  <c r="U60" i="1"/>
  <c r="V60" i="1"/>
  <c r="U58" i="1"/>
  <c r="V58" i="1"/>
  <c r="V56" i="1"/>
  <c r="V54" i="1"/>
  <c r="V52" i="1"/>
  <c r="V50" i="1"/>
  <c r="U48" i="1"/>
  <c r="V48" i="1"/>
  <c r="U46" i="1"/>
  <c r="V46" i="1"/>
  <c r="V44" i="1"/>
  <c r="U42" i="1"/>
  <c r="V42" i="1"/>
  <c r="U40" i="1"/>
  <c r="V40" i="1"/>
  <c r="U38" i="1"/>
  <c r="V38" i="1"/>
  <c r="U36" i="1"/>
  <c r="V36" i="1"/>
  <c r="U34" i="1"/>
  <c r="V34" i="1"/>
  <c r="V32" i="1"/>
  <c r="V30" i="1"/>
  <c r="V28" i="1"/>
  <c r="V26" i="1"/>
  <c r="V24" i="1"/>
  <c r="V22" i="1"/>
  <c r="V21" i="1"/>
  <c r="U19" i="1"/>
  <c r="V19" i="1"/>
  <c r="U16" i="1"/>
  <c r="V16" i="1"/>
  <c r="U14" i="1"/>
  <c r="V14" i="1"/>
  <c r="V13" i="1"/>
  <c r="V12" i="1"/>
  <c r="V9" i="1"/>
  <c r="V7" i="1"/>
  <c r="AD5" i="1" l="1"/>
  <c r="Q5" i="1"/>
</calcChain>
</file>

<file path=xl/sharedStrings.xml><?xml version="1.0" encoding="utf-8"?>
<sst xmlns="http://schemas.openxmlformats.org/spreadsheetml/2006/main" count="423" uniqueCount="153">
  <si>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</si>
  <si>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</si>
  <si>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</si>
  <si>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</si>
  <si>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</si>
  <si>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</si>
  <si>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</si>
  <si>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</si>
  <si>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</si>
  <si>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</si>
  <si>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</si>
  <si>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</si>
  <si>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</si>
  <si>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</si>
  <si>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</si>
  <si>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</si>
  <si>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</si>
  <si>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</si>
  <si>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</si>
  <si>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</si>
  <si>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</si>
  <si>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</si>
  <si>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</si>
  <si>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13,04,(1)</t>
  </si>
  <si>
    <t>13,04,(2)</t>
  </si>
  <si>
    <t>11,04,</t>
  </si>
  <si>
    <t>10,04,</t>
  </si>
  <si>
    <t>04,04,</t>
  </si>
  <si>
    <t>03,04,</t>
  </si>
  <si>
    <t>28,03,</t>
  </si>
  <si>
    <t>27,03,</t>
  </si>
  <si>
    <t>21,03,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</si>
  <si>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</si>
  <si>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</si>
  <si>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</si>
  <si>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</si>
  <si>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</si>
  <si>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</si>
  <si>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</si>
  <si>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</si>
  <si>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10,04,24 филиал обнулил заказ</t>
  </si>
  <si>
    <t>018  Сосиски Рубленые, Вязанка вискофан  ВЕС.ПОКОМ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</si>
  <si>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</si>
  <si>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</si>
  <si>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</si>
  <si>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</si>
  <si>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</si>
  <si>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</si>
  <si>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нет потребности в данном СКЮ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</si>
  <si>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</si>
  <si>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</si>
  <si>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</si>
  <si>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</si>
  <si>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</si>
  <si>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</si>
  <si>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</si>
  <si>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</si>
  <si>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</si>
  <si>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</si>
  <si>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</si>
  <si>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</si>
  <si>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</si>
  <si>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</si>
  <si>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</si>
  <si>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</si>
  <si>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</si>
  <si>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</si>
  <si>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</si>
  <si>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</si>
  <si>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</si>
  <si>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</si>
  <si>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</si>
  <si>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</si>
  <si>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</si>
  <si>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</si>
  <si>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</si>
  <si>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</si>
  <si>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</si>
  <si>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</si>
  <si>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</si>
  <si>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</si>
  <si>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</si>
  <si>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</si>
  <si>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</si>
  <si>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</si>
  <si>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</si>
  <si>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</si>
  <si>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</si>
  <si>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</si>
  <si>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</si>
  <si>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</si>
  <si>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</si>
  <si>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</si>
  <si>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</si>
  <si>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</si>
  <si>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</si>
  <si>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</si>
  <si>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</si>
  <si>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</si>
  <si>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</si>
  <si>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</si>
  <si>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</si>
  <si>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</si>
  <si>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</si>
  <si>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</si>
  <si>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</si>
  <si>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</si>
  <si>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</si>
  <si>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</si>
  <si>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</si>
  <si>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</si>
  <si>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</si>
  <si>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</si>
  <si>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375  Сосиски Сочинки по-баварски Бавария Фикс.вес 0,84 П/а мгс Стародворье</t>
  </si>
  <si>
    <t>необходимо увеличить продажи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</si>
  <si>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</si>
  <si>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</si>
  <si>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</si>
  <si>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</si>
  <si>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</si>
  <si>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</si>
  <si>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</si>
  <si>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</si>
  <si>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</si>
  <si>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</si>
  <si>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</si>
  <si>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</si>
  <si>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</si>
  <si>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</si>
  <si>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</si>
  <si>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</si>
  <si>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</si>
  <si>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</si>
  <si>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</si>
  <si>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</si>
  <si>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</si>
  <si>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 / 21,03,24 100кг заказ Фомин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</si>
  <si>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</si>
  <si>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</si>
  <si>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50кг заказ Фомин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</si>
  <si>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</si>
  <si>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</si>
  <si>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</si>
  <si>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то же что и 406</t>
  </si>
  <si>
    <t>не верно поставлено на приход / то же что и 367 (задвоенное СКЮ)</t>
  </si>
  <si>
    <t>не верно поставлено на приход / то же что и 393 (задвоенное СКЮ)</t>
  </si>
  <si>
    <t>то же что и 480 (задвоенное СКЮ)</t>
  </si>
  <si>
    <t>заказ</t>
  </si>
  <si>
    <t>15,04,</t>
  </si>
  <si>
    <t>12,04,24 филиал обнулил заказ</t>
  </si>
  <si>
    <t>то же что 442 / 12,04,24 филиал обнулил заказ</t>
  </si>
  <si>
    <t>то же что и 368 / 12,04,24 филиал обнулил заказ</t>
  </si>
  <si>
    <t>21,03,24 заказ Фомин / 12,04,24 филиал обнулил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</si>
</sst>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0" borderId="1" xfId="1" applyNumberFormat="1" applyFont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1" sqref="AC1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85546875" style="9" customWidth="1"/>
    <col min="8" max="8" width="5.85546875" customWidth="1"/>
    <col min="9" max="9" width="13" customWidth="1"/>
    <col min="10" max="11" width="7" customWidth="1"/>
    <col min="12" max="13" width="0.7109375" customWidth="1"/>
    <col min="14" max="19" width="7" customWidth="1"/>
    <col min="20" max="20" width="22" customWidth="1"/>
    <col min="21" max="22" width="4.5703125" customWidth="1"/>
    <col min="23" max="28" width="6.7109375" customWidth="1"/>
    <col min="29" max="29" width="59.285156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147</v>
      </c>
      <c r="S3" s="10" t="s">
        <v>16</v>
      </c>
      <c r="T3" s="10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SUM(E6:E480)</f>
        <v>41581.046000000009</v>
      </c>
      <c r="F5" s="4">
        <f>SUM(F6:F480)</f>
        <v>54034.976999999977</v>
      </c>
      <c r="G5" s="7"/>
      <c r="H5" s="1"/>
      <c r="I5" s="1"/>
      <c r="J5" s="4">
        <f t="shared" ref="J5:S5" si="0">SUM(J6:J480)</f>
        <v>40355.597000000009</v>
      </c>
      <c r="K5" s="4">
        <f t="shared" si="0"/>
        <v>1225.4489999999983</v>
      </c>
      <c r="L5" s="4">
        <f t="shared" si="0"/>
        <v>0</v>
      </c>
      <c r="M5" s="4">
        <f t="shared" si="0"/>
        <v>0</v>
      </c>
      <c r="N5" s="4">
        <f t="shared" si="0"/>
        <v>20138.743399999999</v>
      </c>
      <c r="O5" s="4">
        <f t="shared" si="0"/>
        <v>9100</v>
      </c>
      <c r="P5" s="4">
        <f t="shared" si="0"/>
        <v>8316.2092000000011</v>
      </c>
      <c r="Q5" s="4">
        <f t="shared" si="0"/>
        <v>18462.032999999996</v>
      </c>
      <c r="R5" s="4">
        <f t="shared" si="0"/>
        <v>11669.046599999998</v>
      </c>
      <c r="S5" s="4">
        <f t="shared" si="0"/>
        <v>9863</v>
      </c>
      <c r="T5" s="1"/>
      <c r="U5" s="1"/>
      <c r="V5" s="1"/>
      <c r="W5" s="4">
        <f t="shared" ref="W5:AB5" si="1">SUM(W6:W480)</f>
        <v>8496.3851999999952</v>
      </c>
      <c r="X5" s="4">
        <f t="shared" si="1"/>
        <v>7525.5323999999982</v>
      </c>
      <c r="Y5" s="4">
        <f t="shared" si="1"/>
        <v>7099.2090000000035</v>
      </c>
      <c r="Z5" s="4">
        <f t="shared" si="1"/>
        <v>7683.0966000000035</v>
      </c>
      <c r="AA5" s="4">
        <f t="shared" si="1"/>
        <v>7703.9697999999962</v>
      </c>
      <c r="AB5" s="4">
        <f t="shared" si="1"/>
        <v>7447.609800000002</v>
      </c>
      <c r="AC5" s="1"/>
      <c r="AD5" s="4">
        <f>SUM(AD6:AD480)</f>
        <v>10662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351.06</v>
      </c>
      <c r="D6" s="1">
        <v>204.75</v>
      </c>
      <c r="E6" s="1">
        <v>222.905</v>
      </c>
      <c r="F6" s="1">
        <v>261.36500000000001</v>
      </c>
      <c r="G6" s="7">
        <v>1</v>
      </c>
      <c r="H6" s="1">
        <v>50</v>
      </c>
      <c r="I6" s="1" t="s">
        <v>34</v>
      </c>
      <c r="J6" s="1">
        <v>211.2</v>
      </c>
      <c r="K6" s="1">
        <f t="shared" ref="K6:K26" si="2">E6-J6</f>
        <v>11.705000000000013</v>
      </c>
      <c r="L6" s="1"/>
      <c r="M6" s="1"/>
      <c r="N6" s="1">
        <v>171.69120000000001</v>
      </c>
      <c r="O6" s="1"/>
      <c r="P6" s="1">
        <f>E6/5</f>
        <v>44.581000000000003</v>
      </c>
      <c r="Q6" s="5">
        <f>12*P6-O6-N6-F6</f>
        <v>101.91579999999999</v>
      </c>
      <c r="R6" s="5">
        <v>0</v>
      </c>
      <c r="S6" s="5">
        <v>0</v>
      </c>
      <c r="T6" s="1" t="s">
        <v>48</v>
      </c>
      <c r="U6" s="1">
        <f>(F6+N6+O6+R6)/P6</f>
        <v>9.7139184854534442</v>
      </c>
      <c r="V6" s="1">
        <f>(F6+N6+O6)/P6</f>
        <v>9.7139184854534442</v>
      </c>
      <c r="W6" s="1">
        <v>44.306399999999996</v>
      </c>
      <c r="X6" s="1">
        <v>38.739999999999988</v>
      </c>
      <c r="Y6" s="1">
        <v>37.332799999999999</v>
      </c>
      <c r="Z6" s="1">
        <v>37.541400000000003</v>
      </c>
      <c r="AA6" s="1">
        <v>37.772799999999997</v>
      </c>
      <c r="AB6" s="1">
        <v>46.878399999999999</v>
      </c>
      <c r="AC6" s="1" t="s">
        <v>149</v>
      </c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83.45</v>
      </c>
      <c r="D7" s="1">
        <v>245.69200000000001</v>
      </c>
      <c r="E7" s="1">
        <v>141.43100000000001</v>
      </c>
      <c r="F7" s="1">
        <v>154.33500000000001</v>
      </c>
      <c r="G7" s="7">
        <v>1</v>
      </c>
      <c r="H7" s="1">
        <v>30</v>
      </c>
      <c r="I7" s="1" t="s">
        <v>36</v>
      </c>
      <c r="J7" s="1">
        <v>152.47999999999999</v>
      </c>
      <c r="K7" s="1">
        <f t="shared" si="2"/>
        <v>-11.048999999999978</v>
      </c>
      <c r="L7" s="1"/>
      <c r="M7" s="1"/>
      <c r="N7" s="1">
        <v>90</v>
      </c>
      <c r="O7" s="1"/>
      <c r="P7" s="1">
        <f t="shared" ref="P7:P59" si="3">E7/5</f>
        <v>28.286200000000001</v>
      </c>
      <c r="Q7" s="5">
        <f t="shared" ref="Q7:Q13" si="4">12*P7-O7-N7-F7</f>
        <v>95.099399999999974</v>
      </c>
      <c r="R7" s="5">
        <v>90</v>
      </c>
      <c r="S7" s="5">
        <v>90</v>
      </c>
      <c r="T7" s="1"/>
      <c r="U7" s="1">
        <f t="shared" ref="U7:U13" si="5">(F7+N7+O7+R7)/P7</f>
        <v>11.819721277513418</v>
      </c>
      <c r="V7" s="1">
        <f t="shared" ref="V7:V59" si="6">(F7+N7+O7)/P7</f>
        <v>8.6379577320389451</v>
      </c>
      <c r="W7" s="1">
        <v>24.966999999999999</v>
      </c>
      <c r="X7" s="1">
        <v>24.291399999999999</v>
      </c>
      <c r="Y7" s="1">
        <v>21.9346</v>
      </c>
      <c r="Z7" s="1">
        <v>14.9328</v>
      </c>
      <c r="AA7" s="1">
        <v>10.7636</v>
      </c>
      <c r="AB7" s="1">
        <v>5.7843999999999998</v>
      </c>
      <c r="AC7" s="1" t="s">
        <v>37</v>
      </c>
      <c r="AD7" s="1">
        <f t="shared" ref="AD7:AD17" si="7">ROUND(R7*G7,0)</f>
        <v>90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33</v>
      </c>
      <c r="C8" s="1">
        <v>328.52800000000002</v>
      </c>
      <c r="D8" s="1">
        <v>128.04499999999999</v>
      </c>
      <c r="E8" s="1">
        <v>157.26499999999999</v>
      </c>
      <c r="F8" s="1">
        <v>246.60599999999999</v>
      </c>
      <c r="G8" s="7">
        <v>1</v>
      </c>
      <c r="H8" s="1">
        <v>45</v>
      </c>
      <c r="I8" s="1" t="s">
        <v>34</v>
      </c>
      <c r="J8" s="1">
        <v>141.5</v>
      </c>
      <c r="K8" s="1">
        <f t="shared" si="2"/>
        <v>15.764999999999986</v>
      </c>
      <c r="L8" s="1"/>
      <c r="M8" s="1"/>
      <c r="N8" s="1">
        <v>120</v>
      </c>
      <c r="O8" s="1"/>
      <c r="P8" s="1">
        <f t="shared" si="3"/>
        <v>31.452999999999996</v>
      </c>
      <c r="Q8" s="5">
        <f t="shared" si="4"/>
        <v>10.829999999999927</v>
      </c>
      <c r="R8" s="5">
        <v>0</v>
      </c>
      <c r="S8" s="5">
        <v>0</v>
      </c>
      <c r="T8" s="1" t="s">
        <v>48</v>
      </c>
      <c r="U8" s="1">
        <f t="shared" si="5"/>
        <v>11.655676724000891</v>
      </c>
      <c r="V8" s="1">
        <f t="shared" si="6"/>
        <v>11.655676724000891</v>
      </c>
      <c r="W8" s="1">
        <v>34.463999999999999</v>
      </c>
      <c r="X8" s="1">
        <v>31.302</v>
      </c>
      <c r="Y8" s="1">
        <v>29.406400000000001</v>
      </c>
      <c r="Z8" s="1">
        <v>37.398600000000002</v>
      </c>
      <c r="AA8" s="1">
        <v>37.509599999999999</v>
      </c>
      <c r="AB8" s="1">
        <v>26.714200000000002</v>
      </c>
      <c r="AC8" s="1" t="s">
        <v>149</v>
      </c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33</v>
      </c>
      <c r="C9" s="1">
        <v>505.00099999999998</v>
      </c>
      <c r="D9" s="1">
        <v>711.86800000000005</v>
      </c>
      <c r="E9" s="1">
        <v>380.22500000000002</v>
      </c>
      <c r="F9" s="1">
        <v>736.83699999999999</v>
      </c>
      <c r="G9" s="7">
        <v>1</v>
      </c>
      <c r="H9" s="1">
        <v>45</v>
      </c>
      <c r="I9" s="1" t="s">
        <v>34</v>
      </c>
      <c r="J9" s="1">
        <v>349.8</v>
      </c>
      <c r="K9" s="1">
        <f t="shared" si="2"/>
        <v>30.425000000000011</v>
      </c>
      <c r="L9" s="1"/>
      <c r="M9" s="1"/>
      <c r="N9" s="1">
        <v>0</v>
      </c>
      <c r="O9" s="1"/>
      <c r="P9" s="1">
        <f t="shared" si="3"/>
        <v>76.045000000000002</v>
      </c>
      <c r="Q9" s="5">
        <f t="shared" si="4"/>
        <v>175.70299999999997</v>
      </c>
      <c r="R9" s="5">
        <v>80</v>
      </c>
      <c r="S9" s="5">
        <v>80</v>
      </c>
      <c r="T9" s="1"/>
      <c r="U9" s="1">
        <f t="shared" si="5"/>
        <v>10.741495167335129</v>
      </c>
      <c r="V9" s="1">
        <f t="shared" si="6"/>
        <v>9.6894864882635279</v>
      </c>
      <c r="W9" s="1">
        <v>83.335999999999999</v>
      </c>
      <c r="X9" s="1">
        <v>92.815599999999989</v>
      </c>
      <c r="Y9" s="1">
        <v>84.698800000000006</v>
      </c>
      <c r="Z9" s="1">
        <v>71.982799999999997</v>
      </c>
      <c r="AA9" s="1">
        <v>73.436199999999999</v>
      </c>
      <c r="AB9" s="1">
        <v>82.196400000000011</v>
      </c>
      <c r="AC9" s="1" t="s">
        <v>40</v>
      </c>
      <c r="AD9" s="1">
        <f t="shared" si="7"/>
        <v>80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33</v>
      </c>
      <c r="C10" s="1">
        <v>44.866999999999997</v>
      </c>
      <c r="D10" s="1">
        <v>60.371000000000002</v>
      </c>
      <c r="E10" s="1">
        <v>42.917000000000002</v>
      </c>
      <c r="F10" s="1">
        <v>54.054000000000002</v>
      </c>
      <c r="G10" s="7">
        <v>1</v>
      </c>
      <c r="H10" s="1" t="e">
        <v>#N/A</v>
      </c>
      <c r="I10" s="1" t="s">
        <v>34</v>
      </c>
      <c r="J10" s="1">
        <v>44.7</v>
      </c>
      <c r="K10" s="1">
        <f t="shared" si="2"/>
        <v>-1.7830000000000013</v>
      </c>
      <c r="L10" s="1"/>
      <c r="M10" s="1"/>
      <c r="N10" s="1">
        <v>33.981599999999972</v>
      </c>
      <c r="O10" s="1"/>
      <c r="P10" s="1">
        <f t="shared" si="3"/>
        <v>8.583400000000001</v>
      </c>
      <c r="Q10" s="5">
        <f t="shared" si="4"/>
        <v>14.965200000000038</v>
      </c>
      <c r="R10" s="5">
        <v>0</v>
      </c>
      <c r="S10" s="5">
        <v>0</v>
      </c>
      <c r="T10" s="1" t="s">
        <v>48</v>
      </c>
      <c r="U10" s="1">
        <f t="shared" si="5"/>
        <v>10.256495095183723</v>
      </c>
      <c r="V10" s="1">
        <f t="shared" si="6"/>
        <v>10.256495095183723</v>
      </c>
      <c r="W10" s="1">
        <v>8.0839999999999996</v>
      </c>
      <c r="X10" s="1">
        <v>6.5828000000000007</v>
      </c>
      <c r="Y10" s="1">
        <v>5.3052000000000001</v>
      </c>
      <c r="Z10" s="1">
        <v>0.76740000000000008</v>
      </c>
      <c r="AA10" s="1">
        <v>0.50900000000000001</v>
      </c>
      <c r="AB10" s="1">
        <v>4.8268000000000004</v>
      </c>
      <c r="AC10" s="1" t="s">
        <v>149</v>
      </c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42</v>
      </c>
      <c r="C11" s="1">
        <v>971</v>
      </c>
      <c r="D11" s="1">
        <v>157</v>
      </c>
      <c r="E11" s="1">
        <v>573</v>
      </c>
      <c r="F11" s="1">
        <v>444</v>
      </c>
      <c r="G11" s="7">
        <v>0.45</v>
      </c>
      <c r="H11" s="1">
        <v>45</v>
      </c>
      <c r="I11" s="1" t="s">
        <v>34</v>
      </c>
      <c r="J11" s="1">
        <v>567</v>
      </c>
      <c r="K11" s="1">
        <f t="shared" si="2"/>
        <v>6</v>
      </c>
      <c r="L11" s="1"/>
      <c r="M11" s="1"/>
      <c r="N11" s="1">
        <v>450</v>
      </c>
      <c r="O11" s="1"/>
      <c r="P11" s="1">
        <f t="shared" si="3"/>
        <v>114.6</v>
      </c>
      <c r="Q11" s="5">
        <f t="shared" si="4"/>
        <v>481.19999999999982</v>
      </c>
      <c r="R11" s="5">
        <v>0</v>
      </c>
      <c r="S11" s="5">
        <v>0</v>
      </c>
      <c r="T11" s="1" t="s">
        <v>48</v>
      </c>
      <c r="U11" s="1">
        <f t="shared" si="5"/>
        <v>7.8010471204188487</v>
      </c>
      <c r="V11" s="1">
        <f t="shared" si="6"/>
        <v>7.8010471204188487</v>
      </c>
      <c r="W11" s="1">
        <v>119.2</v>
      </c>
      <c r="X11" s="1">
        <v>78.8</v>
      </c>
      <c r="Y11" s="1">
        <v>76.400000000000006</v>
      </c>
      <c r="Z11" s="1">
        <v>109.49760000000001</v>
      </c>
      <c r="AA11" s="1">
        <v>114.49760000000001</v>
      </c>
      <c r="AB11" s="1">
        <v>101.2</v>
      </c>
      <c r="AC11" s="1" t="s">
        <v>150</v>
      </c>
      <c r="AD11" s="1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42</v>
      </c>
      <c r="C12" s="1">
        <v>1419</v>
      </c>
      <c r="D12" s="1">
        <v>301</v>
      </c>
      <c r="E12" s="1">
        <v>793</v>
      </c>
      <c r="F12" s="1">
        <v>800</v>
      </c>
      <c r="G12" s="7">
        <v>0.45</v>
      </c>
      <c r="H12" s="1">
        <v>45</v>
      </c>
      <c r="I12" s="1" t="s">
        <v>34</v>
      </c>
      <c r="J12" s="1">
        <v>783</v>
      </c>
      <c r="K12" s="1">
        <f t="shared" si="2"/>
        <v>10</v>
      </c>
      <c r="L12" s="1"/>
      <c r="M12" s="1"/>
      <c r="N12" s="1">
        <v>450</v>
      </c>
      <c r="O12" s="1"/>
      <c r="P12" s="1">
        <f t="shared" si="3"/>
        <v>158.6</v>
      </c>
      <c r="Q12" s="5">
        <f t="shared" si="4"/>
        <v>653.19999999999982</v>
      </c>
      <c r="R12" s="5">
        <v>450</v>
      </c>
      <c r="S12" s="5">
        <v>450</v>
      </c>
      <c r="T12" s="1"/>
      <c r="U12" s="1">
        <f t="shared" si="5"/>
        <v>10.718789407313999</v>
      </c>
      <c r="V12" s="1">
        <f t="shared" si="6"/>
        <v>7.881462799495587</v>
      </c>
      <c r="W12" s="1">
        <v>152.4</v>
      </c>
      <c r="X12" s="1">
        <v>126.4</v>
      </c>
      <c r="Y12" s="1">
        <v>125.4</v>
      </c>
      <c r="Z12" s="1">
        <v>160.6</v>
      </c>
      <c r="AA12" s="1">
        <v>168</v>
      </c>
      <c r="AB12" s="1">
        <v>124.8</v>
      </c>
      <c r="AC12" s="1"/>
      <c r="AD12" s="1">
        <f t="shared" si="7"/>
        <v>203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42</v>
      </c>
      <c r="C13" s="1">
        <v>102</v>
      </c>
      <c r="D13" s="1"/>
      <c r="E13" s="1">
        <v>29</v>
      </c>
      <c r="F13" s="1">
        <v>60</v>
      </c>
      <c r="G13" s="7">
        <v>0.17</v>
      </c>
      <c r="H13" s="1">
        <v>180</v>
      </c>
      <c r="I13" s="1" t="s">
        <v>34</v>
      </c>
      <c r="J13" s="1">
        <v>36</v>
      </c>
      <c r="K13" s="1">
        <f t="shared" si="2"/>
        <v>-7</v>
      </c>
      <c r="L13" s="1"/>
      <c r="M13" s="1"/>
      <c r="N13" s="1">
        <v>0</v>
      </c>
      <c r="O13" s="1"/>
      <c r="P13" s="1">
        <f t="shared" si="3"/>
        <v>5.8</v>
      </c>
      <c r="Q13" s="5">
        <f t="shared" si="4"/>
        <v>9.5999999999999943</v>
      </c>
      <c r="R13" s="5">
        <v>0</v>
      </c>
      <c r="S13" s="5">
        <v>0</v>
      </c>
      <c r="T13" s="1" t="s">
        <v>48</v>
      </c>
      <c r="U13" s="1">
        <f t="shared" si="5"/>
        <v>10.344827586206897</v>
      </c>
      <c r="V13" s="1">
        <f t="shared" si="6"/>
        <v>10.344827586206897</v>
      </c>
      <c r="W13" s="1">
        <v>5.4</v>
      </c>
      <c r="X13" s="1">
        <v>7.4</v>
      </c>
      <c r="Y13" s="1">
        <v>6.4</v>
      </c>
      <c r="Z13" s="1">
        <v>9.6</v>
      </c>
      <c r="AA13" s="1">
        <v>9.8000000000000007</v>
      </c>
      <c r="AB13" s="1">
        <v>7.6</v>
      </c>
      <c r="AC13" s="1" t="s">
        <v>149</v>
      </c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47</v>
      </c>
      <c r="B14" s="14" t="s">
        <v>42</v>
      </c>
      <c r="C14" s="14"/>
      <c r="D14" s="14"/>
      <c r="E14" s="14"/>
      <c r="F14" s="14"/>
      <c r="G14" s="15">
        <v>0</v>
      </c>
      <c r="H14" s="14" t="e">
        <v>#N/A</v>
      </c>
      <c r="I14" s="14" t="s">
        <v>34</v>
      </c>
      <c r="J14" s="14"/>
      <c r="K14" s="14">
        <f t="shared" si="2"/>
        <v>0</v>
      </c>
      <c r="L14" s="14"/>
      <c r="M14" s="14"/>
      <c r="N14" s="14"/>
      <c r="O14" s="14"/>
      <c r="P14" s="14">
        <f t="shared" si="3"/>
        <v>0</v>
      </c>
      <c r="Q14" s="16"/>
      <c r="R14" s="16"/>
      <c r="S14" s="16"/>
      <c r="T14" s="14"/>
      <c r="U14" s="14" t="e">
        <f t="shared" ref="U14:U59" si="8">(F14+N14+O14+Q14)/P14</f>
        <v>#DIV/0!</v>
      </c>
      <c r="V14" s="14" t="e">
        <f t="shared" si="6"/>
        <v>#DIV/0!</v>
      </c>
      <c r="W14" s="14">
        <v>0</v>
      </c>
      <c r="X14" s="14">
        <v>0</v>
      </c>
      <c r="Y14" s="14">
        <v>0.2</v>
      </c>
      <c r="Z14" s="14">
        <v>0.2</v>
      </c>
      <c r="AA14" s="14">
        <v>0</v>
      </c>
      <c r="AB14" s="14">
        <v>0</v>
      </c>
      <c r="AC14" s="14" t="s">
        <v>48</v>
      </c>
      <c r="AD14" s="14">
        <f t="shared" ref="AD14:AD36" si="9">ROUND(Q14*G14,0)</f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42</v>
      </c>
      <c r="C15" s="1">
        <v>40</v>
      </c>
      <c r="D15" s="1">
        <v>30</v>
      </c>
      <c r="E15" s="1">
        <v>52</v>
      </c>
      <c r="F15" s="1">
        <v>10</v>
      </c>
      <c r="G15" s="7">
        <v>0.3</v>
      </c>
      <c r="H15" s="1">
        <v>40</v>
      </c>
      <c r="I15" s="1" t="s">
        <v>34</v>
      </c>
      <c r="J15" s="1">
        <v>54</v>
      </c>
      <c r="K15" s="1">
        <f t="shared" si="2"/>
        <v>-2</v>
      </c>
      <c r="L15" s="1"/>
      <c r="M15" s="1"/>
      <c r="N15" s="1">
        <v>36</v>
      </c>
      <c r="O15" s="1"/>
      <c r="P15" s="1">
        <f t="shared" si="3"/>
        <v>10.4</v>
      </c>
      <c r="Q15" s="5">
        <f>12*P15-O15-N15-F15</f>
        <v>78.800000000000011</v>
      </c>
      <c r="R15" s="5">
        <v>36</v>
      </c>
      <c r="S15" s="5">
        <v>36</v>
      </c>
      <c r="T15" s="1"/>
      <c r="U15" s="1">
        <f>(F15+N15+O15+R15)/P15</f>
        <v>7.8846153846153841</v>
      </c>
      <c r="V15" s="1">
        <f t="shared" si="6"/>
        <v>4.4230769230769234</v>
      </c>
      <c r="W15" s="1">
        <v>9</v>
      </c>
      <c r="X15" s="1">
        <v>4.4000000000000004</v>
      </c>
      <c r="Y15" s="1">
        <v>5.4</v>
      </c>
      <c r="Z15" s="1">
        <v>6</v>
      </c>
      <c r="AA15" s="1">
        <v>5.4</v>
      </c>
      <c r="AB15" s="1">
        <v>5.4</v>
      </c>
      <c r="AC15" s="1"/>
      <c r="AD15" s="1">
        <f t="shared" si="7"/>
        <v>11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50</v>
      </c>
      <c r="B16" s="14" t="s">
        <v>42</v>
      </c>
      <c r="C16" s="14"/>
      <c r="D16" s="14"/>
      <c r="E16" s="14"/>
      <c r="F16" s="14"/>
      <c r="G16" s="15">
        <v>0</v>
      </c>
      <c r="H16" s="14" t="e">
        <v>#N/A</v>
      </c>
      <c r="I16" s="14" t="s">
        <v>34</v>
      </c>
      <c r="J16" s="14"/>
      <c r="K16" s="14">
        <f t="shared" si="2"/>
        <v>0</v>
      </c>
      <c r="L16" s="14"/>
      <c r="M16" s="14"/>
      <c r="N16" s="14"/>
      <c r="O16" s="14"/>
      <c r="P16" s="14">
        <f t="shared" si="3"/>
        <v>0</v>
      </c>
      <c r="Q16" s="16"/>
      <c r="R16" s="16"/>
      <c r="S16" s="16"/>
      <c r="T16" s="14"/>
      <c r="U16" s="14" t="e">
        <f t="shared" si="8"/>
        <v>#DIV/0!</v>
      </c>
      <c r="V16" s="14" t="e">
        <f t="shared" si="6"/>
        <v>#DIV/0!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 t="s">
        <v>48</v>
      </c>
      <c r="AD16" s="14">
        <f t="shared" si="9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42</v>
      </c>
      <c r="C17" s="1">
        <v>159</v>
      </c>
      <c r="D17" s="1">
        <v>107</v>
      </c>
      <c r="E17" s="1">
        <v>111</v>
      </c>
      <c r="F17" s="1">
        <v>132</v>
      </c>
      <c r="G17" s="7">
        <v>0.17</v>
      </c>
      <c r="H17" s="1">
        <v>180</v>
      </c>
      <c r="I17" s="1" t="s">
        <v>34</v>
      </c>
      <c r="J17" s="1">
        <v>111</v>
      </c>
      <c r="K17" s="1">
        <f t="shared" si="2"/>
        <v>0</v>
      </c>
      <c r="L17" s="1"/>
      <c r="M17" s="1"/>
      <c r="N17" s="1">
        <v>36</v>
      </c>
      <c r="O17" s="1"/>
      <c r="P17" s="1">
        <f t="shared" si="3"/>
        <v>22.2</v>
      </c>
      <c r="Q17" s="5">
        <f>12*P17-O17-N17-F17</f>
        <v>98.399999999999977</v>
      </c>
      <c r="R17" s="5">
        <v>30</v>
      </c>
      <c r="S17" s="5">
        <v>30</v>
      </c>
      <c r="T17" s="1"/>
      <c r="U17" s="1">
        <f>(F17+N17+O17+R17)/P17</f>
        <v>8.9189189189189193</v>
      </c>
      <c r="V17" s="1">
        <f t="shared" si="6"/>
        <v>7.5675675675675675</v>
      </c>
      <c r="W17" s="1">
        <v>21</v>
      </c>
      <c r="X17" s="1">
        <v>19.600000000000001</v>
      </c>
      <c r="Y17" s="1">
        <v>16.8</v>
      </c>
      <c r="Z17" s="1">
        <v>18.399999999999999</v>
      </c>
      <c r="AA17" s="1">
        <v>21.4</v>
      </c>
      <c r="AB17" s="1">
        <v>21</v>
      </c>
      <c r="AC17" s="1"/>
      <c r="AD17" s="1">
        <f t="shared" si="7"/>
        <v>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52</v>
      </c>
      <c r="B18" s="14" t="s">
        <v>42</v>
      </c>
      <c r="C18" s="14"/>
      <c r="D18" s="14"/>
      <c r="E18" s="14"/>
      <c r="F18" s="14"/>
      <c r="G18" s="15">
        <v>0</v>
      </c>
      <c r="H18" s="14" t="e">
        <v>#N/A</v>
      </c>
      <c r="I18" s="14" t="s">
        <v>34</v>
      </c>
      <c r="J18" s="14"/>
      <c r="K18" s="14">
        <f t="shared" si="2"/>
        <v>0</v>
      </c>
      <c r="L18" s="14"/>
      <c r="M18" s="14"/>
      <c r="N18" s="14"/>
      <c r="O18" s="14"/>
      <c r="P18" s="14">
        <f t="shared" si="3"/>
        <v>0</v>
      </c>
      <c r="Q18" s="16"/>
      <c r="R18" s="16"/>
      <c r="S18" s="16"/>
      <c r="T18" s="14"/>
      <c r="U18" s="14" t="e">
        <f t="shared" si="8"/>
        <v>#DIV/0!</v>
      </c>
      <c r="V18" s="14" t="e">
        <f t="shared" si="6"/>
        <v>#DIV/0!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 t="s">
        <v>48</v>
      </c>
      <c r="AD18" s="14">
        <f t="shared" si="9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53</v>
      </c>
      <c r="B19" s="14" t="s">
        <v>42</v>
      </c>
      <c r="C19" s="14"/>
      <c r="D19" s="14"/>
      <c r="E19" s="14"/>
      <c r="F19" s="14"/>
      <c r="G19" s="15">
        <v>0</v>
      </c>
      <c r="H19" s="14" t="e">
        <v>#N/A</v>
      </c>
      <c r="I19" s="14" t="s">
        <v>34</v>
      </c>
      <c r="J19" s="14"/>
      <c r="K19" s="14">
        <f t="shared" si="2"/>
        <v>0</v>
      </c>
      <c r="L19" s="14"/>
      <c r="M19" s="14"/>
      <c r="N19" s="14"/>
      <c r="O19" s="14"/>
      <c r="P19" s="14">
        <f t="shared" si="3"/>
        <v>0</v>
      </c>
      <c r="Q19" s="16"/>
      <c r="R19" s="16"/>
      <c r="S19" s="16"/>
      <c r="T19" s="14"/>
      <c r="U19" s="14" t="e">
        <f t="shared" si="8"/>
        <v>#DIV/0!</v>
      </c>
      <c r="V19" s="14" t="e">
        <f t="shared" si="6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 t="s">
        <v>48</v>
      </c>
      <c r="AD19" s="14">
        <f t="shared" si="9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33</v>
      </c>
      <c r="C20" s="1">
        <v>2982.2460000000001</v>
      </c>
      <c r="D20" s="1">
        <v>2233.2469999999998</v>
      </c>
      <c r="E20" s="1">
        <v>2350.1759999999999</v>
      </c>
      <c r="F20" s="1">
        <v>2448.0549999999998</v>
      </c>
      <c r="G20" s="7">
        <v>1</v>
      </c>
      <c r="H20" s="1">
        <v>55</v>
      </c>
      <c r="I20" s="1" t="s">
        <v>34</v>
      </c>
      <c r="J20" s="1">
        <v>2212.06</v>
      </c>
      <c r="K20" s="1">
        <f t="shared" si="2"/>
        <v>138.11599999999999</v>
      </c>
      <c r="L20" s="1"/>
      <c r="M20" s="1"/>
      <c r="N20" s="1">
        <v>1100</v>
      </c>
      <c r="O20" s="1">
        <v>1000</v>
      </c>
      <c r="P20" s="1">
        <f t="shared" si="3"/>
        <v>470.03519999999997</v>
      </c>
      <c r="Q20" s="5">
        <f t="shared" ref="Q20:Q22" si="10">12*P20-O20-N20-F20</f>
        <v>1092.3673999999996</v>
      </c>
      <c r="R20" s="5">
        <v>0</v>
      </c>
      <c r="S20" s="5">
        <v>0</v>
      </c>
      <c r="T20" s="1" t="s">
        <v>48</v>
      </c>
      <c r="U20" s="1">
        <f t="shared" ref="U20:U22" si="11">(F20+N20+O20+R20)/P20</f>
        <v>9.6759880962106681</v>
      </c>
      <c r="V20" s="1">
        <f t="shared" si="6"/>
        <v>9.6759880962106681</v>
      </c>
      <c r="W20" s="1">
        <v>459.94760000000002</v>
      </c>
      <c r="X20" s="1">
        <v>388.9966</v>
      </c>
      <c r="Y20" s="1">
        <v>388.94479999999999</v>
      </c>
      <c r="Z20" s="1">
        <v>446.58199999999999</v>
      </c>
      <c r="AA20" s="1">
        <v>452.84640000000002</v>
      </c>
      <c r="AB20" s="1">
        <v>395.49599999999998</v>
      </c>
      <c r="AC20" s="1" t="s">
        <v>149</v>
      </c>
      <c r="AD20" s="1">
        <f t="shared" ref="AD20:AD22" si="12">ROUND(R20*G20,0)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33</v>
      </c>
      <c r="C21" s="1">
        <v>6237.5060000000003</v>
      </c>
      <c r="D21" s="1">
        <v>4521.5540000000001</v>
      </c>
      <c r="E21" s="1">
        <v>2906.404</v>
      </c>
      <c r="F21" s="1">
        <v>7023.6379999999999</v>
      </c>
      <c r="G21" s="7">
        <v>1</v>
      </c>
      <c r="H21" s="1">
        <v>50</v>
      </c>
      <c r="I21" s="1" t="s">
        <v>34</v>
      </c>
      <c r="J21" s="1">
        <v>2888.1439999999998</v>
      </c>
      <c r="K21" s="1">
        <f t="shared" si="2"/>
        <v>18.260000000000218</v>
      </c>
      <c r="L21" s="1"/>
      <c r="M21" s="1"/>
      <c r="N21" s="1">
        <v>0</v>
      </c>
      <c r="O21" s="1"/>
      <c r="P21" s="1">
        <f t="shared" si="3"/>
        <v>581.2808</v>
      </c>
      <c r="Q21" s="5">
        <v>500</v>
      </c>
      <c r="R21" s="5">
        <f t="shared" ref="R21" si="13">Q21</f>
        <v>500</v>
      </c>
      <c r="S21" s="5"/>
      <c r="T21" s="1"/>
      <c r="U21" s="1">
        <f t="shared" si="11"/>
        <v>12.943207482511035</v>
      </c>
      <c r="V21" s="1">
        <f t="shared" si="6"/>
        <v>12.083038008480584</v>
      </c>
      <c r="W21" s="1">
        <v>665.14679999999998</v>
      </c>
      <c r="X21" s="1">
        <v>732.24579999999992</v>
      </c>
      <c r="Y21" s="1">
        <v>649.49340000000007</v>
      </c>
      <c r="Z21" s="1">
        <v>701.34579999999994</v>
      </c>
      <c r="AA21" s="1">
        <v>694.72979999999995</v>
      </c>
      <c r="AB21" s="1">
        <v>690.21119999999996</v>
      </c>
      <c r="AC21" s="1"/>
      <c r="AD21" s="1">
        <f t="shared" si="12"/>
        <v>500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33</v>
      </c>
      <c r="C22" s="1">
        <v>3980.6950000000002</v>
      </c>
      <c r="D22" s="1">
        <v>4089.33</v>
      </c>
      <c r="E22" s="1">
        <v>3347.2669999999998</v>
      </c>
      <c r="F22" s="1">
        <v>4119.2299999999996</v>
      </c>
      <c r="G22" s="7">
        <v>1</v>
      </c>
      <c r="H22" s="1">
        <v>55</v>
      </c>
      <c r="I22" s="1" t="s">
        <v>34</v>
      </c>
      <c r="J22" s="1">
        <v>3151.19</v>
      </c>
      <c r="K22" s="1">
        <f t="shared" si="2"/>
        <v>196.07699999999977</v>
      </c>
      <c r="L22" s="1"/>
      <c r="M22" s="1"/>
      <c r="N22" s="1">
        <v>1450</v>
      </c>
      <c r="O22" s="1">
        <v>1000</v>
      </c>
      <c r="P22" s="1">
        <f t="shared" si="3"/>
        <v>669.45339999999999</v>
      </c>
      <c r="Q22" s="5">
        <f t="shared" si="10"/>
        <v>1464.2108000000007</v>
      </c>
      <c r="R22" s="5">
        <v>450</v>
      </c>
      <c r="S22" s="5">
        <v>450</v>
      </c>
      <c r="T22" s="1"/>
      <c r="U22" s="1">
        <f t="shared" si="11"/>
        <v>10.485016582184809</v>
      </c>
      <c r="V22" s="1">
        <f t="shared" si="6"/>
        <v>9.812826404347188</v>
      </c>
      <c r="W22" s="1">
        <v>657.53</v>
      </c>
      <c r="X22" s="1">
        <v>602.14959999999996</v>
      </c>
      <c r="Y22" s="1">
        <v>577.72439999999995</v>
      </c>
      <c r="Z22" s="1">
        <v>621.51120000000003</v>
      </c>
      <c r="AA22" s="1">
        <v>653.15280000000007</v>
      </c>
      <c r="AB22" s="1">
        <v>629.28620000000001</v>
      </c>
      <c r="AC22" s="1"/>
      <c r="AD22" s="1">
        <f t="shared" si="12"/>
        <v>450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57</v>
      </c>
      <c r="B23" s="14" t="s">
        <v>33</v>
      </c>
      <c r="C23" s="14"/>
      <c r="D23" s="14"/>
      <c r="E23" s="14"/>
      <c r="F23" s="14"/>
      <c r="G23" s="15">
        <v>0</v>
      </c>
      <c r="H23" s="14">
        <v>60</v>
      </c>
      <c r="I23" s="14" t="s">
        <v>34</v>
      </c>
      <c r="J23" s="14"/>
      <c r="K23" s="14">
        <f t="shared" si="2"/>
        <v>0</v>
      </c>
      <c r="L23" s="14"/>
      <c r="M23" s="14"/>
      <c r="N23" s="14"/>
      <c r="O23" s="14"/>
      <c r="P23" s="14">
        <f t="shared" si="3"/>
        <v>0</v>
      </c>
      <c r="Q23" s="16"/>
      <c r="R23" s="16"/>
      <c r="S23" s="16"/>
      <c r="T23" s="14"/>
      <c r="U23" s="14" t="e">
        <f t="shared" si="8"/>
        <v>#DIV/0!</v>
      </c>
      <c r="V23" s="14" t="e">
        <f t="shared" si="6"/>
        <v>#DIV/0!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 t="s">
        <v>58</v>
      </c>
      <c r="AD23" s="14">
        <f t="shared" si="9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33</v>
      </c>
      <c r="C24" s="1">
        <v>7332.009</v>
      </c>
      <c r="D24" s="1">
        <v>7336.14</v>
      </c>
      <c r="E24" s="1">
        <v>5358.1360000000004</v>
      </c>
      <c r="F24" s="1">
        <v>7756.4340000000002</v>
      </c>
      <c r="G24" s="7">
        <v>1</v>
      </c>
      <c r="H24" s="1">
        <v>60</v>
      </c>
      <c r="I24" s="1" t="s">
        <v>34</v>
      </c>
      <c r="J24" s="1">
        <v>5237.1000000000004</v>
      </c>
      <c r="K24" s="1">
        <f t="shared" si="2"/>
        <v>121.03600000000006</v>
      </c>
      <c r="L24" s="1"/>
      <c r="M24" s="1"/>
      <c r="N24" s="1">
        <v>2500.972600000001</v>
      </c>
      <c r="O24" s="1">
        <v>3000</v>
      </c>
      <c r="P24" s="1">
        <f t="shared" si="3"/>
        <v>1071.6272000000001</v>
      </c>
      <c r="Q24" s="5">
        <v>500</v>
      </c>
      <c r="R24" s="5">
        <f>Q24</f>
        <v>500</v>
      </c>
      <c r="S24" s="5"/>
      <c r="T24" s="1"/>
      <c r="U24" s="1">
        <f>(F24+N24+O24+R24)/P24</f>
        <v>12.83786619077978</v>
      </c>
      <c r="V24" s="1">
        <f t="shared" si="6"/>
        <v>12.371286021855362</v>
      </c>
      <c r="W24" s="1">
        <v>1254.8406</v>
      </c>
      <c r="X24" s="1">
        <v>979.84500000000003</v>
      </c>
      <c r="Y24" s="1">
        <v>914.92900000000009</v>
      </c>
      <c r="Z24" s="1">
        <v>819.21640000000002</v>
      </c>
      <c r="AA24" s="1">
        <v>831.64660000000003</v>
      </c>
      <c r="AB24" s="1">
        <v>1062.8136</v>
      </c>
      <c r="AC24" s="1"/>
      <c r="AD24" s="1">
        <f>ROUND(R24*G24,0)</f>
        <v>500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60</v>
      </c>
      <c r="B25" s="14" t="s">
        <v>33</v>
      </c>
      <c r="C25" s="14"/>
      <c r="D25" s="14"/>
      <c r="E25" s="14">
        <v>-0.89</v>
      </c>
      <c r="F25" s="14"/>
      <c r="G25" s="15">
        <v>0</v>
      </c>
      <c r="H25" s="14">
        <v>50</v>
      </c>
      <c r="I25" s="14" t="s">
        <v>34</v>
      </c>
      <c r="J25" s="14"/>
      <c r="K25" s="14">
        <f t="shared" si="2"/>
        <v>-0.89</v>
      </c>
      <c r="L25" s="14"/>
      <c r="M25" s="14"/>
      <c r="N25" s="14"/>
      <c r="O25" s="14"/>
      <c r="P25" s="14">
        <f t="shared" si="3"/>
        <v>-0.17799999999999999</v>
      </c>
      <c r="Q25" s="16"/>
      <c r="R25" s="16"/>
      <c r="S25" s="16"/>
      <c r="T25" s="14"/>
      <c r="U25" s="14">
        <f t="shared" si="8"/>
        <v>0</v>
      </c>
      <c r="V25" s="14">
        <f t="shared" si="6"/>
        <v>0</v>
      </c>
      <c r="W25" s="14">
        <v>-0.17799999999999999</v>
      </c>
      <c r="X25" s="14">
        <v>-0.17799999999999999</v>
      </c>
      <c r="Y25" s="14">
        <v>-0.17799999999999999</v>
      </c>
      <c r="Z25" s="14">
        <v>-0.52300000000000002</v>
      </c>
      <c r="AA25" s="14">
        <v>-0.34699999999999998</v>
      </c>
      <c r="AB25" s="14">
        <v>26.457599999999999</v>
      </c>
      <c r="AC25" s="14" t="s">
        <v>48</v>
      </c>
      <c r="AD25" s="14">
        <f t="shared" si="9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33</v>
      </c>
      <c r="C26" s="1">
        <v>3270.2689999999998</v>
      </c>
      <c r="D26" s="1">
        <v>3861.1959999999999</v>
      </c>
      <c r="E26" s="1">
        <v>2889.5529999999999</v>
      </c>
      <c r="F26" s="1">
        <v>3580.8780000000002</v>
      </c>
      <c r="G26" s="7">
        <v>1</v>
      </c>
      <c r="H26" s="1">
        <v>55</v>
      </c>
      <c r="I26" s="1" t="s">
        <v>34</v>
      </c>
      <c r="J26" s="1">
        <v>2717.82</v>
      </c>
      <c r="K26" s="1">
        <f t="shared" si="2"/>
        <v>171.73299999999972</v>
      </c>
      <c r="L26" s="1"/>
      <c r="M26" s="1"/>
      <c r="N26" s="1">
        <v>1300</v>
      </c>
      <c r="O26" s="1">
        <v>1000</v>
      </c>
      <c r="P26" s="1">
        <f t="shared" si="3"/>
        <v>577.91059999999993</v>
      </c>
      <c r="Q26" s="5">
        <f t="shared" ref="Q26:Q32" si="14">12*P26-O26-N26-F26</f>
        <v>1054.049199999999</v>
      </c>
      <c r="R26" s="5">
        <v>600</v>
      </c>
      <c r="S26" s="5">
        <v>450</v>
      </c>
      <c r="T26" s="1"/>
      <c r="U26" s="1">
        <f t="shared" ref="U26:U32" si="15">(F26+N26+O26+R26)/P26</f>
        <v>11.214326229697122</v>
      </c>
      <c r="V26" s="1">
        <f t="shared" si="6"/>
        <v>10.176103362700045</v>
      </c>
      <c r="W26" s="1">
        <v>588.30700000000002</v>
      </c>
      <c r="X26" s="1">
        <v>521.98699999999997</v>
      </c>
      <c r="Y26" s="1">
        <v>487.87160000000011</v>
      </c>
      <c r="Z26" s="1">
        <v>521.13499999999999</v>
      </c>
      <c r="AA26" s="1">
        <v>530.73580000000004</v>
      </c>
      <c r="AB26" s="1">
        <v>487.87520000000012</v>
      </c>
      <c r="AC26" s="1"/>
      <c r="AD26" s="1">
        <f t="shared" ref="AD26:AD27" si="16">ROUND(R26*G26,0)</f>
        <v>600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33</v>
      </c>
      <c r="C27" s="1">
        <v>7153.0039999999999</v>
      </c>
      <c r="D27" s="1">
        <v>3087.93</v>
      </c>
      <c r="E27" s="1">
        <v>3712.8649999999998</v>
      </c>
      <c r="F27" s="1">
        <v>5420.2780000000002</v>
      </c>
      <c r="G27" s="7">
        <v>1</v>
      </c>
      <c r="H27" s="1">
        <v>60</v>
      </c>
      <c r="I27" s="1" t="s">
        <v>34</v>
      </c>
      <c r="J27" s="1">
        <v>3635.44</v>
      </c>
      <c r="K27" s="1">
        <f t="shared" ref="K27:K58" si="17">E27-J27</f>
        <v>77.424999999999727</v>
      </c>
      <c r="L27" s="1"/>
      <c r="M27" s="1"/>
      <c r="N27" s="1">
        <v>950</v>
      </c>
      <c r="O27" s="1">
        <v>400</v>
      </c>
      <c r="P27" s="1">
        <f t="shared" si="3"/>
        <v>742.57299999999998</v>
      </c>
      <c r="Q27" s="5">
        <v>2400</v>
      </c>
      <c r="R27" s="5">
        <f t="shared" ref="R27:R31" si="18">Q27</f>
        <v>2400</v>
      </c>
      <c r="S27" s="5">
        <v>2141</v>
      </c>
      <c r="T27" s="1"/>
      <c r="U27" s="1">
        <f t="shared" si="15"/>
        <v>12.349328618196461</v>
      </c>
      <c r="V27" s="1">
        <f t="shared" si="6"/>
        <v>9.1173231453338595</v>
      </c>
      <c r="W27" s="1">
        <v>723.80559999999991</v>
      </c>
      <c r="X27" s="1">
        <v>681.68119999999999</v>
      </c>
      <c r="Y27" s="1">
        <v>542.19679999999994</v>
      </c>
      <c r="Z27" s="1">
        <v>720.66520000000003</v>
      </c>
      <c r="AA27" s="1">
        <v>726.63699999999994</v>
      </c>
      <c r="AB27" s="1">
        <v>710.76220000000001</v>
      </c>
      <c r="AC27" s="1"/>
      <c r="AD27" s="1">
        <f t="shared" si="16"/>
        <v>2400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33</v>
      </c>
      <c r="C28" s="1">
        <v>3826.9780000000001</v>
      </c>
      <c r="D28" s="1">
        <v>483.98500000000001</v>
      </c>
      <c r="E28" s="1">
        <v>1654.77</v>
      </c>
      <c r="F28" s="1">
        <v>2257.3609999999999</v>
      </c>
      <c r="G28" s="7">
        <v>1</v>
      </c>
      <c r="H28" s="1">
        <v>60</v>
      </c>
      <c r="I28" s="1" t="s">
        <v>34</v>
      </c>
      <c r="J28" s="1">
        <v>1609.6</v>
      </c>
      <c r="K28" s="1">
        <f t="shared" si="17"/>
        <v>45.170000000000073</v>
      </c>
      <c r="L28" s="1"/>
      <c r="M28" s="1"/>
      <c r="N28" s="1">
        <v>1450</v>
      </c>
      <c r="O28" s="1"/>
      <c r="P28" s="1">
        <f t="shared" si="3"/>
        <v>330.95400000000001</v>
      </c>
      <c r="Q28" s="5">
        <f t="shared" si="14"/>
        <v>264.08700000000044</v>
      </c>
      <c r="R28" s="5">
        <v>0</v>
      </c>
      <c r="S28" s="5">
        <v>0</v>
      </c>
      <c r="T28" s="1" t="s">
        <v>48</v>
      </c>
      <c r="U28" s="1">
        <f t="shared" si="15"/>
        <v>11.20204318424917</v>
      </c>
      <c r="V28" s="1">
        <f t="shared" si="6"/>
        <v>11.20204318424917</v>
      </c>
      <c r="W28" s="1">
        <v>356.83460000000002</v>
      </c>
      <c r="X28" s="1">
        <v>291.7294</v>
      </c>
      <c r="Y28" s="1">
        <v>319.21319999999997</v>
      </c>
      <c r="Z28" s="1">
        <v>371.15379999999999</v>
      </c>
      <c r="AA28" s="1">
        <v>369.15679999999998</v>
      </c>
      <c r="AB28" s="1">
        <v>355.52719999999999</v>
      </c>
      <c r="AC28" s="1" t="s">
        <v>149</v>
      </c>
      <c r="AD28" s="1">
        <f t="shared" ref="AD28:AD32" si="19">ROUND(R28*G28,0)</f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33</v>
      </c>
      <c r="C29" s="1">
        <v>1086.2850000000001</v>
      </c>
      <c r="D29" s="1"/>
      <c r="E29" s="1">
        <v>500.65699999999998</v>
      </c>
      <c r="F29" s="1">
        <v>435.80599999999998</v>
      </c>
      <c r="G29" s="7">
        <v>1</v>
      </c>
      <c r="H29" s="1">
        <v>60</v>
      </c>
      <c r="I29" s="1" t="s">
        <v>34</v>
      </c>
      <c r="J29" s="1">
        <v>468.45</v>
      </c>
      <c r="K29" s="1">
        <f t="shared" si="17"/>
        <v>32.206999999999994</v>
      </c>
      <c r="L29" s="1"/>
      <c r="M29" s="1"/>
      <c r="N29" s="1">
        <v>550</v>
      </c>
      <c r="O29" s="1"/>
      <c r="P29" s="1">
        <f t="shared" si="3"/>
        <v>100.1314</v>
      </c>
      <c r="Q29" s="5">
        <f t="shared" si="14"/>
        <v>215.77080000000007</v>
      </c>
      <c r="R29" s="5">
        <v>0</v>
      </c>
      <c r="S29" s="5">
        <v>0</v>
      </c>
      <c r="T29" s="1" t="s">
        <v>48</v>
      </c>
      <c r="U29" s="1">
        <f t="shared" si="15"/>
        <v>9.8451235077108681</v>
      </c>
      <c r="V29" s="1">
        <f t="shared" si="6"/>
        <v>9.8451235077108681</v>
      </c>
      <c r="W29" s="1">
        <v>96.766199999999998</v>
      </c>
      <c r="X29" s="1">
        <v>75.698599999999999</v>
      </c>
      <c r="Y29" s="1">
        <v>77.114999999999995</v>
      </c>
      <c r="Z29" s="1">
        <v>109.23560000000001</v>
      </c>
      <c r="AA29" s="1">
        <v>107.2714</v>
      </c>
      <c r="AB29" s="1">
        <v>77.240800000000007</v>
      </c>
      <c r="AC29" s="1" t="s">
        <v>149</v>
      </c>
      <c r="AD29" s="1">
        <f t="shared" si="19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33</v>
      </c>
      <c r="C30" s="1">
        <v>1651.298</v>
      </c>
      <c r="D30" s="1">
        <v>1160.3869999999999</v>
      </c>
      <c r="E30" s="1">
        <v>1199.604</v>
      </c>
      <c r="F30" s="1">
        <v>1407.336</v>
      </c>
      <c r="G30" s="7">
        <v>1</v>
      </c>
      <c r="H30" s="1">
        <v>60</v>
      </c>
      <c r="I30" s="1" t="s">
        <v>34</v>
      </c>
      <c r="J30" s="1">
        <v>1128.5440000000001</v>
      </c>
      <c r="K30" s="1">
        <f t="shared" si="17"/>
        <v>71.059999999999945</v>
      </c>
      <c r="L30" s="1"/>
      <c r="M30" s="1"/>
      <c r="N30" s="1">
        <v>945.74767999999972</v>
      </c>
      <c r="O30" s="1"/>
      <c r="P30" s="1">
        <f t="shared" si="3"/>
        <v>239.92080000000001</v>
      </c>
      <c r="Q30" s="5">
        <v>600</v>
      </c>
      <c r="R30" s="5">
        <f t="shared" si="18"/>
        <v>600</v>
      </c>
      <c r="S30" s="5">
        <v>526</v>
      </c>
      <c r="T30" s="1"/>
      <c r="U30" s="1">
        <f t="shared" si="15"/>
        <v>12.308577163797384</v>
      </c>
      <c r="V30" s="1">
        <f t="shared" si="6"/>
        <v>9.8077518914575119</v>
      </c>
      <c r="W30" s="1">
        <v>234.48920000000001</v>
      </c>
      <c r="X30" s="1">
        <v>206.1498</v>
      </c>
      <c r="Y30" s="1">
        <v>211.58500000000001</v>
      </c>
      <c r="Z30" s="1">
        <v>222.41239999999999</v>
      </c>
      <c r="AA30" s="1">
        <v>221.18639999999999</v>
      </c>
      <c r="AB30" s="1">
        <v>212.685</v>
      </c>
      <c r="AC30" s="1"/>
      <c r="AD30" s="1">
        <f t="shared" si="19"/>
        <v>600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33</v>
      </c>
      <c r="C31" s="1">
        <v>2598.2049999999999</v>
      </c>
      <c r="D31" s="1">
        <v>1826.1479999999999</v>
      </c>
      <c r="E31" s="1">
        <v>2057.183</v>
      </c>
      <c r="F31" s="1">
        <v>2039.7380000000001</v>
      </c>
      <c r="G31" s="7">
        <v>1</v>
      </c>
      <c r="H31" s="1">
        <v>60</v>
      </c>
      <c r="I31" s="1" t="s">
        <v>34</v>
      </c>
      <c r="J31" s="1">
        <v>1931.7650000000001</v>
      </c>
      <c r="K31" s="1">
        <f t="shared" si="17"/>
        <v>125.41799999999989</v>
      </c>
      <c r="L31" s="1"/>
      <c r="M31" s="1"/>
      <c r="N31" s="1">
        <v>1076.3727199999989</v>
      </c>
      <c r="O31" s="1">
        <v>1000</v>
      </c>
      <c r="P31" s="1">
        <f t="shared" si="3"/>
        <v>411.4366</v>
      </c>
      <c r="Q31" s="5">
        <v>950</v>
      </c>
      <c r="R31" s="5">
        <f t="shared" si="18"/>
        <v>950</v>
      </c>
      <c r="S31" s="5">
        <v>821</v>
      </c>
      <c r="T31" s="1"/>
      <c r="U31" s="1">
        <f t="shared" si="15"/>
        <v>12.313223276684667</v>
      </c>
      <c r="V31" s="1">
        <f t="shared" si="6"/>
        <v>10.004240556139145</v>
      </c>
      <c r="W31" s="1">
        <v>405.91899999999998</v>
      </c>
      <c r="X31" s="1">
        <v>330.2482</v>
      </c>
      <c r="Y31" s="1">
        <v>329.70339999999999</v>
      </c>
      <c r="Z31" s="1">
        <v>387.25619999999998</v>
      </c>
      <c r="AA31" s="1">
        <v>392.31959999999998</v>
      </c>
      <c r="AB31" s="1">
        <v>333.97039999999998</v>
      </c>
      <c r="AC31" s="1"/>
      <c r="AD31" s="1">
        <f t="shared" si="19"/>
        <v>950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33</v>
      </c>
      <c r="C32" s="1">
        <v>152.697</v>
      </c>
      <c r="D32" s="1">
        <v>3.51</v>
      </c>
      <c r="E32" s="1">
        <v>70.879000000000005</v>
      </c>
      <c r="F32" s="1">
        <v>59.368000000000002</v>
      </c>
      <c r="G32" s="7">
        <v>1</v>
      </c>
      <c r="H32" s="1">
        <v>35</v>
      </c>
      <c r="I32" s="1" t="s">
        <v>34</v>
      </c>
      <c r="J32" s="1">
        <v>73.099999999999994</v>
      </c>
      <c r="K32" s="1">
        <f t="shared" si="17"/>
        <v>-2.2209999999999894</v>
      </c>
      <c r="L32" s="1"/>
      <c r="M32" s="1"/>
      <c r="N32" s="1">
        <v>40</v>
      </c>
      <c r="O32" s="1"/>
      <c r="P32" s="1">
        <f t="shared" si="3"/>
        <v>14.175800000000001</v>
      </c>
      <c r="Q32" s="5">
        <f t="shared" si="14"/>
        <v>70.741600000000005</v>
      </c>
      <c r="R32" s="5">
        <v>40</v>
      </c>
      <c r="S32" s="5">
        <v>40</v>
      </c>
      <c r="T32" s="1"/>
      <c r="U32" s="1">
        <f t="shared" si="15"/>
        <v>9.8314028132451075</v>
      </c>
      <c r="V32" s="1">
        <f t="shared" si="6"/>
        <v>7.0096925746695069</v>
      </c>
      <c r="W32" s="1">
        <v>15.728199999999999</v>
      </c>
      <c r="X32" s="1">
        <v>11.016999999999999</v>
      </c>
      <c r="Y32" s="1">
        <v>7.3835999999999986</v>
      </c>
      <c r="Z32" s="1">
        <v>10.395</v>
      </c>
      <c r="AA32" s="1">
        <v>14.138999999999999</v>
      </c>
      <c r="AB32" s="1">
        <v>12.765000000000001</v>
      </c>
      <c r="AC32" s="1"/>
      <c r="AD32" s="1">
        <f t="shared" si="19"/>
        <v>40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68</v>
      </c>
      <c r="B33" s="14" t="s">
        <v>33</v>
      </c>
      <c r="C33" s="14"/>
      <c r="D33" s="14"/>
      <c r="E33" s="14"/>
      <c r="F33" s="14"/>
      <c r="G33" s="15">
        <v>0</v>
      </c>
      <c r="H33" s="14" t="e">
        <v>#N/A</v>
      </c>
      <c r="I33" s="14" t="s">
        <v>34</v>
      </c>
      <c r="J33" s="14"/>
      <c r="K33" s="14">
        <f t="shared" si="17"/>
        <v>0</v>
      </c>
      <c r="L33" s="14"/>
      <c r="M33" s="14"/>
      <c r="N33" s="14"/>
      <c r="O33" s="14"/>
      <c r="P33" s="14">
        <f t="shared" si="3"/>
        <v>0</v>
      </c>
      <c r="Q33" s="16"/>
      <c r="R33" s="16"/>
      <c r="S33" s="16"/>
      <c r="T33" s="14"/>
      <c r="U33" s="14" t="e">
        <f t="shared" si="8"/>
        <v>#DIV/0!</v>
      </c>
      <c r="V33" s="14" t="e">
        <f t="shared" si="6"/>
        <v>#DIV/0!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 t="s">
        <v>48</v>
      </c>
      <c r="AD33" s="14">
        <f t="shared" si="9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69</v>
      </c>
      <c r="B34" s="14" t="s">
        <v>33</v>
      </c>
      <c r="C34" s="14"/>
      <c r="D34" s="14"/>
      <c r="E34" s="14">
        <v>-0.73</v>
      </c>
      <c r="F34" s="14"/>
      <c r="G34" s="15">
        <v>0</v>
      </c>
      <c r="H34" s="14">
        <v>30</v>
      </c>
      <c r="I34" s="14" t="s">
        <v>34</v>
      </c>
      <c r="J34" s="14"/>
      <c r="K34" s="14">
        <f t="shared" si="17"/>
        <v>-0.73</v>
      </c>
      <c r="L34" s="14"/>
      <c r="M34" s="14"/>
      <c r="N34" s="14"/>
      <c r="O34" s="14"/>
      <c r="P34" s="14">
        <f t="shared" si="3"/>
        <v>-0.14599999999999999</v>
      </c>
      <c r="Q34" s="16"/>
      <c r="R34" s="16"/>
      <c r="S34" s="16"/>
      <c r="T34" s="14"/>
      <c r="U34" s="14">
        <f t="shared" si="8"/>
        <v>0</v>
      </c>
      <c r="V34" s="14">
        <f t="shared" si="6"/>
        <v>0</v>
      </c>
      <c r="W34" s="14">
        <v>-0.40600000000000003</v>
      </c>
      <c r="X34" s="14">
        <v>-0.6550000000000068</v>
      </c>
      <c r="Y34" s="14">
        <v>-0.54300000000000637</v>
      </c>
      <c r="Z34" s="14">
        <v>-0.22</v>
      </c>
      <c r="AA34" s="14">
        <v>-0.249</v>
      </c>
      <c r="AB34" s="14">
        <v>-0.40499999999999547</v>
      </c>
      <c r="AC34" s="14" t="s">
        <v>48</v>
      </c>
      <c r="AD34" s="14">
        <f t="shared" si="9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33</v>
      </c>
      <c r="C35" s="1">
        <v>692.36300000000006</v>
      </c>
      <c r="D35" s="1">
        <v>547.26800000000003</v>
      </c>
      <c r="E35" s="1">
        <v>513.21299999999997</v>
      </c>
      <c r="F35" s="1">
        <v>588.23900000000003</v>
      </c>
      <c r="G35" s="7">
        <v>1</v>
      </c>
      <c r="H35" s="1">
        <v>30</v>
      </c>
      <c r="I35" s="1" t="s">
        <v>34</v>
      </c>
      <c r="J35" s="1">
        <v>526.79999999999995</v>
      </c>
      <c r="K35" s="1">
        <f t="shared" si="17"/>
        <v>-13.586999999999989</v>
      </c>
      <c r="L35" s="1"/>
      <c r="M35" s="1"/>
      <c r="N35" s="1">
        <v>396.72120000000029</v>
      </c>
      <c r="O35" s="1"/>
      <c r="P35" s="1">
        <f t="shared" si="3"/>
        <v>102.64259999999999</v>
      </c>
      <c r="Q35" s="5">
        <f>12*P35-O35-N35-F35</f>
        <v>246.75099999999941</v>
      </c>
      <c r="R35" s="5">
        <v>0</v>
      </c>
      <c r="S35" s="5">
        <v>0</v>
      </c>
      <c r="T35" s="1" t="s">
        <v>48</v>
      </c>
      <c r="U35" s="1">
        <f>(F35+N35+O35+R35)/P35</f>
        <v>9.5960176379008377</v>
      </c>
      <c r="V35" s="1">
        <f t="shared" si="6"/>
        <v>9.5960176379008377</v>
      </c>
      <c r="W35" s="1">
        <v>107.6194</v>
      </c>
      <c r="X35" s="1">
        <v>91.47999999999999</v>
      </c>
      <c r="Y35" s="1">
        <v>86.962199999999996</v>
      </c>
      <c r="Z35" s="1">
        <v>94.933799999999991</v>
      </c>
      <c r="AA35" s="1">
        <v>74.436000000000007</v>
      </c>
      <c r="AB35" s="1">
        <v>69.044200000000004</v>
      </c>
      <c r="AC35" s="1" t="s">
        <v>149</v>
      </c>
      <c r="AD35" s="1">
        <f>ROUND(R35*G35,0)</f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71</v>
      </c>
      <c r="B36" s="14" t="s">
        <v>33</v>
      </c>
      <c r="C36" s="14"/>
      <c r="D36" s="14"/>
      <c r="E36" s="14"/>
      <c r="F36" s="14"/>
      <c r="G36" s="15">
        <v>0</v>
      </c>
      <c r="H36" s="14" t="e">
        <v>#N/A</v>
      </c>
      <c r="I36" s="14" t="s">
        <v>34</v>
      </c>
      <c r="J36" s="14"/>
      <c r="K36" s="14">
        <f t="shared" si="17"/>
        <v>0</v>
      </c>
      <c r="L36" s="14"/>
      <c r="M36" s="14"/>
      <c r="N36" s="14"/>
      <c r="O36" s="14"/>
      <c r="P36" s="14">
        <f t="shared" si="3"/>
        <v>0</v>
      </c>
      <c r="Q36" s="16"/>
      <c r="R36" s="16"/>
      <c r="S36" s="16"/>
      <c r="T36" s="14"/>
      <c r="U36" s="14" t="e">
        <f t="shared" si="8"/>
        <v>#DIV/0!</v>
      </c>
      <c r="V36" s="14" t="e">
        <f t="shared" si="6"/>
        <v>#DIV/0!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 t="s">
        <v>48</v>
      </c>
      <c r="AD36" s="14">
        <f t="shared" si="9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33</v>
      </c>
      <c r="C37" s="1">
        <v>6174.5659999999998</v>
      </c>
      <c r="D37" s="1">
        <v>6522.8329999999996</v>
      </c>
      <c r="E37" s="1">
        <v>5350.9</v>
      </c>
      <c r="F37" s="1">
        <v>6237.25</v>
      </c>
      <c r="G37" s="7">
        <v>1</v>
      </c>
      <c r="H37" s="1">
        <v>40</v>
      </c>
      <c r="I37" s="1" t="s">
        <v>34</v>
      </c>
      <c r="J37" s="1">
        <v>5178.1040000000003</v>
      </c>
      <c r="K37" s="1">
        <f t="shared" si="17"/>
        <v>172.79599999999937</v>
      </c>
      <c r="L37" s="1"/>
      <c r="M37" s="1"/>
      <c r="N37" s="1">
        <v>2100</v>
      </c>
      <c r="O37" s="1">
        <v>1700</v>
      </c>
      <c r="P37" s="1">
        <f t="shared" si="3"/>
        <v>1070.1799999999998</v>
      </c>
      <c r="Q37" s="5">
        <v>3000</v>
      </c>
      <c r="R37" s="5">
        <f>Q37</f>
        <v>3000</v>
      </c>
      <c r="S37" s="5">
        <v>2805</v>
      </c>
      <c r="T37" s="1"/>
      <c r="U37" s="1">
        <f>(F37+N37+O37+R37)/P37</f>
        <v>12.182296436113553</v>
      </c>
      <c r="V37" s="1">
        <f t="shared" si="6"/>
        <v>9.3790296959390016</v>
      </c>
      <c r="W37" s="1">
        <v>1053.0183999999999</v>
      </c>
      <c r="X37" s="1">
        <v>934.93420000000003</v>
      </c>
      <c r="Y37" s="1">
        <v>869.40679999999998</v>
      </c>
      <c r="Z37" s="1">
        <v>923.47440000000006</v>
      </c>
      <c r="AA37" s="1">
        <v>925.41599999999994</v>
      </c>
      <c r="AB37" s="1">
        <v>814.51840000000004</v>
      </c>
      <c r="AC37" s="1"/>
      <c r="AD37" s="1">
        <f t="shared" ref="AD37" si="20">ROUND(R37*G37,0)</f>
        <v>3000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73</v>
      </c>
      <c r="B38" s="14" t="s">
        <v>33</v>
      </c>
      <c r="C38" s="14"/>
      <c r="D38" s="14"/>
      <c r="E38" s="14"/>
      <c r="F38" s="14"/>
      <c r="G38" s="15">
        <v>0</v>
      </c>
      <c r="H38" s="14">
        <v>35</v>
      </c>
      <c r="I38" s="14" t="s">
        <v>34</v>
      </c>
      <c r="J38" s="14"/>
      <c r="K38" s="14">
        <f t="shared" si="17"/>
        <v>0</v>
      </c>
      <c r="L38" s="14"/>
      <c r="M38" s="14"/>
      <c r="N38" s="14"/>
      <c r="O38" s="14"/>
      <c r="P38" s="14">
        <f t="shared" si="3"/>
        <v>0</v>
      </c>
      <c r="Q38" s="16"/>
      <c r="R38" s="16"/>
      <c r="S38" s="16"/>
      <c r="T38" s="14"/>
      <c r="U38" s="14" t="e">
        <f t="shared" si="8"/>
        <v>#DIV/0!</v>
      </c>
      <c r="V38" s="14" t="e">
        <f t="shared" si="6"/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 t="s">
        <v>48</v>
      </c>
      <c r="AD38" s="14">
        <f t="shared" ref="AD38:AD65" si="21">ROUND(Q38*G38,0)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33</v>
      </c>
      <c r="C39" s="1">
        <v>21.972999999999999</v>
      </c>
      <c r="D39" s="1">
        <v>41.801000000000002</v>
      </c>
      <c r="E39" s="1">
        <v>23.280999999999999</v>
      </c>
      <c r="F39" s="1">
        <v>38.917000000000002</v>
      </c>
      <c r="G39" s="7">
        <v>1</v>
      </c>
      <c r="H39" s="1" t="e">
        <v>#N/A</v>
      </c>
      <c r="I39" s="1" t="s">
        <v>34</v>
      </c>
      <c r="J39" s="1">
        <v>22.1</v>
      </c>
      <c r="K39" s="1">
        <f t="shared" si="17"/>
        <v>1.1809999999999974</v>
      </c>
      <c r="L39" s="1"/>
      <c r="M39" s="1"/>
      <c r="N39" s="1">
        <v>0</v>
      </c>
      <c r="O39" s="1"/>
      <c r="P39" s="1">
        <f t="shared" si="3"/>
        <v>4.6562000000000001</v>
      </c>
      <c r="Q39" s="5">
        <f>12*P39-O39-N39-F39</f>
        <v>16.9574</v>
      </c>
      <c r="R39" s="5">
        <v>0</v>
      </c>
      <c r="S39" s="5">
        <v>0</v>
      </c>
      <c r="T39" s="1" t="s">
        <v>48</v>
      </c>
      <c r="U39" s="1">
        <f>(F39+N39+O39+R39)/P39</f>
        <v>8.3581031742622738</v>
      </c>
      <c r="V39" s="1">
        <f t="shared" si="6"/>
        <v>8.3581031742622738</v>
      </c>
      <c r="W39" s="1">
        <v>3.8794</v>
      </c>
      <c r="X39" s="1">
        <v>4.8512000000000004</v>
      </c>
      <c r="Y39" s="1">
        <v>5.3570000000000002</v>
      </c>
      <c r="Z39" s="1">
        <v>5.3572000000000006</v>
      </c>
      <c r="AA39" s="1">
        <v>4.8513999999999999</v>
      </c>
      <c r="AB39" s="1">
        <v>1.6288</v>
      </c>
      <c r="AC39" s="1" t="s">
        <v>149</v>
      </c>
      <c r="AD39" s="1">
        <f>ROUND(R39*G39,0)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75</v>
      </c>
      <c r="B40" s="14" t="s">
        <v>33</v>
      </c>
      <c r="C40" s="14"/>
      <c r="D40" s="14"/>
      <c r="E40" s="14"/>
      <c r="F40" s="14"/>
      <c r="G40" s="15">
        <v>0</v>
      </c>
      <c r="H40" s="14" t="e">
        <v>#N/A</v>
      </c>
      <c r="I40" s="14" t="s">
        <v>34</v>
      </c>
      <c r="J40" s="14"/>
      <c r="K40" s="14">
        <f t="shared" si="17"/>
        <v>0</v>
      </c>
      <c r="L40" s="14"/>
      <c r="M40" s="14"/>
      <c r="N40" s="14"/>
      <c r="O40" s="14"/>
      <c r="P40" s="14">
        <f t="shared" si="3"/>
        <v>0</v>
      </c>
      <c r="Q40" s="16"/>
      <c r="R40" s="16"/>
      <c r="S40" s="16"/>
      <c r="T40" s="14"/>
      <c r="U40" s="14" t="e">
        <f t="shared" si="8"/>
        <v>#DIV/0!</v>
      </c>
      <c r="V40" s="14" t="e">
        <f t="shared" si="6"/>
        <v>#DIV/0!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 t="s">
        <v>48</v>
      </c>
      <c r="AD40" s="14">
        <f t="shared" si="21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76</v>
      </c>
      <c r="B41" s="11" t="s">
        <v>33</v>
      </c>
      <c r="C41" s="11">
        <v>78.388999999999996</v>
      </c>
      <c r="D41" s="11">
        <v>1.3460000000000001</v>
      </c>
      <c r="E41" s="19">
        <v>60.225999999999999</v>
      </c>
      <c r="F41" s="11"/>
      <c r="G41" s="12">
        <v>0</v>
      </c>
      <c r="H41" s="11" t="e">
        <v>#N/A</v>
      </c>
      <c r="I41" s="11" t="s">
        <v>43</v>
      </c>
      <c r="J41" s="11">
        <v>90.25</v>
      </c>
      <c r="K41" s="11">
        <f t="shared" si="17"/>
        <v>-30.024000000000001</v>
      </c>
      <c r="L41" s="11"/>
      <c r="M41" s="11"/>
      <c r="N41" s="11"/>
      <c r="O41" s="11"/>
      <c r="P41" s="11">
        <f t="shared" si="3"/>
        <v>12.045199999999999</v>
      </c>
      <c r="Q41" s="13"/>
      <c r="R41" s="13"/>
      <c r="S41" s="13"/>
      <c r="T41" s="11"/>
      <c r="U41" s="11">
        <f t="shared" si="8"/>
        <v>0</v>
      </c>
      <c r="V41" s="11">
        <f t="shared" si="6"/>
        <v>0</v>
      </c>
      <c r="W41" s="11">
        <v>15.2598</v>
      </c>
      <c r="X41" s="11">
        <v>5.2157999999999998</v>
      </c>
      <c r="Y41" s="11">
        <v>2.0011999999999999</v>
      </c>
      <c r="Z41" s="11">
        <v>0</v>
      </c>
      <c r="AA41" s="11">
        <v>0</v>
      </c>
      <c r="AB41" s="11">
        <v>0</v>
      </c>
      <c r="AC41" s="21" t="s">
        <v>146</v>
      </c>
      <c r="AD41" s="11">
        <f t="shared" si="21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77</v>
      </c>
      <c r="B42" s="14" t="s">
        <v>33</v>
      </c>
      <c r="C42" s="14">
        <v>7.8470000000000004</v>
      </c>
      <c r="D42" s="14">
        <v>0.107</v>
      </c>
      <c r="E42" s="14">
        <v>3.5630000000000002</v>
      </c>
      <c r="F42" s="14"/>
      <c r="G42" s="15">
        <v>0</v>
      </c>
      <c r="H42" s="14">
        <v>45</v>
      </c>
      <c r="I42" s="14" t="s">
        <v>34</v>
      </c>
      <c r="J42" s="14">
        <v>4.5999999999999996</v>
      </c>
      <c r="K42" s="14">
        <f t="shared" si="17"/>
        <v>-1.0369999999999995</v>
      </c>
      <c r="L42" s="14"/>
      <c r="M42" s="14"/>
      <c r="N42" s="14"/>
      <c r="O42" s="14"/>
      <c r="P42" s="14">
        <f t="shared" si="3"/>
        <v>0.71260000000000001</v>
      </c>
      <c r="Q42" s="16"/>
      <c r="R42" s="16"/>
      <c r="S42" s="16"/>
      <c r="T42" s="14"/>
      <c r="U42" s="14">
        <f t="shared" si="8"/>
        <v>0</v>
      </c>
      <c r="V42" s="14">
        <f t="shared" si="6"/>
        <v>0</v>
      </c>
      <c r="W42" s="14">
        <v>1.5908</v>
      </c>
      <c r="X42" s="14">
        <v>3.4184000000000001</v>
      </c>
      <c r="Y42" s="14">
        <v>2.8328000000000002</v>
      </c>
      <c r="Z42" s="14">
        <v>6.1896000000000004</v>
      </c>
      <c r="AA42" s="14">
        <v>6.3252000000000006</v>
      </c>
      <c r="AB42" s="14">
        <v>4.7101999999999986</v>
      </c>
      <c r="AC42" s="14" t="s">
        <v>48</v>
      </c>
      <c r="AD42" s="14">
        <f t="shared" si="21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33</v>
      </c>
      <c r="C43" s="1">
        <v>192.74299999999999</v>
      </c>
      <c r="D43" s="1"/>
      <c r="E43" s="1">
        <v>61.024999999999999</v>
      </c>
      <c r="F43" s="1">
        <v>119.681</v>
      </c>
      <c r="G43" s="7">
        <v>1</v>
      </c>
      <c r="H43" s="1">
        <v>45</v>
      </c>
      <c r="I43" s="1" t="s">
        <v>34</v>
      </c>
      <c r="J43" s="1">
        <v>60.04</v>
      </c>
      <c r="K43" s="1">
        <f t="shared" si="17"/>
        <v>0.98499999999999943</v>
      </c>
      <c r="L43" s="1"/>
      <c r="M43" s="1"/>
      <c r="N43" s="1">
        <v>0</v>
      </c>
      <c r="O43" s="1"/>
      <c r="P43" s="1">
        <f t="shared" si="3"/>
        <v>12.205</v>
      </c>
      <c r="Q43" s="5">
        <f t="shared" ref="Q43:Q44" si="22">12*P43-O43-N43-F43</f>
        <v>26.779000000000011</v>
      </c>
      <c r="R43" s="5">
        <v>0</v>
      </c>
      <c r="S43" s="5">
        <v>0</v>
      </c>
      <c r="T43" s="1" t="s">
        <v>48</v>
      </c>
      <c r="U43" s="1">
        <f t="shared" ref="U43:U44" si="23">(F43+N43+O43+R43)/P43</f>
        <v>9.8058992216304794</v>
      </c>
      <c r="V43" s="1">
        <f t="shared" si="6"/>
        <v>9.8058992216304794</v>
      </c>
      <c r="W43" s="1">
        <v>12.200799999999999</v>
      </c>
      <c r="X43" s="1">
        <v>10.036799999999999</v>
      </c>
      <c r="Y43" s="1">
        <v>9.8949999999999996</v>
      </c>
      <c r="Z43" s="1">
        <v>15.4</v>
      </c>
      <c r="AA43" s="1">
        <v>17.0976</v>
      </c>
      <c r="AB43" s="1">
        <v>13.934799999999999</v>
      </c>
      <c r="AC43" s="1" t="s">
        <v>149</v>
      </c>
      <c r="AD43" s="1">
        <f t="shared" ref="AD43:AD44" si="24">ROUND(R43*G43,0)</f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33</v>
      </c>
      <c r="C44" s="1">
        <v>138.68600000000001</v>
      </c>
      <c r="D44" s="1"/>
      <c r="E44" s="1">
        <v>40.808999999999997</v>
      </c>
      <c r="F44" s="1">
        <v>87.192999999999998</v>
      </c>
      <c r="G44" s="7">
        <v>1</v>
      </c>
      <c r="H44" s="1">
        <v>45</v>
      </c>
      <c r="I44" s="1" t="s">
        <v>34</v>
      </c>
      <c r="J44" s="1">
        <v>43.6</v>
      </c>
      <c r="K44" s="1">
        <f t="shared" si="17"/>
        <v>-2.7910000000000039</v>
      </c>
      <c r="L44" s="1"/>
      <c r="M44" s="1"/>
      <c r="N44" s="1">
        <v>0</v>
      </c>
      <c r="O44" s="1"/>
      <c r="P44" s="1">
        <f t="shared" si="3"/>
        <v>8.1617999999999995</v>
      </c>
      <c r="Q44" s="5">
        <f t="shared" si="22"/>
        <v>10.748599999999996</v>
      </c>
      <c r="R44" s="5">
        <v>0</v>
      </c>
      <c r="S44" s="5">
        <v>0</v>
      </c>
      <c r="T44" s="1" t="s">
        <v>48</v>
      </c>
      <c r="U44" s="1">
        <f t="shared" si="23"/>
        <v>10.683060109289618</v>
      </c>
      <c r="V44" s="1">
        <f t="shared" si="6"/>
        <v>10.683060109289618</v>
      </c>
      <c r="W44" s="1">
        <v>9.0084</v>
      </c>
      <c r="X44" s="1">
        <v>6.7093999999999996</v>
      </c>
      <c r="Y44" s="1">
        <v>6.1479999999999997</v>
      </c>
      <c r="Z44" s="1">
        <v>11.594799999999999</v>
      </c>
      <c r="AA44" s="1">
        <v>12.583</v>
      </c>
      <c r="AB44" s="1">
        <v>8.8165999999999993</v>
      </c>
      <c r="AC44" s="1" t="s">
        <v>149</v>
      </c>
      <c r="AD44" s="1">
        <f t="shared" si="24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4" t="s">
        <v>80</v>
      </c>
      <c r="B45" s="14" t="s">
        <v>33</v>
      </c>
      <c r="C45" s="14"/>
      <c r="D45" s="14"/>
      <c r="E45" s="14"/>
      <c r="F45" s="14"/>
      <c r="G45" s="15">
        <v>0</v>
      </c>
      <c r="H45" s="14" t="e">
        <v>#N/A</v>
      </c>
      <c r="I45" s="14" t="s">
        <v>34</v>
      </c>
      <c r="J45" s="14"/>
      <c r="K45" s="14">
        <f t="shared" si="17"/>
        <v>0</v>
      </c>
      <c r="L45" s="14"/>
      <c r="M45" s="14"/>
      <c r="N45" s="14"/>
      <c r="O45" s="14"/>
      <c r="P45" s="14">
        <f t="shared" si="3"/>
        <v>0</v>
      </c>
      <c r="Q45" s="16"/>
      <c r="R45" s="16"/>
      <c r="S45" s="16"/>
      <c r="T45" s="14"/>
      <c r="U45" s="14" t="e">
        <f t="shared" si="8"/>
        <v>#DIV/0!</v>
      </c>
      <c r="V45" s="14" t="e">
        <f t="shared" si="6"/>
        <v>#DIV/0!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 t="s">
        <v>48</v>
      </c>
      <c r="AD45" s="14">
        <f t="shared" si="21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1" t="s">
        <v>81</v>
      </c>
      <c r="B46" s="11" t="s">
        <v>42</v>
      </c>
      <c r="C46" s="11"/>
      <c r="D46" s="11">
        <v>4</v>
      </c>
      <c r="E46" s="11">
        <v>2</v>
      </c>
      <c r="F46" s="11">
        <v>2</v>
      </c>
      <c r="G46" s="12">
        <v>0</v>
      </c>
      <c r="H46" s="11" t="e">
        <v>#N/A</v>
      </c>
      <c r="I46" s="11" t="s">
        <v>43</v>
      </c>
      <c r="J46" s="11">
        <v>2</v>
      </c>
      <c r="K46" s="11">
        <f t="shared" si="17"/>
        <v>0</v>
      </c>
      <c r="L46" s="11"/>
      <c r="M46" s="11"/>
      <c r="N46" s="11"/>
      <c r="O46" s="11"/>
      <c r="P46" s="11">
        <f t="shared" si="3"/>
        <v>0.4</v>
      </c>
      <c r="Q46" s="13"/>
      <c r="R46" s="13"/>
      <c r="S46" s="13"/>
      <c r="T46" s="11"/>
      <c r="U46" s="11">
        <f t="shared" si="8"/>
        <v>5</v>
      </c>
      <c r="V46" s="11">
        <f t="shared" si="6"/>
        <v>5</v>
      </c>
      <c r="W46" s="11">
        <v>0.4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/>
      <c r="AD46" s="11">
        <f t="shared" si="21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42</v>
      </c>
      <c r="C47" s="1">
        <v>1477</v>
      </c>
      <c r="D47" s="1">
        <v>240</v>
      </c>
      <c r="E47" s="1">
        <v>802</v>
      </c>
      <c r="F47" s="1">
        <v>762</v>
      </c>
      <c r="G47" s="7">
        <v>0.4</v>
      </c>
      <c r="H47" s="1">
        <v>45</v>
      </c>
      <c r="I47" s="1" t="s">
        <v>34</v>
      </c>
      <c r="J47" s="1">
        <v>805</v>
      </c>
      <c r="K47" s="1">
        <f t="shared" si="17"/>
        <v>-3</v>
      </c>
      <c r="L47" s="1"/>
      <c r="M47" s="1"/>
      <c r="N47" s="1">
        <v>718.21160000000009</v>
      </c>
      <c r="O47" s="1"/>
      <c r="P47" s="1">
        <f t="shared" si="3"/>
        <v>160.4</v>
      </c>
      <c r="Q47" s="5">
        <f>12*P47-O47-N47-F47</f>
        <v>444.58840000000009</v>
      </c>
      <c r="R47" s="5">
        <v>0</v>
      </c>
      <c r="S47" s="5">
        <v>0</v>
      </c>
      <c r="T47" s="1" t="s">
        <v>48</v>
      </c>
      <c r="U47" s="1">
        <f>(F47+N47+O47+R47)/P47</f>
        <v>9.2282518703241898</v>
      </c>
      <c r="V47" s="1">
        <f t="shared" si="6"/>
        <v>9.2282518703241898</v>
      </c>
      <c r="W47" s="1">
        <v>155.6</v>
      </c>
      <c r="X47" s="1">
        <v>131</v>
      </c>
      <c r="Y47" s="1">
        <v>137.80000000000001</v>
      </c>
      <c r="Z47" s="1">
        <v>163.38839999999999</v>
      </c>
      <c r="AA47" s="1">
        <v>151.58840000000001</v>
      </c>
      <c r="AB47" s="1">
        <v>123.4</v>
      </c>
      <c r="AC47" s="1" t="s">
        <v>149</v>
      </c>
      <c r="AD47" s="1">
        <f>ROUND(R47*G47,0)</f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83</v>
      </c>
      <c r="B48" s="14" t="s">
        <v>42</v>
      </c>
      <c r="C48" s="14"/>
      <c r="D48" s="14"/>
      <c r="E48" s="14">
        <v>-1</v>
      </c>
      <c r="F48" s="14"/>
      <c r="G48" s="15">
        <v>0</v>
      </c>
      <c r="H48" s="14">
        <v>50</v>
      </c>
      <c r="I48" s="14" t="s">
        <v>34</v>
      </c>
      <c r="J48" s="14"/>
      <c r="K48" s="14">
        <f t="shared" si="17"/>
        <v>-1</v>
      </c>
      <c r="L48" s="14"/>
      <c r="M48" s="14"/>
      <c r="N48" s="14"/>
      <c r="O48" s="14"/>
      <c r="P48" s="14">
        <f t="shared" si="3"/>
        <v>-0.2</v>
      </c>
      <c r="Q48" s="16"/>
      <c r="R48" s="16"/>
      <c r="S48" s="16"/>
      <c r="T48" s="14"/>
      <c r="U48" s="14">
        <f t="shared" si="8"/>
        <v>0</v>
      </c>
      <c r="V48" s="14">
        <f t="shared" si="6"/>
        <v>0</v>
      </c>
      <c r="W48" s="14">
        <v>-0.4</v>
      </c>
      <c r="X48" s="14">
        <v>-0.4</v>
      </c>
      <c r="Y48" s="14">
        <v>1.6</v>
      </c>
      <c r="Z48" s="14">
        <v>17.600000000000001</v>
      </c>
      <c r="AA48" s="14">
        <v>20</v>
      </c>
      <c r="AB48" s="14">
        <v>14</v>
      </c>
      <c r="AC48" s="14" t="s">
        <v>48</v>
      </c>
      <c r="AD48" s="14">
        <f t="shared" si="21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33</v>
      </c>
      <c r="C49" s="1">
        <v>368.45600000000002</v>
      </c>
      <c r="D49" s="1">
        <v>420.55700000000002</v>
      </c>
      <c r="E49" s="1">
        <v>242.43100000000001</v>
      </c>
      <c r="F49" s="1">
        <v>508.78300000000002</v>
      </c>
      <c r="G49" s="7">
        <v>1</v>
      </c>
      <c r="H49" s="1">
        <v>45</v>
      </c>
      <c r="I49" s="1" t="s">
        <v>34</v>
      </c>
      <c r="J49" s="1">
        <v>224</v>
      </c>
      <c r="K49" s="1">
        <f t="shared" si="17"/>
        <v>18.431000000000012</v>
      </c>
      <c r="L49" s="1"/>
      <c r="M49" s="1"/>
      <c r="N49" s="1">
        <v>0</v>
      </c>
      <c r="O49" s="1"/>
      <c r="P49" s="1">
        <f t="shared" si="3"/>
        <v>48.486200000000004</v>
      </c>
      <c r="Q49" s="5">
        <f t="shared" ref="Q49:Q57" si="25">12*P49-O49-N49-F49</f>
        <v>73.051400000000058</v>
      </c>
      <c r="R49" s="5">
        <v>0</v>
      </c>
      <c r="S49" s="5">
        <v>0</v>
      </c>
      <c r="T49" s="1" t="s">
        <v>48</v>
      </c>
      <c r="U49" s="1">
        <f t="shared" ref="U49:U57" si="26">(F49+N49+O49+R49)/P49</f>
        <v>10.493356872677174</v>
      </c>
      <c r="V49" s="1">
        <f t="shared" si="6"/>
        <v>10.493356872677174</v>
      </c>
      <c r="W49" s="1">
        <v>47.536000000000001</v>
      </c>
      <c r="X49" s="1">
        <v>61.3264</v>
      </c>
      <c r="Y49" s="1">
        <v>62.316400000000002</v>
      </c>
      <c r="Z49" s="1">
        <v>52.860199999999999</v>
      </c>
      <c r="AA49" s="1">
        <v>57.283200000000001</v>
      </c>
      <c r="AB49" s="1">
        <v>64.924999999999997</v>
      </c>
      <c r="AC49" s="1" t="s">
        <v>149</v>
      </c>
      <c r="AD49" s="1">
        <f t="shared" ref="AD49:AD57" si="27">ROUND(R49*G49,0)</f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42</v>
      </c>
      <c r="C50" s="1">
        <v>281</v>
      </c>
      <c r="D50" s="1">
        <v>150</v>
      </c>
      <c r="E50" s="1">
        <v>226</v>
      </c>
      <c r="F50" s="1">
        <v>149</v>
      </c>
      <c r="G50" s="7">
        <v>0.35</v>
      </c>
      <c r="H50" s="1">
        <v>40</v>
      </c>
      <c r="I50" s="1" t="s">
        <v>34</v>
      </c>
      <c r="J50" s="1">
        <v>240</v>
      </c>
      <c r="K50" s="1">
        <f t="shared" si="17"/>
        <v>-14</v>
      </c>
      <c r="L50" s="1"/>
      <c r="M50" s="1"/>
      <c r="N50" s="1">
        <v>256.53660000000002</v>
      </c>
      <c r="O50" s="1"/>
      <c r="P50" s="1">
        <f t="shared" si="3"/>
        <v>45.2</v>
      </c>
      <c r="Q50" s="5">
        <f t="shared" si="25"/>
        <v>136.86340000000007</v>
      </c>
      <c r="R50" s="5">
        <v>48</v>
      </c>
      <c r="S50" s="5">
        <v>48</v>
      </c>
      <c r="T50" s="1"/>
      <c r="U50" s="1">
        <f t="shared" si="26"/>
        <v>10.033995575221239</v>
      </c>
      <c r="V50" s="1">
        <f t="shared" si="6"/>
        <v>8.9720486725663715</v>
      </c>
      <c r="W50" s="1">
        <v>42.4</v>
      </c>
      <c r="X50" s="1">
        <v>32.799999999999997</v>
      </c>
      <c r="Y50" s="1">
        <v>33</v>
      </c>
      <c r="Z50" s="1">
        <v>35.063400000000001</v>
      </c>
      <c r="AA50" s="1">
        <v>33.663400000000003</v>
      </c>
      <c r="AB50" s="1">
        <v>29.8</v>
      </c>
      <c r="AC50" s="1"/>
      <c r="AD50" s="1">
        <f t="shared" si="27"/>
        <v>17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33</v>
      </c>
      <c r="C51" s="1">
        <v>25.600999999999999</v>
      </c>
      <c r="D51" s="1"/>
      <c r="E51" s="1">
        <v>11.502000000000001</v>
      </c>
      <c r="F51" s="1">
        <v>7.92</v>
      </c>
      <c r="G51" s="7">
        <v>1</v>
      </c>
      <c r="H51" s="1" t="e">
        <v>#N/A</v>
      </c>
      <c r="I51" s="1" t="s">
        <v>34</v>
      </c>
      <c r="J51" s="1">
        <v>14.7</v>
      </c>
      <c r="K51" s="1">
        <f t="shared" si="17"/>
        <v>-3.1979999999999986</v>
      </c>
      <c r="L51" s="1"/>
      <c r="M51" s="1"/>
      <c r="N51" s="1">
        <v>0</v>
      </c>
      <c r="O51" s="1"/>
      <c r="P51" s="1">
        <f t="shared" si="3"/>
        <v>2.3004000000000002</v>
      </c>
      <c r="Q51" s="5">
        <f t="shared" si="25"/>
        <v>19.684800000000003</v>
      </c>
      <c r="R51" s="5">
        <v>8</v>
      </c>
      <c r="S51" s="5">
        <v>8</v>
      </c>
      <c r="T51" s="1"/>
      <c r="U51" s="1">
        <f t="shared" si="26"/>
        <v>6.9205355590332109</v>
      </c>
      <c r="V51" s="1">
        <f t="shared" si="6"/>
        <v>3.4428794992175269</v>
      </c>
      <c r="W51" s="1">
        <v>2.7351999999999999</v>
      </c>
      <c r="X51" s="1">
        <v>1.6446000000000001</v>
      </c>
      <c r="Y51" s="1">
        <v>1.7858000000000001</v>
      </c>
      <c r="Z51" s="1">
        <v>1.2954000000000001</v>
      </c>
      <c r="AA51" s="1">
        <v>1.2976000000000001</v>
      </c>
      <c r="AB51" s="1">
        <v>2.4493999999999998</v>
      </c>
      <c r="AC51" s="1" t="s">
        <v>40</v>
      </c>
      <c r="AD51" s="1">
        <f t="shared" si="27"/>
        <v>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42</v>
      </c>
      <c r="C52" s="1">
        <v>680</v>
      </c>
      <c r="D52" s="1">
        <v>524</v>
      </c>
      <c r="E52" s="1">
        <v>451</v>
      </c>
      <c r="F52" s="1">
        <v>667</v>
      </c>
      <c r="G52" s="7">
        <v>0.4</v>
      </c>
      <c r="H52" s="1">
        <v>40</v>
      </c>
      <c r="I52" s="1" t="s">
        <v>34</v>
      </c>
      <c r="J52" s="1">
        <v>460</v>
      </c>
      <c r="K52" s="1">
        <f t="shared" si="17"/>
        <v>-9</v>
      </c>
      <c r="L52" s="1"/>
      <c r="M52" s="1"/>
      <c r="N52" s="1">
        <v>156.6</v>
      </c>
      <c r="O52" s="1"/>
      <c r="P52" s="1">
        <f t="shared" si="3"/>
        <v>90.2</v>
      </c>
      <c r="Q52" s="5">
        <f t="shared" si="25"/>
        <v>258.80000000000007</v>
      </c>
      <c r="R52" s="5">
        <v>0</v>
      </c>
      <c r="S52" s="5">
        <v>0</v>
      </c>
      <c r="T52" s="1" t="s">
        <v>48</v>
      </c>
      <c r="U52" s="1">
        <f t="shared" si="26"/>
        <v>9.1308203991130821</v>
      </c>
      <c r="V52" s="1">
        <f t="shared" si="6"/>
        <v>9.1308203991130821</v>
      </c>
      <c r="W52" s="1">
        <v>87.2</v>
      </c>
      <c r="X52" s="1">
        <v>92.4</v>
      </c>
      <c r="Y52" s="1">
        <v>92</v>
      </c>
      <c r="Z52" s="1">
        <v>89.6</v>
      </c>
      <c r="AA52" s="1">
        <v>89.6</v>
      </c>
      <c r="AB52" s="1">
        <v>86.8</v>
      </c>
      <c r="AC52" s="1" t="s">
        <v>149</v>
      </c>
      <c r="AD52" s="1">
        <f t="shared" si="27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42</v>
      </c>
      <c r="C53" s="1">
        <v>1337</v>
      </c>
      <c r="D53" s="1">
        <v>426</v>
      </c>
      <c r="E53" s="1">
        <v>761</v>
      </c>
      <c r="F53" s="1">
        <v>690</v>
      </c>
      <c r="G53" s="7">
        <v>0.4</v>
      </c>
      <c r="H53" s="1">
        <v>45</v>
      </c>
      <c r="I53" s="1" t="s">
        <v>34</v>
      </c>
      <c r="J53" s="1">
        <v>778</v>
      </c>
      <c r="K53" s="1">
        <f t="shared" si="17"/>
        <v>-17</v>
      </c>
      <c r="L53" s="1"/>
      <c r="M53" s="1"/>
      <c r="N53" s="1">
        <v>749.39999999999986</v>
      </c>
      <c r="O53" s="1"/>
      <c r="P53" s="1">
        <f t="shared" si="3"/>
        <v>152.19999999999999</v>
      </c>
      <c r="Q53" s="5">
        <f t="shared" si="25"/>
        <v>387</v>
      </c>
      <c r="R53" s="5">
        <v>0</v>
      </c>
      <c r="S53" s="5">
        <v>0</v>
      </c>
      <c r="T53" s="1" t="s">
        <v>48</v>
      </c>
      <c r="U53" s="1">
        <f t="shared" si="26"/>
        <v>9.4572930354796316</v>
      </c>
      <c r="V53" s="1">
        <f t="shared" si="6"/>
        <v>9.4572930354796316</v>
      </c>
      <c r="W53" s="1">
        <v>152</v>
      </c>
      <c r="X53" s="1">
        <v>133.80000000000001</v>
      </c>
      <c r="Y53" s="1">
        <v>130.80000000000001</v>
      </c>
      <c r="Z53" s="1">
        <v>140.80000000000001</v>
      </c>
      <c r="AA53" s="1">
        <v>141.19999999999999</v>
      </c>
      <c r="AB53" s="1">
        <v>151.19999999999999</v>
      </c>
      <c r="AC53" s="1" t="s">
        <v>149</v>
      </c>
      <c r="AD53" s="1">
        <f t="shared" si="2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42</v>
      </c>
      <c r="C54" s="1">
        <v>347</v>
      </c>
      <c r="D54" s="1">
        <v>174</v>
      </c>
      <c r="E54" s="1">
        <v>200</v>
      </c>
      <c r="F54" s="1">
        <v>275</v>
      </c>
      <c r="G54" s="7">
        <v>0.4</v>
      </c>
      <c r="H54" s="1">
        <v>40</v>
      </c>
      <c r="I54" s="1" t="s">
        <v>34</v>
      </c>
      <c r="J54" s="1">
        <v>207</v>
      </c>
      <c r="K54" s="1">
        <f t="shared" si="17"/>
        <v>-7</v>
      </c>
      <c r="L54" s="1"/>
      <c r="M54" s="1"/>
      <c r="N54" s="1">
        <v>120</v>
      </c>
      <c r="O54" s="1"/>
      <c r="P54" s="1">
        <f t="shared" si="3"/>
        <v>40</v>
      </c>
      <c r="Q54" s="5">
        <f t="shared" si="25"/>
        <v>85</v>
      </c>
      <c r="R54" s="5">
        <v>0</v>
      </c>
      <c r="S54" s="5">
        <v>0</v>
      </c>
      <c r="T54" s="1" t="s">
        <v>48</v>
      </c>
      <c r="U54" s="1">
        <f t="shared" si="26"/>
        <v>9.875</v>
      </c>
      <c r="V54" s="1">
        <f t="shared" si="6"/>
        <v>9.875</v>
      </c>
      <c r="W54" s="1">
        <v>42.2</v>
      </c>
      <c r="X54" s="1">
        <v>40.4</v>
      </c>
      <c r="Y54" s="1">
        <v>41.6</v>
      </c>
      <c r="Z54" s="1">
        <v>42.6</v>
      </c>
      <c r="AA54" s="1">
        <v>34.6</v>
      </c>
      <c r="AB54" s="1">
        <v>17.399999999999999</v>
      </c>
      <c r="AC54" s="1" t="s">
        <v>149</v>
      </c>
      <c r="AD54" s="1">
        <f t="shared" si="2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33</v>
      </c>
      <c r="C55" s="1">
        <v>205.11699999999999</v>
      </c>
      <c r="D55" s="1">
        <v>165.39</v>
      </c>
      <c r="E55" s="1">
        <v>93.43</v>
      </c>
      <c r="F55" s="1">
        <v>212.25299999999999</v>
      </c>
      <c r="G55" s="7">
        <v>1</v>
      </c>
      <c r="H55" s="1">
        <v>50</v>
      </c>
      <c r="I55" s="1" t="s">
        <v>34</v>
      </c>
      <c r="J55" s="1">
        <v>116.15</v>
      </c>
      <c r="K55" s="1">
        <f t="shared" si="17"/>
        <v>-22.72</v>
      </c>
      <c r="L55" s="1"/>
      <c r="M55" s="1"/>
      <c r="N55" s="1">
        <v>0</v>
      </c>
      <c r="O55" s="1"/>
      <c r="P55" s="1">
        <f t="shared" si="3"/>
        <v>18.686</v>
      </c>
      <c r="Q55" s="5">
        <f t="shared" si="25"/>
        <v>11.979000000000013</v>
      </c>
      <c r="R55" s="5">
        <v>0</v>
      </c>
      <c r="S55" s="5">
        <v>0</v>
      </c>
      <c r="T55" s="1" t="s">
        <v>48</v>
      </c>
      <c r="U55" s="1">
        <f t="shared" si="26"/>
        <v>11.358931820614362</v>
      </c>
      <c r="V55" s="1">
        <f t="shared" si="6"/>
        <v>11.358931820614362</v>
      </c>
      <c r="W55" s="1">
        <v>23.835999999999999</v>
      </c>
      <c r="X55" s="1">
        <v>24.575600000000001</v>
      </c>
      <c r="Y55" s="1">
        <v>18.997199999999999</v>
      </c>
      <c r="Z55" s="1">
        <v>22.089200000000002</v>
      </c>
      <c r="AA55" s="1">
        <v>15.181800000000001</v>
      </c>
      <c r="AB55" s="1">
        <v>13.863799999999999</v>
      </c>
      <c r="AC55" s="1" t="s">
        <v>40</v>
      </c>
      <c r="AD55" s="1">
        <f t="shared" si="27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33</v>
      </c>
      <c r="C56" s="1">
        <v>530.64300000000003</v>
      </c>
      <c r="D56" s="1">
        <v>205.41399999999999</v>
      </c>
      <c r="E56" s="1">
        <v>315.22000000000003</v>
      </c>
      <c r="F56" s="1">
        <v>346.05599999999998</v>
      </c>
      <c r="G56" s="7">
        <v>1</v>
      </c>
      <c r="H56" s="1">
        <v>50</v>
      </c>
      <c r="I56" s="1" t="s">
        <v>34</v>
      </c>
      <c r="J56" s="1">
        <v>300.14999999999998</v>
      </c>
      <c r="K56" s="1">
        <f t="shared" si="17"/>
        <v>15.07000000000005</v>
      </c>
      <c r="L56" s="1"/>
      <c r="M56" s="1"/>
      <c r="N56" s="1">
        <v>268.36800000000022</v>
      </c>
      <c r="O56" s="1"/>
      <c r="P56" s="1">
        <f t="shared" si="3"/>
        <v>63.044000000000004</v>
      </c>
      <c r="Q56" s="5">
        <f t="shared" si="25"/>
        <v>142.10399999999981</v>
      </c>
      <c r="R56" s="5">
        <v>0</v>
      </c>
      <c r="S56" s="5">
        <v>0</v>
      </c>
      <c r="T56" s="1" t="s">
        <v>48</v>
      </c>
      <c r="U56" s="1">
        <f t="shared" si="26"/>
        <v>9.7459552058879542</v>
      </c>
      <c r="V56" s="1">
        <f t="shared" si="6"/>
        <v>9.7459552058879542</v>
      </c>
      <c r="W56" s="1">
        <v>61.904600000000002</v>
      </c>
      <c r="X56" s="1">
        <v>54.062199999999997</v>
      </c>
      <c r="Y56" s="1">
        <v>52.971400000000003</v>
      </c>
      <c r="Z56" s="1">
        <v>58.599800000000002</v>
      </c>
      <c r="AA56" s="1">
        <v>59.930199999999999</v>
      </c>
      <c r="AB56" s="1">
        <v>59.308599999999998</v>
      </c>
      <c r="AC56" s="1" t="s">
        <v>149</v>
      </c>
      <c r="AD56" s="1">
        <f t="shared" si="27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33</v>
      </c>
      <c r="C57" s="1">
        <v>374.56900000000002</v>
      </c>
      <c r="D57" s="1">
        <v>216.40100000000001</v>
      </c>
      <c r="E57" s="1">
        <v>235.36799999999999</v>
      </c>
      <c r="F57" s="1">
        <v>293.73399999999998</v>
      </c>
      <c r="G57" s="7">
        <v>1</v>
      </c>
      <c r="H57" s="1">
        <v>55</v>
      </c>
      <c r="I57" s="1" t="s">
        <v>34</v>
      </c>
      <c r="J57" s="1">
        <v>228.25</v>
      </c>
      <c r="K57" s="1">
        <f t="shared" si="17"/>
        <v>7.117999999999995</v>
      </c>
      <c r="L57" s="1"/>
      <c r="M57" s="1"/>
      <c r="N57" s="1">
        <v>136.22319999999999</v>
      </c>
      <c r="O57" s="1"/>
      <c r="P57" s="1">
        <f t="shared" si="3"/>
        <v>47.073599999999999</v>
      </c>
      <c r="Q57" s="5">
        <f t="shared" si="25"/>
        <v>134.92599999999999</v>
      </c>
      <c r="R57" s="5">
        <f t="shared" ref="R57" si="28">Q57</f>
        <v>134.92599999999999</v>
      </c>
      <c r="S57" s="5">
        <v>135</v>
      </c>
      <c r="T57" s="1"/>
      <c r="U57" s="1">
        <f t="shared" si="26"/>
        <v>12</v>
      </c>
      <c r="V57" s="1">
        <f t="shared" si="6"/>
        <v>9.1337225111315039</v>
      </c>
      <c r="W57" s="1">
        <v>44.961799999999997</v>
      </c>
      <c r="X57" s="1">
        <v>42.715600000000002</v>
      </c>
      <c r="Y57" s="1">
        <v>43.1462</v>
      </c>
      <c r="Z57" s="1">
        <v>41.387799999999999</v>
      </c>
      <c r="AA57" s="1">
        <v>43.284599999999998</v>
      </c>
      <c r="AB57" s="1">
        <v>44.754800000000003</v>
      </c>
      <c r="AC57" s="1"/>
      <c r="AD57" s="1">
        <f t="shared" si="27"/>
        <v>135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93</v>
      </c>
      <c r="B58" s="14" t="s">
        <v>33</v>
      </c>
      <c r="C58" s="14"/>
      <c r="D58" s="14"/>
      <c r="E58" s="14"/>
      <c r="F58" s="14"/>
      <c r="G58" s="15">
        <v>0</v>
      </c>
      <c r="H58" s="14" t="e">
        <v>#N/A</v>
      </c>
      <c r="I58" s="14" t="s">
        <v>34</v>
      </c>
      <c r="J58" s="14"/>
      <c r="K58" s="14">
        <f t="shared" si="17"/>
        <v>0</v>
      </c>
      <c r="L58" s="14"/>
      <c r="M58" s="14"/>
      <c r="N58" s="14"/>
      <c r="O58" s="14"/>
      <c r="P58" s="14">
        <f t="shared" si="3"/>
        <v>0</v>
      </c>
      <c r="Q58" s="16"/>
      <c r="R58" s="16"/>
      <c r="S58" s="16"/>
      <c r="T58" s="14"/>
      <c r="U58" s="14" t="e">
        <f t="shared" si="8"/>
        <v>#DIV/0!</v>
      </c>
      <c r="V58" s="14" t="e">
        <f t="shared" si="6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 t="s">
        <v>48</v>
      </c>
      <c r="AD58" s="14">
        <f t="shared" si="21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94</v>
      </c>
      <c r="B59" s="14" t="s">
        <v>33</v>
      </c>
      <c r="C59" s="14"/>
      <c r="D59" s="14"/>
      <c r="E59" s="14"/>
      <c r="F59" s="14"/>
      <c r="G59" s="15">
        <v>0</v>
      </c>
      <c r="H59" s="14" t="e">
        <v>#N/A</v>
      </c>
      <c r="I59" s="14" t="s">
        <v>34</v>
      </c>
      <c r="J59" s="14"/>
      <c r="K59" s="14">
        <f t="shared" ref="K59:K81" si="29">E59-J59</f>
        <v>0</v>
      </c>
      <c r="L59" s="14"/>
      <c r="M59" s="14"/>
      <c r="N59" s="14"/>
      <c r="O59" s="14"/>
      <c r="P59" s="14">
        <f t="shared" si="3"/>
        <v>0</v>
      </c>
      <c r="Q59" s="16"/>
      <c r="R59" s="16"/>
      <c r="S59" s="16"/>
      <c r="T59" s="14"/>
      <c r="U59" s="14" t="e">
        <f t="shared" si="8"/>
        <v>#DIV/0!</v>
      </c>
      <c r="V59" s="14" t="e">
        <f t="shared" si="6"/>
        <v>#DIV/0!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 t="s">
        <v>48</v>
      </c>
      <c r="AD59" s="14">
        <f t="shared" si="21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95</v>
      </c>
      <c r="B60" s="14" t="s">
        <v>33</v>
      </c>
      <c r="C60" s="14"/>
      <c r="D60" s="14"/>
      <c r="E60" s="14"/>
      <c r="F60" s="14"/>
      <c r="G60" s="15">
        <v>0</v>
      </c>
      <c r="H60" s="14">
        <v>40</v>
      </c>
      <c r="I60" s="14" t="s">
        <v>34</v>
      </c>
      <c r="J60" s="14"/>
      <c r="K60" s="14">
        <f t="shared" si="29"/>
        <v>0</v>
      </c>
      <c r="L60" s="14"/>
      <c r="M60" s="14"/>
      <c r="N60" s="14"/>
      <c r="O60" s="14"/>
      <c r="P60" s="14">
        <f t="shared" ref="P60:P101" si="30">E60/5</f>
        <v>0</v>
      </c>
      <c r="Q60" s="16"/>
      <c r="R60" s="16"/>
      <c r="S60" s="16"/>
      <c r="T60" s="14"/>
      <c r="U60" s="14" t="e">
        <f t="shared" ref="U60:U101" si="31">(F60+N60+O60+Q60)/P60</f>
        <v>#DIV/0!</v>
      </c>
      <c r="V60" s="14" t="e">
        <f t="shared" ref="V60:V101" si="32">(F60+N60+O60)/P60</f>
        <v>#DIV/0!</v>
      </c>
      <c r="W60" s="14">
        <v>-0.17399999999999999</v>
      </c>
      <c r="X60" s="14">
        <v>-0.17399999999999999</v>
      </c>
      <c r="Y60" s="14">
        <v>0</v>
      </c>
      <c r="Z60" s="14">
        <v>-0.2676</v>
      </c>
      <c r="AA60" s="14">
        <v>-0.87560000000000004</v>
      </c>
      <c r="AB60" s="14">
        <v>-0.60799999999999998</v>
      </c>
      <c r="AC60" s="14" t="s">
        <v>96</v>
      </c>
      <c r="AD60" s="14">
        <f t="shared" si="21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42</v>
      </c>
      <c r="C61" s="1">
        <v>1049</v>
      </c>
      <c r="D61" s="1">
        <v>336</v>
      </c>
      <c r="E61" s="1">
        <v>628</v>
      </c>
      <c r="F61" s="1">
        <v>622</v>
      </c>
      <c r="G61" s="7">
        <v>0.4</v>
      </c>
      <c r="H61" s="1">
        <v>45</v>
      </c>
      <c r="I61" s="1" t="s">
        <v>34</v>
      </c>
      <c r="J61" s="1">
        <v>627</v>
      </c>
      <c r="K61" s="1">
        <f t="shared" si="29"/>
        <v>1</v>
      </c>
      <c r="L61" s="1"/>
      <c r="M61" s="1"/>
      <c r="N61" s="1">
        <v>478.8</v>
      </c>
      <c r="O61" s="1"/>
      <c r="P61" s="1">
        <f t="shared" si="30"/>
        <v>125.6</v>
      </c>
      <c r="Q61" s="5">
        <f>12*P61-O61-N61-F61</f>
        <v>406.39999999999986</v>
      </c>
      <c r="R61" s="5">
        <v>120</v>
      </c>
      <c r="S61" s="5">
        <v>120</v>
      </c>
      <c r="T61" s="1"/>
      <c r="U61" s="1">
        <f>(F61+N61+O61+R61)/P61</f>
        <v>9.7197452229299373</v>
      </c>
      <c r="V61" s="1">
        <f t="shared" si="32"/>
        <v>8.7643312101910826</v>
      </c>
      <c r="W61" s="1">
        <v>118.8</v>
      </c>
      <c r="X61" s="1">
        <v>105</v>
      </c>
      <c r="Y61" s="1">
        <v>106.4</v>
      </c>
      <c r="Z61" s="1">
        <v>119.8</v>
      </c>
      <c r="AA61" s="1">
        <v>111.4</v>
      </c>
      <c r="AB61" s="1">
        <v>97.2</v>
      </c>
      <c r="AC61" s="1"/>
      <c r="AD61" s="1">
        <f t="shared" ref="AD61" si="33">ROUND(R61*G61,0)</f>
        <v>48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98</v>
      </c>
      <c r="B62" s="14" t="s">
        <v>33</v>
      </c>
      <c r="C62" s="14"/>
      <c r="D62" s="14"/>
      <c r="E62" s="14"/>
      <c r="F62" s="14"/>
      <c r="G62" s="15">
        <v>0</v>
      </c>
      <c r="H62" s="14" t="e">
        <v>#N/A</v>
      </c>
      <c r="I62" s="14" t="s">
        <v>34</v>
      </c>
      <c r="J62" s="14"/>
      <c r="K62" s="14">
        <f t="shared" si="29"/>
        <v>0</v>
      </c>
      <c r="L62" s="14"/>
      <c r="M62" s="14"/>
      <c r="N62" s="14"/>
      <c r="O62" s="14"/>
      <c r="P62" s="14">
        <f t="shared" si="30"/>
        <v>0</v>
      </c>
      <c r="Q62" s="16"/>
      <c r="R62" s="16"/>
      <c r="S62" s="16"/>
      <c r="T62" s="14"/>
      <c r="U62" s="14" t="e">
        <f t="shared" si="31"/>
        <v>#DIV/0!</v>
      </c>
      <c r="V62" s="14" t="e">
        <f t="shared" si="32"/>
        <v>#DIV/0!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 t="s">
        <v>48</v>
      </c>
      <c r="AD62" s="14">
        <f t="shared" si="21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42</v>
      </c>
      <c r="C63" s="1">
        <v>207</v>
      </c>
      <c r="D63" s="1">
        <v>156</v>
      </c>
      <c r="E63" s="1">
        <v>220</v>
      </c>
      <c r="F63" s="1">
        <v>113</v>
      </c>
      <c r="G63" s="7">
        <v>0.35</v>
      </c>
      <c r="H63" s="1">
        <v>40</v>
      </c>
      <c r="I63" s="1" t="s">
        <v>34</v>
      </c>
      <c r="J63" s="1">
        <v>236</v>
      </c>
      <c r="K63" s="1">
        <f t="shared" si="29"/>
        <v>-16</v>
      </c>
      <c r="L63" s="1"/>
      <c r="M63" s="1"/>
      <c r="N63" s="1">
        <v>140</v>
      </c>
      <c r="O63" s="1"/>
      <c r="P63" s="1">
        <f t="shared" si="30"/>
        <v>44</v>
      </c>
      <c r="Q63" s="5">
        <f t="shared" ref="Q63:Q64" si="34">12*P63-O63-N63-F63</f>
        <v>275</v>
      </c>
      <c r="R63" s="5">
        <v>80</v>
      </c>
      <c r="S63" s="5">
        <v>80</v>
      </c>
      <c r="T63" s="1"/>
      <c r="U63" s="1">
        <f t="shared" ref="U63:U64" si="35">(F63+N63+O63+R63)/P63</f>
        <v>7.5681818181818183</v>
      </c>
      <c r="V63" s="1">
        <f t="shared" si="32"/>
        <v>5.75</v>
      </c>
      <c r="W63" s="1">
        <v>42.4</v>
      </c>
      <c r="X63" s="1">
        <v>25.2</v>
      </c>
      <c r="Y63" s="1">
        <v>19.8</v>
      </c>
      <c r="Z63" s="1">
        <v>2.6</v>
      </c>
      <c r="AA63" s="1">
        <v>8.4</v>
      </c>
      <c r="AB63" s="1">
        <v>28.4</v>
      </c>
      <c r="AC63" s="1"/>
      <c r="AD63" s="1">
        <f t="shared" ref="AD63:AD64" si="36">ROUND(R63*G63,0)</f>
        <v>28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42</v>
      </c>
      <c r="C64" s="1">
        <v>126</v>
      </c>
      <c r="D64" s="1">
        <v>2</v>
      </c>
      <c r="E64" s="1">
        <v>89</v>
      </c>
      <c r="F64" s="1">
        <v>20</v>
      </c>
      <c r="G64" s="7">
        <v>0.4</v>
      </c>
      <c r="H64" s="1" t="e">
        <v>#N/A</v>
      </c>
      <c r="I64" s="1" t="s">
        <v>34</v>
      </c>
      <c r="J64" s="1">
        <v>89</v>
      </c>
      <c r="K64" s="1">
        <f t="shared" si="29"/>
        <v>0</v>
      </c>
      <c r="L64" s="1"/>
      <c r="M64" s="1"/>
      <c r="N64" s="1">
        <v>60</v>
      </c>
      <c r="O64" s="1"/>
      <c r="P64" s="1">
        <f t="shared" si="30"/>
        <v>17.8</v>
      </c>
      <c r="Q64" s="5">
        <f t="shared" si="34"/>
        <v>133.60000000000002</v>
      </c>
      <c r="R64" s="5">
        <v>60</v>
      </c>
      <c r="S64" s="5">
        <v>60</v>
      </c>
      <c r="T64" s="1"/>
      <c r="U64" s="1">
        <f t="shared" si="35"/>
        <v>7.8651685393258424</v>
      </c>
      <c r="V64" s="1">
        <f t="shared" si="32"/>
        <v>4.4943820224719095</v>
      </c>
      <c r="W64" s="1">
        <v>14.6</v>
      </c>
      <c r="X64" s="1">
        <v>5.4</v>
      </c>
      <c r="Y64" s="1">
        <v>7.4</v>
      </c>
      <c r="Z64" s="1">
        <v>10.8</v>
      </c>
      <c r="AA64" s="1">
        <v>5.2</v>
      </c>
      <c r="AB64" s="1">
        <v>3.4</v>
      </c>
      <c r="AC64" s="1"/>
      <c r="AD64" s="1">
        <f t="shared" si="36"/>
        <v>24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101</v>
      </c>
      <c r="B65" s="14" t="s">
        <v>42</v>
      </c>
      <c r="C65" s="14"/>
      <c r="D65" s="14"/>
      <c r="E65" s="14"/>
      <c r="F65" s="14"/>
      <c r="G65" s="15">
        <v>0</v>
      </c>
      <c r="H65" s="14" t="e">
        <v>#N/A</v>
      </c>
      <c r="I65" s="14" t="s">
        <v>34</v>
      </c>
      <c r="J65" s="14"/>
      <c r="K65" s="14">
        <f t="shared" si="29"/>
        <v>0</v>
      </c>
      <c r="L65" s="14"/>
      <c r="M65" s="14"/>
      <c r="N65" s="14"/>
      <c r="O65" s="14"/>
      <c r="P65" s="14">
        <f t="shared" si="30"/>
        <v>0</v>
      </c>
      <c r="Q65" s="16"/>
      <c r="R65" s="16"/>
      <c r="S65" s="16"/>
      <c r="T65" s="14"/>
      <c r="U65" s="14" t="e">
        <f t="shared" si="31"/>
        <v>#DIV/0!</v>
      </c>
      <c r="V65" s="14" t="e">
        <f t="shared" si="32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 t="s">
        <v>48</v>
      </c>
      <c r="AD65" s="14">
        <f t="shared" si="21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42</v>
      </c>
      <c r="C66" s="1">
        <v>271</v>
      </c>
      <c r="D66" s="1"/>
      <c r="E66" s="1">
        <v>113</v>
      </c>
      <c r="F66" s="1">
        <v>147</v>
      </c>
      <c r="G66" s="7">
        <v>0.4</v>
      </c>
      <c r="H66" s="1">
        <v>40</v>
      </c>
      <c r="I66" s="1" t="s">
        <v>34</v>
      </c>
      <c r="J66" s="1">
        <v>113</v>
      </c>
      <c r="K66" s="1">
        <f t="shared" si="29"/>
        <v>0</v>
      </c>
      <c r="L66" s="1"/>
      <c r="M66" s="1"/>
      <c r="N66" s="1">
        <v>0</v>
      </c>
      <c r="O66" s="1"/>
      <c r="P66" s="1">
        <f t="shared" si="30"/>
        <v>22.6</v>
      </c>
      <c r="Q66" s="5">
        <f t="shared" ref="Q66" si="37">12*P66-O66-N66-F66</f>
        <v>124.20000000000005</v>
      </c>
      <c r="R66" s="5">
        <f t="shared" ref="R66:R68" si="38">Q66</f>
        <v>124.20000000000005</v>
      </c>
      <c r="S66" s="5">
        <v>124</v>
      </c>
      <c r="T66" s="1"/>
      <c r="U66" s="1">
        <f t="shared" ref="U66:U69" si="39">(F66+N66+O66+R66)/P66</f>
        <v>12.000000000000002</v>
      </c>
      <c r="V66" s="1">
        <f t="shared" si="32"/>
        <v>6.5044247787610612</v>
      </c>
      <c r="W66" s="1">
        <v>21.4</v>
      </c>
      <c r="X66" s="1">
        <v>19.2</v>
      </c>
      <c r="Y66" s="1">
        <v>20.8</v>
      </c>
      <c r="Z66" s="1">
        <v>29.4</v>
      </c>
      <c r="AA66" s="1">
        <v>31.4</v>
      </c>
      <c r="AB66" s="1">
        <v>31.2</v>
      </c>
      <c r="AC66" s="1" t="s">
        <v>40</v>
      </c>
      <c r="AD66" s="1">
        <f t="shared" ref="AD66" si="40">ROUND(R66*G66,0)</f>
        <v>50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33</v>
      </c>
      <c r="C67" s="1">
        <v>20.048999999999999</v>
      </c>
      <c r="D67" s="1">
        <v>31.129000000000001</v>
      </c>
      <c r="E67" s="1">
        <v>12.186999999999999</v>
      </c>
      <c r="F67" s="1">
        <v>33.26</v>
      </c>
      <c r="G67" s="7">
        <v>1</v>
      </c>
      <c r="H67" s="1">
        <v>40</v>
      </c>
      <c r="I67" s="1" t="s">
        <v>34</v>
      </c>
      <c r="J67" s="1">
        <v>15.81</v>
      </c>
      <c r="K67" s="1">
        <f t="shared" si="29"/>
        <v>-3.6230000000000011</v>
      </c>
      <c r="L67" s="1"/>
      <c r="M67" s="1"/>
      <c r="N67" s="1">
        <v>0</v>
      </c>
      <c r="O67" s="1"/>
      <c r="P67" s="1">
        <f t="shared" si="30"/>
        <v>2.4373999999999998</v>
      </c>
      <c r="Q67" s="5"/>
      <c r="R67" s="5">
        <f t="shared" si="38"/>
        <v>0</v>
      </c>
      <c r="S67" s="5"/>
      <c r="T67" s="1"/>
      <c r="U67" s="1">
        <f t="shared" si="39"/>
        <v>13.6456880282268</v>
      </c>
      <c r="V67" s="1">
        <f t="shared" si="32"/>
        <v>13.6456880282268</v>
      </c>
      <c r="W67" s="1">
        <v>2.149</v>
      </c>
      <c r="X67" s="1">
        <v>3.1616</v>
      </c>
      <c r="Y67" s="1">
        <v>2.8723999999999998</v>
      </c>
      <c r="Z67" s="1">
        <v>3.7450000000000001</v>
      </c>
      <c r="AA67" s="1">
        <v>3.3149999999999999</v>
      </c>
      <c r="AB67" s="1">
        <v>1.579</v>
      </c>
      <c r="AC67" s="1"/>
      <c r="AD67" s="1">
        <f t="shared" ref="AD67:AD69" si="41">ROUND(R67*G67,0)</f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33</v>
      </c>
      <c r="C68" s="1">
        <v>116.62</v>
      </c>
      <c r="D68" s="1">
        <v>54.255000000000003</v>
      </c>
      <c r="E68" s="1">
        <v>61.494</v>
      </c>
      <c r="F68" s="1">
        <v>74.653000000000006</v>
      </c>
      <c r="G68" s="7">
        <v>1</v>
      </c>
      <c r="H68" s="1" t="e">
        <v>#N/A</v>
      </c>
      <c r="I68" s="1" t="s">
        <v>34</v>
      </c>
      <c r="J68" s="1">
        <v>65</v>
      </c>
      <c r="K68" s="1">
        <f t="shared" si="29"/>
        <v>-3.5060000000000002</v>
      </c>
      <c r="L68" s="1"/>
      <c r="M68" s="1"/>
      <c r="N68" s="1">
        <v>98.743999999999986</v>
      </c>
      <c r="O68" s="1"/>
      <c r="P68" s="1">
        <f t="shared" si="30"/>
        <v>12.2988</v>
      </c>
      <c r="Q68" s="5"/>
      <c r="R68" s="5">
        <f t="shared" si="38"/>
        <v>0</v>
      </c>
      <c r="S68" s="5"/>
      <c r="T68" s="1"/>
      <c r="U68" s="1">
        <f t="shared" si="39"/>
        <v>14.098692555371255</v>
      </c>
      <c r="V68" s="1">
        <f t="shared" si="32"/>
        <v>14.098692555371255</v>
      </c>
      <c r="W68" s="1">
        <v>15.957800000000001</v>
      </c>
      <c r="X68" s="1">
        <v>11.5374</v>
      </c>
      <c r="Y68" s="1">
        <v>7.0474000000000014</v>
      </c>
      <c r="Z68" s="1">
        <v>10.286199999999999</v>
      </c>
      <c r="AA68" s="1">
        <v>9.2058</v>
      </c>
      <c r="AB68" s="1">
        <v>0.82520000000000004</v>
      </c>
      <c r="AC68" s="1"/>
      <c r="AD68" s="1">
        <f t="shared" si="41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6" t="s">
        <v>105</v>
      </c>
      <c r="B69" s="1" t="s">
        <v>42</v>
      </c>
      <c r="C69" s="1"/>
      <c r="D69" s="1"/>
      <c r="E69" s="19">
        <f>E70</f>
        <v>40</v>
      </c>
      <c r="F69" s="19">
        <f>F70</f>
        <v>90</v>
      </c>
      <c r="G69" s="7">
        <v>0.45</v>
      </c>
      <c r="H69" s="1" t="e">
        <v>#N/A</v>
      </c>
      <c r="I69" s="1" t="s">
        <v>34</v>
      </c>
      <c r="J69" s="1"/>
      <c r="K69" s="1">
        <f t="shared" si="29"/>
        <v>40</v>
      </c>
      <c r="L69" s="1"/>
      <c r="M69" s="1"/>
      <c r="N69" s="1">
        <v>0</v>
      </c>
      <c r="O69" s="1"/>
      <c r="P69" s="1">
        <f t="shared" si="30"/>
        <v>8</v>
      </c>
      <c r="Q69" s="5">
        <v>10</v>
      </c>
      <c r="R69" s="5">
        <v>0</v>
      </c>
      <c r="S69" s="5">
        <v>0</v>
      </c>
      <c r="T69" s="1" t="s">
        <v>48</v>
      </c>
      <c r="U69" s="1">
        <f t="shared" si="39"/>
        <v>11.25</v>
      </c>
      <c r="V69" s="1">
        <f t="shared" si="32"/>
        <v>11.25</v>
      </c>
      <c r="W69" s="1">
        <v>4.2</v>
      </c>
      <c r="X69" s="1">
        <v>10</v>
      </c>
      <c r="Y69" s="1">
        <v>11.2</v>
      </c>
      <c r="Z69" s="1">
        <v>4.8</v>
      </c>
      <c r="AA69" s="1">
        <v>3.6</v>
      </c>
      <c r="AB69" s="1">
        <v>5.8</v>
      </c>
      <c r="AC69" s="1" t="s">
        <v>151</v>
      </c>
      <c r="AD69" s="1">
        <f t="shared" si="41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106</v>
      </c>
      <c r="B70" s="11" t="s">
        <v>42</v>
      </c>
      <c r="C70" s="11">
        <v>4</v>
      </c>
      <c r="D70" s="17">
        <v>130</v>
      </c>
      <c r="E70" s="19">
        <v>40</v>
      </c>
      <c r="F70" s="19">
        <v>90</v>
      </c>
      <c r="G70" s="12">
        <v>0</v>
      </c>
      <c r="H70" s="11" t="e">
        <v>#N/A</v>
      </c>
      <c r="I70" s="11" t="s">
        <v>43</v>
      </c>
      <c r="J70" s="11">
        <v>46</v>
      </c>
      <c r="K70" s="11">
        <f t="shared" si="29"/>
        <v>-6</v>
      </c>
      <c r="L70" s="11"/>
      <c r="M70" s="11"/>
      <c r="N70" s="11"/>
      <c r="O70" s="11"/>
      <c r="P70" s="11">
        <f t="shared" si="30"/>
        <v>8</v>
      </c>
      <c r="Q70" s="13"/>
      <c r="R70" s="13"/>
      <c r="S70" s="13"/>
      <c r="T70" s="11"/>
      <c r="U70" s="11">
        <f t="shared" si="31"/>
        <v>11.25</v>
      </c>
      <c r="V70" s="11">
        <f t="shared" si="32"/>
        <v>11.25</v>
      </c>
      <c r="W70" s="11">
        <v>4.2</v>
      </c>
      <c r="X70" s="11">
        <v>10</v>
      </c>
      <c r="Y70" s="11">
        <v>11.2</v>
      </c>
      <c r="Z70" s="11">
        <v>4.8</v>
      </c>
      <c r="AA70" s="11">
        <v>3.6</v>
      </c>
      <c r="AB70" s="11">
        <v>5.8</v>
      </c>
      <c r="AC70" s="17" t="s">
        <v>144</v>
      </c>
      <c r="AD70" s="11">
        <f t="shared" ref="AD70:AD101" si="42">ROUND(Q70*G70,0)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33</v>
      </c>
      <c r="C71" s="1">
        <v>280.80200000000002</v>
      </c>
      <c r="D71" s="1">
        <v>202.899</v>
      </c>
      <c r="E71" s="1">
        <v>190.702</v>
      </c>
      <c r="F71" s="1">
        <v>236.03200000000001</v>
      </c>
      <c r="G71" s="7">
        <v>1</v>
      </c>
      <c r="H71" s="1">
        <v>50</v>
      </c>
      <c r="I71" s="1" t="s">
        <v>34</v>
      </c>
      <c r="J71" s="1">
        <v>177.8</v>
      </c>
      <c r="K71" s="1">
        <f t="shared" si="29"/>
        <v>12.901999999999987</v>
      </c>
      <c r="L71" s="1"/>
      <c r="M71" s="1"/>
      <c r="N71" s="1">
        <v>149.31439999999989</v>
      </c>
      <c r="O71" s="1"/>
      <c r="P71" s="1">
        <f t="shared" si="30"/>
        <v>38.1404</v>
      </c>
      <c r="Q71" s="5">
        <f t="shared" ref="Q71:Q74" si="43">12*P71-O71-N71-F71</f>
        <v>72.338400000000121</v>
      </c>
      <c r="R71" s="5">
        <v>0</v>
      </c>
      <c r="S71" s="5">
        <v>0</v>
      </c>
      <c r="T71" s="1" t="s">
        <v>48</v>
      </c>
      <c r="U71" s="1">
        <f t="shared" ref="U71:U75" si="44">(F71+N71+O71+R71)/P71</f>
        <v>10.103365460246875</v>
      </c>
      <c r="V71" s="1">
        <f t="shared" si="32"/>
        <v>10.103365460246875</v>
      </c>
      <c r="W71" s="1">
        <v>39.738</v>
      </c>
      <c r="X71" s="1">
        <v>34.181199999999997</v>
      </c>
      <c r="Y71" s="1">
        <v>29.6328</v>
      </c>
      <c r="Z71" s="1">
        <v>32.4876</v>
      </c>
      <c r="AA71" s="1">
        <v>37.708199999999998</v>
      </c>
      <c r="AB71" s="1">
        <v>40.982799999999997</v>
      </c>
      <c r="AC71" s="1" t="s">
        <v>149</v>
      </c>
      <c r="AD71" s="1">
        <f t="shared" ref="AD71:AD75" si="45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33</v>
      </c>
      <c r="C72" s="1">
        <v>53.311</v>
      </c>
      <c r="D72" s="1">
        <v>18</v>
      </c>
      <c r="E72" s="1">
        <v>45.183</v>
      </c>
      <c r="F72" s="1">
        <v>18.004999999999999</v>
      </c>
      <c r="G72" s="7">
        <v>1</v>
      </c>
      <c r="H72" s="1">
        <v>50</v>
      </c>
      <c r="I72" s="1" t="s">
        <v>34</v>
      </c>
      <c r="J72" s="1">
        <v>40.299999999999997</v>
      </c>
      <c r="K72" s="1">
        <f t="shared" si="29"/>
        <v>4.8830000000000027</v>
      </c>
      <c r="L72" s="1"/>
      <c r="M72" s="1"/>
      <c r="N72" s="1">
        <v>0</v>
      </c>
      <c r="O72" s="1"/>
      <c r="P72" s="1">
        <f t="shared" si="30"/>
        <v>9.0366</v>
      </c>
      <c r="Q72" s="5">
        <f t="shared" si="43"/>
        <v>90.434200000000004</v>
      </c>
      <c r="R72" s="5">
        <v>20</v>
      </c>
      <c r="S72" s="5">
        <v>20</v>
      </c>
      <c r="T72" s="1"/>
      <c r="U72" s="1">
        <f t="shared" si="44"/>
        <v>4.2056747006617528</v>
      </c>
      <c r="V72" s="1">
        <f t="shared" si="32"/>
        <v>1.9924529137064824</v>
      </c>
      <c r="W72" s="1">
        <v>5.4833999999999996</v>
      </c>
      <c r="X72" s="1">
        <v>4.3428000000000004</v>
      </c>
      <c r="Y72" s="1">
        <v>4.0575999999999999</v>
      </c>
      <c r="Z72" s="1">
        <v>5.9079999999999986</v>
      </c>
      <c r="AA72" s="1">
        <v>5.3582000000000001</v>
      </c>
      <c r="AB72" s="1">
        <v>1.3142</v>
      </c>
      <c r="AC72" s="1" t="s">
        <v>40</v>
      </c>
      <c r="AD72" s="1">
        <f t="shared" si="45"/>
        <v>20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42</v>
      </c>
      <c r="C73" s="1">
        <v>980</v>
      </c>
      <c r="D73" s="1">
        <v>624</v>
      </c>
      <c r="E73" s="1">
        <v>685</v>
      </c>
      <c r="F73" s="1">
        <v>786</v>
      </c>
      <c r="G73" s="7">
        <v>0.4</v>
      </c>
      <c r="H73" s="1">
        <v>40</v>
      </c>
      <c r="I73" s="1" t="s">
        <v>34</v>
      </c>
      <c r="J73" s="1">
        <v>684</v>
      </c>
      <c r="K73" s="1">
        <f t="shared" si="29"/>
        <v>1</v>
      </c>
      <c r="L73" s="1"/>
      <c r="M73" s="1"/>
      <c r="N73" s="1">
        <v>574.5</v>
      </c>
      <c r="O73" s="1"/>
      <c r="P73" s="1">
        <f t="shared" si="30"/>
        <v>137</v>
      </c>
      <c r="Q73" s="5">
        <f t="shared" si="43"/>
        <v>283.5</v>
      </c>
      <c r="R73" s="5">
        <f t="shared" ref="R73:R75" si="46">Q73</f>
        <v>283.5</v>
      </c>
      <c r="S73" s="5">
        <v>284</v>
      </c>
      <c r="T73" s="1"/>
      <c r="U73" s="1">
        <f t="shared" si="44"/>
        <v>12</v>
      </c>
      <c r="V73" s="1">
        <f t="shared" si="32"/>
        <v>9.9306569343065689</v>
      </c>
      <c r="W73" s="1">
        <v>139.4</v>
      </c>
      <c r="X73" s="1">
        <v>122.8</v>
      </c>
      <c r="Y73" s="1">
        <v>117.6</v>
      </c>
      <c r="Z73" s="1">
        <v>122.4</v>
      </c>
      <c r="AA73" s="1">
        <v>121.2</v>
      </c>
      <c r="AB73" s="1">
        <v>101</v>
      </c>
      <c r="AC73" s="1"/>
      <c r="AD73" s="1">
        <f t="shared" si="45"/>
        <v>113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42</v>
      </c>
      <c r="C74" s="1">
        <v>771</v>
      </c>
      <c r="D74" s="1">
        <v>428</v>
      </c>
      <c r="E74" s="1">
        <v>533</v>
      </c>
      <c r="F74" s="1">
        <v>572</v>
      </c>
      <c r="G74" s="7">
        <v>0.4</v>
      </c>
      <c r="H74" s="1">
        <v>40</v>
      </c>
      <c r="I74" s="1" t="s">
        <v>34</v>
      </c>
      <c r="J74" s="1">
        <v>532</v>
      </c>
      <c r="K74" s="1">
        <f t="shared" si="29"/>
        <v>1</v>
      </c>
      <c r="L74" s="1"/>
      <c r="M74" s="1"/>
      <c r="N74" s="1">
        <v>454.90000000000009</v>
      </c>
      <c r="O74" s="1"/>
      <c r="P74" s="1">
        <f t="shared" si="30"/>
        <v>106.6</v>
      </c>
      <c r="Q74" s="5">
        <f t="shared" si="43"/>
        <v>252.29999999999973</v>
      </c>
      <c r="R74" s="5">
        <f t="shared" si="46"/>
        <v>252.29999999999973</v>
      </c>
      <c r="S74" s="5">
        <v>252</v>
      </c>
      <c r="T74" s="1"/>
      <c r="U74" s="1">
        <f t="shared" si="44"/>
        <v>11.999999999999998</v>
      </c>
      <c r="V74" s="1">
        <f t="shared" si="32"/>
        <v>9.6332082551594755</v>
      </c>
      <c r="W74" s="1">
        <v>106.6</v>
      </c>
      <c r="X74" s="1">
        <v>91.2</v>
      </c>
      <c r="Y74" s="1">
        <v>89.4</v>
      </c>
      <c r="Z74" s="1">
        <v>94.6</v>
      </c>
      <c r="AA74" s="1">
        <v>95.8</v>
      </c>
      <c r="AB74" s="1">
        <v>94</v>
      </c>
      <c r="AC74" s="1"/>
      <c r="AD74" s="1">
        <f t="shared" si="45"/>
        <v>101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6" t="s">
        <v>111</v>
      </c>
      <c r="B75" s="1" t="s">
        <v>42</v>
      </c>
      <c r="C75" s="1"/>
      <c r="D75" s="1"/>
      <c r="E75" s="19">
        <f>E90</f>
        <v>6</v>
      </c>
      <c r="F75" s="19">
        <f>F90</f>
        <v>12</v>
      </c>
      <c r="G75" s="7">
        <v>0.45</v>
      </c>
      <c r="H75" s="1" t="e">
        <v>#N/A</v>
      </c>
      <c r="I75" s="1" t="s">
        <v>34</v>
      </c>
      <c r="J75" s="1"/>
      <c r="K75" s="1">
        <f t="shared" si="29"/>
        <v>6</v>
      </c>
      <c r="L75" s="1"/>
      <c r="M75" s="1"/>
      <c r="N75" s="1">
        <v>0</v>
      </c>
      <c r="O75" s="1"/>
      <c r="P75" s="1">
        <f t="shared" si="30"/>
        <v>1.2</v>
      </c>
      <c r="Q75" s="5"/>
      <c r="R75" s="5">
        <f t="shared" si="46"/>
        <v>0</v>
      </c>
      <c r="S75" s="5"/>
      <c r="T75" s="1"/>
      <c r="U75" s="1">
        <f t="shared" si="44"/>
        <v>10</v>
      </c>
      <c r="V75" s="1">
        <f t="shared" si="32"/>
        <v>10</v>
      </c>
      <c r="W75" s="1">
        <v>1</v>
      </c>
      <c r="X75" s="1">
        <v>0.8</v>
      </c>
      <c r="Y75" s="1">
        <v>1</v>
      </c>
      <c r="Z75" s="1">
        <v>2</v>
      </c>
      <c r="AA75" s="1">
        <v>1.4</v>
      </c>
      <c r="AB75" s="1">
        <v>0.6</v>
      </c>
      <c r="AC75" s="1" t="s">
        <v>112</v>
      </c>
      <c r="AD75" s="1">
        <f t="shared" si="45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113</v>
      </c>
      <c r="B76" s="11" t="s">
        <v>42</v>
      </c>
      <c r="C76" s="11">
        <v>27</v>
      </c>
      <c r="D76" s="11"/>
      <c r="E76" s="11"/>
      <c r="F76" s="11">
        <v>24</v>
      </c>
      <c r="G76" s="12">
        <v>0</v>
      </c>
      <c r="H76" s="11" t="e">
        <v>#N/A</v>
      </c>
      <c r="I76" s="11" t="s">
        <v>43</v>
      </c>
      <c r="J76" s="11">
        <v>5</v>
      </c>
      <c r="K76" s="11">
        <f t="shared" si="29"/>
        <v>-5</v>
      </c>
      <c r="L76" s="11"/>
      <c r="M76" s="11"/>
      <c r="N76" s="11"/>
      <c r="O76" s="11"/>
      <c r="P76" s="11">
        <f t="shared" si="30"/>
        <v>0</v>
      </c>
      <c r="Q76" s="13"/>
      <c r="R76" s="13"/>
      <c r="S76" s="13"/>
      <c r="T76" s="11"/>
      <c r="U76" s="11" t="e">
        <f t="shared" si="31"/>
        <v>#DIV/0!</v>
      </c>
      <c r="V76" s="11" t="e">
        <f t="shared" si="32"/>
        <v>#DIV/0!</v>
      </c>
      <c r="W76" s="11">
        <v>-0.2</v>
      </c>
      <c r="X76" s="11">
        <v>0.2</v>
      </c>
      <c r="Y76" s="11">
        <v>0.6</v>
      </c>
      <c r="Z76" s="11">
        <v>1.8</v>
      </c>
      <c r="AA76" s="11">
        <v>1.8</v>
      </c>
      <c r="AB76" s="11">
        <v>1.6</v>
      </c>
      <c r="AC76" s="18" t="s">
        <v>114</v>
      </c>
      <c r="AD76" s="11">
        <f t="shared" si="42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115</v>
      </c>
      <c r="B77" s="1" t="s">
        <v>42</v>
      </c>
      <c r="C77" s="1">
        <v>161</v>
      </c>
      <c r="D77" s="1">
        <v>72</v>
      </c>
      <c r="E77" s="1">
        <v>83</v>
      </c>
      <c r="F77" s="1">
        <v>128</v>
      </c>
      <c r="G77" s="7">
        <v>0.4</v>
      </c>
      <c r="H77" s="1">
        <v>40</v>
      </c>
      <c r="I77" s="1" t="s">
        <v>34</v>
      </c>
      <c r="J77" s="1">
        <v>84</v>
      </c>
      <c r="K77" s="1">
        <f t="shared" si="29"/>
        <v>-1</v>
      </c>
      <c r="L77" s="1"/>
      <c r="M77" s="1"/>
      <c r="N77" s="1">
        <v>0</v>
      </c>
      <c r="O77" s="1"/>
      <c r="P77" s="1">
        <f t="shared" si="30"/>
        <v>16.600000000000001</v>
      </c>
      <c r="Q77" s="5">
        <f t="shared" ref="Q77:Q78" si="47">12*P77-O77-N77-F77</f>
        <v>71.200000000000017</v>
      </c>
      <c r="R77" s="5">
        <v>36</v>
      </c>
      <c r="S77" s="5">
        <v>36</v>
      </c>
      <c r="T77" s="1"/>
      <c r="U77" s="1">
        <f t="shared" ref="U77:U79" si="48">(F77+N77+O77+R77)/P77</f>
        <v>9.8795180722891551</v>
      </c>
      <c r="V77" s="1">
        <f t="shared" si="32"/>
        <v>7.710843373493975</v>
      </c>
      <c r="W77" s="1">
        <v>16.8</v>
      </c>
      <c r="X77" s="1">
        <v>17.2</v>
      </c>
      <c r="Y77" s="1">
        <v>16</v>
      </c>
      <c r="Z77" s="1">
        <v>18.600000000000001</v>
      </c>
      <c r="AA77" s="1">
        <v>21.4</v>
      </c>
      <c r="AB77" s="1">
        <v>24.8</v>
      </c>
      <c r="AC77" s="1" t="s">
        <v>40</v>
      </c>
      <c r="AD77" s="1">
        <f t="shared" ref="AD77" si="49">ROUND(R77*G77,0)</f>
        <v>14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33</v>
      </c>
      <c r="C78" s="1">
        <v>232.99700000000001</v>
      </c>
      <c r="D78" s="1">
        <v>97.119</v>
      </c>
      <c r="E78" s="1">
        <v>142.01599999999999</v>
      </c>
      <c r="F78" s="1">
        <v>156.441</v>
      </c>
      <c r="G78" s="7">
        <v>1</v>
      </c>
      <c r="H78" s="1">
        <v>40</v>
      </c>
      <c r="I78" s="1" t="s">
        <v>34</v>
      </c>
      <c r="J78" s="1">
        <v>132.80000000000001</v>
      </c>
      <c r="K78" s="1">
        <f t="shared" si="29"/>
        <v>9.2159999999999798</v>
      </c>
      <c r="L78" s="1"/>
      <c r="M78" s="1"/>
      <c r="N78" s="1">
        <v>159.60620000000009</v>
      </c>
      <c r="O78" s="1"/>
      <c r="P78" s="1">
        <f t="shared" si="30"/>
        <v>28.403199999999998</v>
      </c>
      <c r="Q78" s="5">
        <f t="shared" si="47"/>
        <v>24.79119999999989</v>
      </c>
      <c r="R78" s="5">
        <v>0</v>
      </c>
      <c r="S78" s="5">
        <v>0</v>
      </c>
      <c r="T78" s="1" t="s">
        <v>48</v>
      </c>
      <c r="U78" s="1">
        <f t="shared" si="48"/>
        <v>11.127168769716093</v>
      </c>
      <c r="V78" s="1">
        <f t="shared" si="32"/>
        <v>11.127168769716093</v>
      </c>
      <c r="W78" s="1">
        <v>30.038599999999999</v>
      </c>
      <c r="X78" s="1">
        <v>24.4254</v>
      </c>
      <c r="Y78" s="1">
        <v>24.715599999999998</v>
      </c>
      <c r="Z78" s="1">
        <v>26.529399999999999</v>
      </c>
      <c r="AA78" s="1">
        <v>21.502600000000001</v>
      </c>
      <c r="AB78" s="1">
        <v>17.037600000000001</v>
      </c>
      <c r="AC78" s="1" t="s">
        <v>149</v>
      </c>
      <c r="AD78" s="1">
        <f t="shared" ref="AD78:AD79" si="50">ROUND(R78*G78,0)</f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33</v>
      </c>
      <c r="C79" s="1">
        <v>121.098</v>
      </c>
      <c r="D79" s="1">
        <v>125.666</v>
      </c>
      <c r="E79" s="1">
        <v>63.052999999999997</v>
      </c>
      <c r="F79" s="1">
        <v>160.40700000000001</v>
      </c>
      <c r="G79" s="7">
        <v>1</v>
      </c>
      <c r="H79" s="1">
        <v>40</v>
      </c>
      <c r="I79" s="1" t="s">
        <v>34</v>
      </c>
      <c r="J79" s="1">
        <v>63.6</v>
      </c>
      <c r="K79" s="1">
        <f t="shared" si="29"/>
        <v>-0.54700000000000415</v>
      </c>
      <c r="L79" s="1"/>
      <c r="M79" s="1"/>
      <c r="N79" s="1">
        <v>0</v>
      </c>
      <c r="O79" s="1"/>
      <c r="P79" s="1">
        <f t="shared" si="30"/>
        <v>12.6106</v>
      </c>
      <c r="Q79" s="5"/>
      <c r="R79" s="5">
        <f t="shared" ref="R79" si="51">Q79</f>
        <v>0</v>
      </c>
      <c r="S79" s="5"/>
      <c r="T79" s="1"/>
      <c r="U79" s="1">
        <f t="shared" si="48"/>
        <v>12.720013322125832</v>
      </c>
      <c r="V79" s="1">
        <f t="shared" si="32"/>
        <v>12.720013322125832</v>
      </c>
      <c r="W79" s="1">
        <v>14.7332</v>
      </c>
      <c r="X79" s="1">
        <v>17.941800000000001</v>
      </c>
      <c r="Y79" s="1">
        <v>16.139399999999998</v>
      </c>
      <c r="Z79" s="1">
        <v>15.813000000000001</v>
      </c>
      <c r="AA79" s="1">
        <v>17.286999999999999</v>
      </c>
      <c r="AB79" s="1">
        <v>13.590999999999999</v>
      </c>
      <c r="AC79" s="1"/>
      <c r="AD79" s="1">
        <f t="shared" si="50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118</v>
      </c>
      <c r="B80" s="14" t="s">
        <v>42</v>
      </c>
      <c r="C80" s="14"/>
      <c r="D80" s="14"/>
      <c r="E80" s="14"/>
      <c r="F80" s="14"/>
      <c r="G80" s="15">
        <v>0</v>
      </c>
      <c r="H80" s="14" t="e">
        <v>#N/A</v>
      </c>
      <c r="I80" s="14" t="s">
        <v>34</v>
      </c>
      <c r="J80" s="14"/>
      <c r="K80" s="14">
        <f t="shared" si="29"/>
        <v>0</v>
      </c>
      <c r="L80" s="14"/>
      <c r="M80" s="14"/>
      <c r="N80" s="14"/>
      <c r="O80" s="14"/>
      <c r="P80" s="14">
        <f t="shared" si="30"/>
        <v>0</v>
      </c>
      <c r="Q80" s="16"/>
      <c r="R80" s="16"/>
      <c r="S80" s="16"/>
      <c r="T80" s="14"/>
      <c r="U80" s="14" t="e">
        <f t="shared" si="31"/>
        <v>#DIV/0!</v>
      </c>
      <c r="V80" s="14" t="e">
        <f t="shared" si="32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 t="s">
        <v>48</v>
      </c>
      <c r="AD80" s="14">
        <f t="shared" si="42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119</v>
      </c>
      <c r="B81" s="14" t="s">
        <v>42</v>
      </c>
      <c r="C81" s="14"/>
      <c r="D81" s="14"/>
      <c r="E81" s="14"/>
      <c r="F81" s="14"/>
      <c r="G81" s="15">
        <v>0</v>
      </c>
      <c r="H81" s="14" t="e">
        <v>#N/A</v>
      </c>
      <c r="I81" s="14" t="s">
        <v>34</v>
      </c>
      <c r="J81" s="14"/>
      <c r="K81" s="14">
        <f t="shared" si="29"/>
        <v>0</v>
      </c>
      <c r="L81" s="14"/>
      <c r="M81" s="14"/>
      <c r="N81" s="14"/>
      <c r="O81" s="14"/>
      <c r="P81" s="14">
        <f t="shared" si="30"/>
        <v>0</v>
      </c>
      <c r="Q81" s="16"/>
      <c r="R81" s="16"/>
      <c r="S81" s="16"/>
      <c r="T81" s="14"/>
      <c r="U81" s="14" t="e">
        <f t="shared" si="31"/>
        <v>#DIV/0!</v>
      </c>
      <c r="V81" s="14" t="e">
        <f t="shared" si="32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 t="s">
        <v>48</v>
      </c>
      <c r="AD81" s="14">
        <f t="shared" si="42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6" t="s">
        <v>120</v>
      </c>
      <c r="B82" s="1" t="s">
        <v>42</v>
      </c>
      <c r="C82" s="1"/>
      <c r="D82" s="1"/>
      <c r="E82" s="19">
        <f>E88</f>
        <v>39</v>
      </c>
      <c r="F82" s="19">
        <f>F88</f>
        <v>15</v>
      </c>
      <c r="G82" s="7">
        <v>0.4</v>
      </c>
      <c r="H82" s="1" t="e">
        <v>#N/A</v>
      </c>
      <c r="I82" s="1" t="s">
        <v>34</v>
      </c>
      <c r="J82" s="1"/>
      <c r="K82" s="1">
        <f t="shared" ref="K82:K101" si="52">E82-J82</f>
        <v>39</v>
      </c>
      <c r="L82" s="1"/>
      <c r="M82" s="1"/>
      <c r="N82" s="1">
        <v>0</v>
      </c>
      <c r="O82" s="1"/>
      <c r="P82" s="1">
        <f t="shared" si="30"/>
        <v>7.8</v>
      </c>
      <c r="Q82" s="5">
        <f>12*P82-O82-N82-F82</f>
        <v>78.599999999999994</v>
      </c>
      <c r="R82" s="5">
        <v>30</v>
      </c>
      <c r="S82" s="5">
        <v>30</v>
      </c>
      <c r="T82" s="1"/>
      <c r="U82" s="1">
        <f>(F82+N82+O82+R82)/P82</f>
        <v>5.7692307692307692</v>
      </c>
      <c r="V82" s="1">
        <f t="shared" si="32"/>
        <v>1.9230769230769231</v>
      </c>
      <c r="W82" s="1">
        <v>4.8</v>
      </c>
      <c r="X82" s="1">
        <v>5.4</v>
      </c>
      <c r="Y82" s="1">
        <v>4.5999999999999996</v>
      </c>
      <c r="Z82" s="1">
        <v>3.6</v>
      </c>
      <c r="AA82" s="1">
        <v>4</v>
      </c>
      <c r="AB82" s="1">
        <v>3.2</v>
      </c>
      <c r="AC82" s="20" t="s">
        <v>143</v>
      </c>
      <c r="AD82" s="1">
        <f t="shared" ref="AD82" si="53">ROUND(R82*G82,0)</f>
        <v>12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121</v>
      </c>
      <c r="B83" s="14" t="s">
        <v>42</v>
      </c>
      <c r="C83" s="14"/>
      <c r="D83" s="14"/>
      <c r="E83" s="14"/>
      <c r="F83" s="14"/>
      <c r="G83" s="15">
        <v>0</v>
      </c>
      <c r="H83" s="14" t="e">
        <v>#N/A</v>
      </c>
      <c r="I83" s="14" t="s">
        <v>34</v>
      </c>
      <c r="J83" s="14"/>
      <c r="K83" s="14">
        <f t="shared" si="52"/>
        <v>0</v>
      </c>
      <c r="L83" s="14"/>
      <c r="M83" s="14"/>
      <c r="N83" s="14"/>
      <c r="O83" s="14"/>
      <c r="P83" s="14">
        <f t="shared" si="30"/>
        <v>0</v>
      </c>
      <c r="Q83" s="16"/>
      <c r="R83" s="16"/>
      <c r="S83" s="16"/>
      <c r="T83" s="14"/>
      <c r="U83" s="14" t="e">
        <f t="shared" si="31"/>
        <v>#DIV/0!</v>
      </c>
      <c r="V83" s="14" t="e">
        <f t="shared" si="32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 t="s">
        <v>48</v>
      </c>
      <c r="AD83" s="14">
        <f t="shared" si="42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42</v>
      </c>
      <c r="C84" s="1">
        <v>23</v>
      </c>
      <c r="D84" s="1"/>
      <c r="E84" s="1">
        <v>3</v>
      </c>
      <c r="F84" s="1">
        <v>18</v>
      </c>
      <c r="G84" s="7">
        <v>0.6</v>
      </c>
      <c r="H84" s="1" t="e">
        <v>#N/A</v>
      </c>
      <c r="I84" s="1" t="s">
        <v>34</v>
      </c>
      <c r="J84" s="1">
        <v>3</v>
      </c>
      <c r="K84" s="1">
        <f t="shared" si="52"/>
        <v>0</v>
      </c>
      <c r="L84" s="1"/>
      <c r="M84" s="1"/>
      <c r="N84" s="1">
        <v>0</v>
      </c>
      <c r="O84" s="1"/>
      <c r="P84" s="1">
        <f t="shared" si="30"/>
        <v>0.6</v>
      </c>
      <c r="Q84" s="5"/>
      <c r="R84" s="5">
        <f>Q84</f>
        <v>0</v>
      </c>
      <c r="S84" s="5"/>
      <c r="T84" s="1"/>
      <c r="U84" s="1">
        <f>(F84+N84+O84+R84)/P84</f>
        <v>30</v>
      </c>
      <c r="V84" s="1">
        <f t="shared" si="32"/>
        <v>30</v>
      </c>
      <c r="W84" s="1">
        <v>0.6</v>
      </c>
      <c r="X84" s="1">
        <v>1</v>
      </c>
      <c r="Y84" s="1">
        <v>0.6</v>
      </c>
      <c r="Z84" s="1">
        <v>0.8</v>
      </c>
      <c r="AA84" s="1">
        <v>0.8</v>
      </c>
      <c r="AB84" s="1">
        <v>1</v>
      </c>
      <c r="AC84" s="18" t="s">
        <v>114</v>
      </c>
      <c r="AD84" s="1">
        <f>ROUND(R84*G84,0)</f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123</v>
      </c>
      <c r="B85" s="14" t="s">
        <v>42</v>
      </c>
      <c r="C85" s="14"/>
      <c r="D85" s="14"/>
      <c r="E85" s="14"/>
      <c r="F85" s="14"/>
      <c r="G85" s="15">
        <v>0</v>
      </c>
      <c r="H85" s="14" t="e">
        <v>#N/A</v>
      </c>
      <c r="I85" s="14" t="s">
        <v>34</v>
      </c>
      <c r="J85" s="14"/>
      <c r="K85" s="14">
        <f t="shared" si="52"/>
        <v>0</v>
      </c>
      <c r="L85" s="14"/>
      <c r="M85" s="14"/>
      <c r="N85" s="14"/>
      <c r="O85" s="14"/>
      <c r="P85" s="14">
        <f t="shared" si="30"/>
        <v>0</v>
      </c>
      <c r="Q85" s="16"/>
      <c r="R85" s="16"/>
      <c r="S85" s="16"/>
      <c r="T85" s="14"/>
      <c r="U85" s="14" t="e">
        <f t="shared" si="31"/>
        <v>#DIV/0!</v>
      </c>
      <c r="V85" s="14" t="e">
        <f t="shared" si="32"/>
        <v>#DIV/0!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 t="s">
        <v>48</v>
      </c>
      <c r="AD85" s="14">
        <f t="shared" si="42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124</v>
      </c>
      <c r="B86" s="14" t="s">
        <v>42</v>
      </c>
      <c r="C86" s="14"/>
      <c r="D86" s="14"/>
      <c r="E86" s="14"/>
      <c r="F86" s="14"/>
      <c r="G86" s="15">
        <v>0</v>
      </c>
      <c r="H86" s="14" t="e">
        <v>#N/A</v>
      </c>
      <c r="I86" s="14" t="s">
        <v>34</v>
      </c>
      <c r="J86" s="14"/>
      <c r="K86" s="14">
        <f t="shared" si="52"/>
        <v>0</v>
      </c>
      <c r="L86" s="14"/>
      <c r="M86" s="14"/>
      <c r="N86" s="14"/>
      <c r="O86" s="14"/>
      <c r="P86" s="14">
        <f t="shared" si="30"/>
        <v>0</v>
      </c>
      <c r="Q86" s="16"/>
      <c r="R86" s="16"/>
      <c r="S86" s="16"/>
      <c r="T86" s="14"/>
      <c r="U86" s="14" t="e">
        <f t="shared" si="31"/>
        <v>#DIV/0!</v>
      </c>
      <c r="V86" s="14" t="e">
        <f t="shared" si="32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 t="s">
        <v>48</v>
      </c>
      <c r="AD86" s="14">
        <f t="shared" si="42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4" t="s">
        <v>125</v>
      </c>
      <c r="B87" s="14" t="s">
        <v>33</v>
      </c>
      <c r="C87" s="14"/>
      <c r="D87" s="14"/>
      <c r="E87" s="14"/>
      <c r="F87" s="14"/>
      <c r="G87" s="15">
        <v>0</v>
      </c>
      <c r="H87" s="14" t="e">
        <v>#N/A</v>
      </c>
      <c r="I87" s="14" t="s">
        <v>34</v>
      </c>
      <c r="J87" s="14"/>
      <c r="K87" s="14">
        <f t="shared" si="52"/>
        <v>0</v>
      </c>
      <c r="L87" s="14"/>
      <c r="M87" s="14"/>
      <c r="N87" s="14"/>
      <c r="O87" s="14"/>
      <c r="P87" s="14">
        <f t="shared" si="30"/>
        <v>0</v>
      </c>
      <c r="Q87" s="16"/>
      <c r="R87" s="16"/>
      <c r="S87" s="16"/>
      <c r="T87" s="14"/>
      <c r="U87" s="14" t="e">
        <f t="shared" si="31"/>
        <v>#DIV/0!</v>
      </c>
      <c r="V87" s="14" t="e">
        <f t="shared" si="32"/>
        <v>#DIV/0!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 t="s">
        <v>48</v>
      </c>
      <c r="AD87" s="14">
        <f t="shared" si="42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126</v>
      </c>
      <c r="B88" s="11" t="s">
        <v>42</v>
      </c>
      <c r="C88" s="11">
        <v>24</v>
      </c>
      <c r="D88" s="17">
        <v>36</v>
      </c>
      <c r="E88" s="19">
        <v>39</v>
      </c>
      <c r="F88" s="19">
        <v>15</v>
      </c>
      <c r="G88" s="12">
        <v>0</v>
      </c>
      <c r="H88" s="11" t="e">
        <v>#N/A</v>
      </c>
      <c r="I88" s="11" t="s">
        <v>43</v>
      </c>
      <c r="J88" s="11">
        <v>39</v>
      </c>
      <c r="K88" s="11">
        <f t="shared" si="52"/>
        <v>0</v>
      </c>
      <c r="L88" s="11"/>
      <c r="M88" s="11"/>
      <c r="N88" s="11"/>
      <c r="O88" s="11"/>
      <c r="P88" s="11">
        <f t="shared" si="30"/>
        <v>7.8</v>
      </c>
      <c r="Q88" s="13"/>
      <c r="R88" s="13"/>
      <c r="S88" s="13"/>
      <c r="T88" s="11"/>
      <c r="U88" s="11">
        <f t="shared" si="31"/>
        <v>1.9230769230769231</v>
      </c>
      <c r="V88" s="11">
        <f t="shared" si="32"/>
        <v>1.9230769230769231</v>
      </c>
      <c r="W88" s="11">
        <v>4.8</v>
      </c>
      <c r="X88" s="11">
        <v>5.4</v>
      </c>
      <c r="Y88" s="11">
        <v>4.5999999999999996</v>
      </c>
      <c r="Z88" s="11">
        <v>3.6</v>
      </c>
      <c r="AA88" s="11">
        <v>4</v>
      </c>
      <c r="AB88" s="11">
        <v>3.2</v>
      </c>
      <c r="AC88" s="17" t="s">
        <v>145</v>
      </c>
      <c r="AD88" s="11">
        <f t="shared" si="42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127</v>
      </c>
      <c r="B89" s="14" t="s">
        <v>33</v>
      </c>
      <c r="C89" s="14"/>
      <c r="D89" s="14"/>
      <c r="E89" s="14"/>
      <c r="F89" s="14"/>
      <c r="G89" s="15">
        <v>0</v>
      </c>
      <c r="H89" s="14" t="e">
        <v>#N/A</v>
      </c>
      <c r="I89" s="14" t="s">
        <v>34</v>
      </c>
      <c r="J89" s="14"/>
      <c r="K89" s="14">
        <f t="shared" si="52"/>
        <v>0</v>
      </c>
      <c r="L89" s="14"/>
      <c r="M89" s="14"/>
      <c r="N89" s="14"/>
      <c r="O89" s="14"/>
      <c r="P89" s="14">
        <f t="shared" si="30"/>
        <v>0</v>
      </c>
      <c r="Q89" s="16"/>
      <c r="R89" s="16"/>
      <c r="S89" s="16"/>
      <c r="T89" s="14"/>
      <c r="U89" s="14" t="e">
        <f t="shared" si="31"/>
        <v>#DIV/0!</v>
      </c>
      <c r="V89" s="14" t="e">
        <f t="shared" si="32"/>
        <v>#DIV/0!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 t="s">
        <v>48</v>
      </c>
      <c r="AD89" s="14">
        <f t="shared" si="42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128</v>
      </c>
      <c r="B90" s="11" t="s">
        <v>42</v>
      </c>
      <c r="C90" s="11">
        <v>20</v>
      </c>
      <c r="D90" s="11"/>
      <c r="E90" s="19">
        <v>6</v>
      </c>
      <c r="F90" s="19">
        <v>12</v>
      </c>
      <c r="G90" s="12">
        <v>0</v>
      </c>
      <c r="H90" s="11" t="e">
        <v>#N/A</v>
      </c>
      <c r="I90" s="11" t="s">
        <v>43</v>
      </c>
      <c r="J90" s="11">
        <v>6</v>
      </c>
      <c r="K90" s="11">
        <f t="shared" si="52"/>
        <v>0</v>
      </c>
      <c r="L90" s="11"/>
      <c r="M90" s="11"/>
      <c r="N90" s="11"/>
      <c r="O90" s="11"/>
      <c r="P90" s="11">
        <f t="shared" si="30"/>
        <v>1.2</v>
      </c>
      <c r="Q90" s="13"/>
      <c r="R90" s="13"/>
      <c r="S90" s="13"/>
      <c r="T90" s="11"/>
      <c r="U90" s="11">
        <f t="shared" si="31"/>
        <v>10</v>
      </c>
      <c r="V90" s="11">
        <f t="shared" si="32"/>
        <v>10</v>
      </c>
      <c r="W90" s="11">
        <v>1</v>
      </c>
      <c r="X90" s="11">
        <v>0.8</v>
      </c>
      <c r="Y90" s="11">
        <v>0.4</v>
      </c>
      <c r="Z90" s="11">
        <v>1.4</v>
      </c>
      <c r="AA90" s="11">
        <v>1.4</v>
      </c>
      <c r="AB90" s="11">
        <v>0.6</v>
      </c>
      <c r="AC90" s="11" t="s">
        <v>129</v>
      </c>
      <c r="AD90" s="11">
        <f t="shared" si="42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130</v>
      </c>
      <c r="B91" s="14" t="s">
        <v>42</v>
      </c>
      <c r="C91" s="14">
        <v>16</v>
      </c>
      <c r="D91" s="14">
        <v>3</v>
      </c>
      <c r="E91" s="14">
        <v>7</v>
      </c>
      <c r="F91" s="14">
        <v>12</v>
      </c>
      <c r="G91" s="15">
        <v>0</v>
      </c>
      <c r="H91" s="14">
        <v>40</v>
      </c>
      <c r="I91" s="14" t="s">
        <v>34</v>
      </c>
      <c r="J91" s="14">
        <v>7</v>
      </c>
      <c r="K91" s="14">
        <f t="shared" si="52"/>
        <v>0</v>
      </c>
      <c r="L91" s="14"/>
      <c r="M91" s="14"/>
      <c r="N91" s="14"/>
      <c r="O91" s="14"/>
      <c r="P91" s="14">
        <f t="shared" si="30"/>
        <v>1.4</v>
      </c>
      <c r="Q91" s="16"/>
      <c r="R91" s="16"/>
      <c r="S91" s="16"/>
      <c r="T91" s="14"/>
      <c r="U91" s="14">
        <f t="shared" si="31"/>
        <v>8.5714285714285712</v>
      </c>
      <c r="V91" s="14">
        <f t="shared" si="32"/>
        <v>8.5714285714285712</v>
      </c>
      <c r="W91" s="14">
        <v>1.4</v>
      </c>
      <c r="X91" s="14">
        <v>2.2000000000000002</v>
      </c>
      <c r="Y91" s="14">
        <v>4</v>
      </c>
      <c r="Z91" s="14">
        <v>2.2000000000000002</v>
      </c>
      <c r="AA91" s="14">
        <v>0.8</v>
      </c>
      <c r="AB91" s="14">
        <v>3</v>
      </c>
      <c r="AC91" s="14" t="s">
        <v>48</v>
      </c>
      <c r="AD91" s="14">
        <f t="shared" si="42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4" t="s">
        <v>131</v>
      </c>
      <c r="B92" s="14" t="s">
        <v>42</v>
      </c>
      <c r="C92" s="14"/>
      <c r="D92" s="14"/>
      <c r="E92" s="14"/>
      <c r="F92" s="14"/>
      <c r="G92" s="15">
        <v>0</v>
      </c>
      <c r="H92" s="14">
        <v>45</v>
      </c>
      <c r="I92" s="14" t="s">
        <v>34</v>
      </c>
      <c r="J92" s="14"/>
      <c r="K92" s="14">
        <f t="shared" si="52"/>
        <v>0</v>
      </c>
      <c r="L92" s="14"/>
      <c r="M92" s="14"/>
      <c r="N92" s="14"/>
      <c r="O92" s="14"/>
      <c r="P92" s="14">
        <f t="shared" si="30"/>
        <v>0</v>
      </c>
      <c r="Q92" s="16"/>
      <c r="R92" s="16"/>
      <c r="S92" s="16"/>
      <c r="T92" s="14"/>
      <c r="U92" s="14" t="e">
        <f t="shared" si="31"/>
        <v>#DIV/0!</v>
      </c>
      <c r="V92" s="14" t="e">
        <f t="shared" si="32"/>
        <v>#DIV/0!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 t="s">
        <v>48</v>
      </c>
      <c r="AD92" s="14">
        <f t="shared" si="42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42</v>
      </c>
      <c r="C93" s="1">
        <v>90</v>
      </c>
      <c r="D93" s="1">
        <v>14</v>
      </c>
      <c r="E93" s="1">
        <v>55</v>
      </c>
      <c r="F93" s="1">
        <v>38</v>
      </c>
      <c r="G93" s="7">
        <v>0.11</v>
      </c>
      <c r="H93" s="1" t="e">
        <v>#N/A</v>
      </c>
      <c r="I93" s="1" t="s">
        <v>36</v>
      </c>
      <c r="J93" s="1">
        <v>61</v>
      </c>
      <c r="K93" s="1">
        <f t="shared" si="52"/>
        <v>-6</v>
      </c>
      <c r="L93" s="1"/>
      <c r="M93" s="1"/>
      <c r="N93" s="1">
        <v>0</v>
      </c>
      <c r="O93" s="1"/>
      <c r="P93" s="1">
        <f t="shared" si="30"/>
        <v>11</v>
      </c>
      <c r="Q93" s="5">
        <f t="shared" ref="Q93:Q96" si="54">12*P93-O93-N93-F93</f>
        <v>94</v>
      </c>
      <c r="R93" s="5">
        <f t="shared" ref="R93:R96" si="55">Q93</f>
        <v>94</v>
      </c>
      <c r="S93" s="5">
        <v>94</v>
      </c>
      <c r="T93" s="1"/>
      <c r="U93" s="1">
        <f t="shared" ref="U93:U96" si="56">(F93+N93+O93+R93)/P93</f>
        <v>12</v>
      </c>
      <c r="V93" s="1">
        <f t="shared" si="32"/>
        <v>3.4545454545454546</v>
      </c>
      <c r="W93" s="1">
        <v>5.4</v>
      </c>
      <c r="X93" s="1">
        <v>7.8</v>
      </c>
      <c r="Y93" s="1">
        <v>7.2</v>
      </c>
      <c r="Z93" s="1">
        <v>9</v>
      </c>
      <c r="AA93" s="1">
        <v>8</v>
      </c>
      <c r="AB93" s="1">
        <v>0</v>
      </c>
      <c r="AC93" s="1"/>
      <c r="AD93" s="1">
        <f t="shared" ref="AD93" si="57">ROUND(R93*G93,0)</f>
        <v>10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133</v>
      </c>
      <c r="B94" s="1" t="s">
        <v>33</v>
      </c>
      <c r="C94" s="1">
        <v>104.31</v>
      </c>
      <c r="D94" s="1">
        <v>67.257000000000005</v>
      </c>
      <c r="E94" s="1">
        <v>75.531000000000006</v>
      </c>
      <c r="F94" s="1">
        <v>73.823999999999998</v>
      </c>
      <c r="G94" s="7">
        <v>1</v>
      </c>
      <c r="H94" s="1">
        <v>50</v>
      </c>
      <c r="I94" s="1" t="s">
        <v>34</v>
      </c>
      <c r="J94" s="1">
        <v>69.3</v>
      </c>
      <c r="K94" s="1">
        <f t="shared" si="52"/>
        <v>6.2310000000000088</v>
      </c>
      <c r="L94" s="1"/>
      <c r="M94" s="1"/>
      <c r="N94" s="1">
        <v>73.275000000000034</v>
      </c>
      <c r="O94" s="1"/>
      <c r="P94" s="1">
        <f t="shared" si="30"/>
        <v>15.106200000000001</v>
      </c>
      <c r="Q94" s="5">
        <f t="shared" si="54"/>
        <v>34.175399999999982</v>
      </c>
      <c r="R94" s="5">
        <v>0</v>
      </c>
      <c r="S94" s="5">
        <v>0</v>
      </c>
      <c r="T94" s="1" t="s">
        <v>48</v>
      </c>
      <c r="U94" s="1">
        <f t="shared" si="56"/>
        <v>9.7376573857091806</v>
      </c>
      <c r="V94" s="1">
        <f t="shared" si="32"/>
        <v>9.7376573857091806</v>
      </c>
      <c r="W94" s="1">
        <v>14.8126</v>
      </c>
      <c r="X94" s="1">
        <v>11.651999999999999</v>
      </c>
      <c r="Y94" s="1">
        <v>10.163399999999999</v>
      </c>
      <c r="Z94" s="1">
        <v>11.055</v>
      </c>
      <c r="AA94" s="1">
        <v>9.1867999999999999</v>
      </c>
      <c r="AB94" s="1">
        <v>10.292</v>
      </c>
      <c r="AC94" s="1" t="s">
        <v>149</v>
      </c>
      <c r="AD94" s="1">
        <f t="shared" ref="AD94:AD96" si="58">ROUND(R94*G94,0)</f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134</v>
      </c>
      <c r="B95" s="1" t="s">
        <v>33</v>
      </c>
      <c r="C95" s="1"/>
      <c r="D95" s="1">
        <v>230.39500000000001</v>
      </c>
      <c r="E95" s="1">
        <v>161.155</v>
      </c>
      <c r="F95" s="1">
        <v>69.239999999999995</v>
      </c>
      <c r="G95" s="7">
        <v>1</v>
      </c>
      <c r="H95" s="1" t="e">
        <v>#N/A</v>
      </c>
      <c r="I95" s="1" t="s">
        <v>34</v>
      </c>
      <c r="J95" s="1">
        <v>160.75</v>
      </c>
      <c r="K95" s="1">
        <f t="shared" si="52"/>
        <v>0.40500000000000114</v>
      </c>
      <c r="L95" s="1"/>
      <c r="M95" s="1"/>
      <c r="N95" s="1">
        <v>0</v>
      </c>
      <c r="O95" s="1"/>
      <c r="P95" s="1">
        <f t="shared" si="30"/>
        <v>32.231000000000002</v>
      </c>
      <c r="Q95" s="5">
        <f t="shared" si="54"/>
        <v>317.53200000000004</v>
      </c>
      <c r="R95" s="5">
        <f t="shared" si="55"/>
        <v>317.53200000000004</v>
      </c>
      <c r="S95" s="5">
        <v>318</v>
      </c>
      <c r="T95" s="1"/>
      <c r="U95" s="1">
        <f t="shared" si="56"/>
        <v>12</v>
      </c>
      <c r="V95" s="1">
        <f t="shared" si="32"/>
        <v>2.148242375352921</v>
      </c>
      <c r="W95" s="1">
        <v>16.094200000000001</v>
      </c>
      <c r="X95" s="1">
        <v>16.790800000000001</v>
      </c>
      <c r="Y95" s="1">
        <v>21.116800000000001</v>
      </c>
      <c r="Z95" s="1">
        <v>6.0533999999999999</v>
      </c>
      <c r="AA95" s="1">
        <v>2.8812000000000002</v>
      </c>
      <c r="AB95" s="1">
        <v>6.9908000000000001</v>
      </c>
      <c r="AC95" s="1" t="s">
        <v>40</v>
      </c>
      <c r="AD95" s="1">
        <f t="shared" si="58"/>
        <v>318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135</v>
      </c>
      <c r="B96" s="1" t="s">
        <v>33</v>
      </c>
      <c r="C96" s="1">
        <v>2.6960000000000002</v>
      </c>
      <c r="D96" s="1">
        <v>175.81399999999999</v>
      </c>
      <c r="E96" s="19">
        <f>138.914+E41</f>
        <v>199.14</v>
      </c>
      <c r="F96" s="1">
        <v>34.770000000000003</v>
      </c>
      <c r="G96" s="7">
        <v>1</v>
      </c>
      <c r="H96" s="1" t="e">
        <v>#N/A</v>
      </c>
      <c r="I96" s="1" t="s">
        <v>34</v>
      </c>
      <c r="J96" s="1">
        <v>137.30000000000001</v>
      </c>
      <c r="K96" s="1">
        <f t="shared" si="52"/>
        <v>61.839999999999975</v>
      </c>
      <c r="L96" s="1"/>
      <c r="M96" s="1"/>
      <c r="N96" s="1">
        <v>108.5774</v>
      </c>
      <c r="O96" s="1"/>
      <c r="P96" s="1">
        <f t="shared" si="30"/>
        <v>39.827999999999996</v>
      </c>
      <c r="Q96" s="5">
        <f t="shared" si="54"/>
        <v>334.58859999999993</v>
      </c>
      <c r="R96" s="5">
        <f t="shared" si="55"/>
        <v>334.58859999999993</v>
      </c>
      <c r="S96" s="5">
        <v>335</v>
      </c>
      <c r="T96" s="1"/>
      <c r="U96" s="1">
        <f t="shared" si="56"/>
        <v>12</v>
      </c>
      <c r="V96" s="1">
        <f t="shared" si="32"/>
        <v>3.5991613939941751</v>
      </c>
      <c r="W96" s="1">
        <v>17.0136</v>
      </c>
      <c r="X96" s="1">
        <v>18.2988</v>
      </c>
      <c r="Y96" s="1">
        <v>20.5932</v>
      </c>
      <c r="Z96" s="1">
        <v>11.6248</v>
      </c>
      <c r="AA96" s="1">
        <v>5.8148</v>
      </c>
      <c r="AB96" s="1">
        <v>3.9994000000000001</v>
      </c>
      <c r="AC96" s="1" t="s">
        <v>136</v>
      </c>
      <c r="AD96" s="1">
        <f t="shared" si="58"/>
        <v>335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137</v>
      </c>
      <c r="B97" s="11" t="s">
        <v>33</v>
      </c>
      <c r="C97" s="11">
        <v>1.3</v>
      </c>
      <c r="D97" s="11"/>
      <c r="E97" s="11"/>
      <c r="F97" s="11"/>
      <c r="G97" s="12">
        <v>0</v>
      </c>
      <c r="H97" s="11" t="e">
        <v>#N/A</v>
      </c>
      <c r="I97" s="11" t="s">
        <v>43</v>
      </c>
      <c r="J97" s="11"/>
      <c r="K97" s="11">
        <f t="shared" si="52"/>
        <v>0</v>
      </c>
      <c r="L97" s="11"/>
      <c r="M97" s="11"/>
      <c r="N97" s="11"/>
      <c r="O97" s="11"/>
      <c r="P97" s="11">
        <f t="shared" si="30"/>
        <v>0</v>
      </c>
      <c r="Q97" s="13"/>
      <c r="R97" s="13"/>
      <c r="S97" s="13"/>
      <c r="T97" s="11"/>
      <c r="U97" s="11" t="e">
        <f t="shared" si="31"/>
        <v>#DIV/0!</v>
      </c>
      <c r="V97" s="11" t="e">
        <f t="shared" si="32"/>
        <v>#DIV/0!</v>
      </c>
      <c r="W97" s="11">
        <v>0</v>
      </c>
      <c r="X97" s="11">
        <v>6.9498000000000006</v>
      </c>
      <c r="Y97" s="11">
        <v>9.5468000000000011</v>
      </c>
      <c r="Z97" s="11">
        <v>7.4626000000000001</v>
      </c>
      <c r="AA97" s="11">
        <v>7.7329999999999997</v>
      </c>
      <c r="AB97" s="11">
        <v>5.1656000000000004</v>
      </c>
      <c r="AC97" s="11"/>
      <c r="AD97" s="11">
        <f t="shared" si="42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42</v>
      </c>
      <c r="C98" s="1">
        <v>108</v>
      </c>
      <c r="D98" s="1">
        <v>32</v>
      </c>
      <c r="E98" s="1">
        <v>76</v>
      </c>
      <c r="F98" s="1">
        <v>30</v>
      </c>
      <c r="G98" s="7">
        <v>0.4</v>
      </c>
      <c r="H98" s="1" t="e">
        <v>#N/A</v>
      </c>
      <c r="I98" s="1" t="s">
        <v>34</v>
      </c>
      <c r="J98" s="1">
        <v>120</v>
      </c>
      <c r="K98" s="1">
        <f t="shared" si="52"/>
        <v>-44</v>
      </c>
      <c r="L98" s="1"/>
      <c r="M98" s="1"/>
      <c r="N98" s="1">
        <v>146.19999999999999</v>
      </c>
      <c r="O98" s="1"/>
      <c r="P98" s="1">
        <f t="shared" si="30"/>
        <v>15.2</v>
      </c>
      <c r="Q98" s="5">
        <v>10</v>
      </c>
      <c r="R98" s="5">
        <v>0</v>
      </c>
      <c r="S98" s="5">
        <v>0</v>
      </c>
      <c r="T98" s="1" t="s">
        <v>48</v>
      </c>
      <c r="U98" s="1">
        <f>(F98+N98+O98+R98)/P98</f>
        <v>11.592105263157894</v>
      </c>
      <c r="V98" s="1">
        <f t="shared" si="32"/>
        <v>11.592105263157894</v>
      </c>
      <c r="W98" s="1">
        <v>21.8</v>
      </c>
      <c r="X98" s="1">
        <v>8.6</v>
      </c>
      <c r="Y98" s="1">
        <v>2</v>
      </c>
      <c r="Z98" s="1">
        <v>0</v>
      </c>
      <c r="AA98" s="1">
        <v>0</v>
      </c>
      <c r="AB98" s="1">
        <v>0</v>
      </c>
      <c r="AC98" s="1" t="s">
        <v>139</v>
      </c>
      <c r="AD98" s="1">
        <f>ROUND(R98*G98,0)</f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140</v>
      </c>
      <c r="B99" s="11" t="s">
        <v>33</v>
      </c>
      <c r="C99" s="11">
        <v>8.4450000000000003</v>
      </c>
      <c r="D99" s="11">
        <v>5.5E-2</v>
      </c>
      <c r="E99" s="11"/>
      <c r="F99" s="11"/>
      <c r="G99" s="12">
        <v>0</v>
      </c>
      <c r="H99" s="11" t="e">
        <v>#N/A</v>
      </c>
      <c r="I99" s="11" t="s">
        <v>43</v>
      </c>
      <c r="J99" s="11">
        <v>1.3</v>
      </c>
      <c r="K99" s="11">
        <f t="shared" si="52"/>
        <v>-1.3</v>
      </c>
      <c r="L99" s="11"/>
      <c r="M99" s="11"/>
      <c r="N99" s="11"/>
      <c r="O99" s="11"/>
      <c r="P99" s="11">
        <f t="shared" si="30"/>
        <v>0</v>
      </c>
      <c r="Q99" s="13"/>
      <c r="R99" s="13"/>
      <c r="S99" s="13"/>
      <c r="T99" s="11"/>
      <c r="U99" s="11" t="e">
        <f t="shared" si="31"/>
        <v>#DIV/0!</v>
      </c>
      <c r="V99" s="11" t="e">
        <f t="shared" si="32"/>
        <v>#DIV/0!</v>
      </c>
      <c r="W99" s="11">
        <v>1.7</v>
      </c>
      <c r="X99" s="11">
        <v>16.0076</v>
      </c>
      <c r="Y99" s="11">
        <v>15.1866</v>
      </c>
      <c r="Z99" s="11">
        <v>0.87899999999999989</v>
      </c>
      <c r="AA99" s="11">
        <v>0</v>
      </c>
      <c r="AB99" s="11">
        <v>0</v>
      </c>
      <c r="AC99" s="11"/>
      <c r="AD99" s="11">
        <f t="shared" si="42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141</v>
      </c>
      <c r="B100" s="1" t="s">
        <v>42</v>
      </c>
      <c r="C100" s="1"/>
      <c r="D100" s="1">
        <v>30</v>
      </c>
      <c r="E100" s="1">
        <v>28</v>
      </c>
      <c r="F100" s="1">
        <v>2</v>
      </c>
      <c r="G100" s="7">
        <v>0.4</v>
      </c>
      <c r="H100" s="1" t="e">
        <v>#N/A</v>
      </c>
      <c r="I100" s="1" t="s">
        <v>34</v>
      </c>
      <c r="J100" s="1">
        <v>35</v>
      </c>
      <c r="K100" s="1">
        <f t="shared" si="52"/>
        <v>-7</v>
      </c>
      <c r="L100" s="1"/>
      <c r="M100" s="1"/>
      <c r="N100" s="1">
        <v>42</v>
      </c>
      <c r="O100" s="1"/>
      <c r="P100" s="1">
        <f t="shared" si="30"/>
        <v>5.6</v>
      </c>
      <c r="Q100" s="5">
        <f>12*P100-O100-N100-F100</f>
        <v>23.199999999999989</v>
      </c>
      <c r="R100" s="5">
        <v>0</v>
      </c>
      <c r="S100" s="5">
        <v>0</v>
      </c>
      <c r="T100" s="1" t="s">
        <v>48</v>
      </c>
      <c r="U100" s="1">
        <f>(F100+N100+O100+R100)/P100</f>
        <v>7.8571428571428577</v>
      </c>
      <c r="V100" s="1">
        <f t="shared" si="32"/>
        <v>7.8571428571428577</v>
      </c>
      <c r="W100" s="1">
        <v>6</v>
      </c>
      <c r="X100" s="1">
        <v>0</v>
      </c>
      <c r="Y100" s="1"/>
      <c r="Z100" s="1">
        <v>0</v>
      </c>
      <c r="AA100" s="1">
        <v>0</v>
      </c>
      <c r="AB100" s="1">
        <v>0</v>
      </c>
      <c r="AC100" s="1" t="s">
        <v>152</v>
      </c>
      <c r="AD100" s="1">
        <f>ROUND(R100*G100,0)</f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4" t="s">
        <v>142</v>
      </c>
      <c r="B101" s="14" t="s">
        <v>33</v>
      </c>
      <c r="C101" s="14"/>
      <c r="D101" s="14"/>
      <c r="E101" s="14"/>
      <c r="F101" s="14"/>
      <c r="G101" s="15">
        <v>0</v>
      </c>
      <c r="H101" s="14">
        <v>40</v>
      </c>
      <c r="I101" s="14" t="s">
        <v>34</v>
      </c>
      <c r="J101" s="14"/>
      <c r="K101" s="14">
        <f t="shared" si="52"/>
        <v>0</v>
      </c>
      <c r="L101" s="14"/>
      <c r="M101" s="14"/>
      <c r="N101" s="14"/>
      <c r="O101" s="14"/>
      <c r="P101" s="14">
        <f t="shared" si="30"/>
        <v>0</v>
      </c>
      <c r="Q101" s="16"/>
      <c r="R101" s="16"/>
      <c r="S101" s="16"/>
      <c r="T101" s="14"/>
      <c r="U101" s="14" t="e">
        <f t="shared" si="31"/>
        <v>#DIV/0!</v>
      </c>
      <c r="V101" s="14" t="e">
        <f t="shared" si="32"/>
        <v>#DIV/0!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 t="s">
        <v>58</v>
      </c>
      <c r="AD101" s="14">
        <f t="shared" si="42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</sheetData>
  <autoFilter ref="A3:AD101" xr:uid="{F4A2D597-801F-4A54-AB56-D71E2DF25E2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2024-04-11T13:21:06Z</dcterms:created>
  <dcterms:modified xsi:type="dcterms:W3CDTF">2024-04-17T07:33:07Z</dcterms:modified>
</cp:coreProperties>
</file>