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C6A7D01-CBAA-4BF5-8F38-98861E1D31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92" i="1" s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Y287" i="1" s="1"/>
  <c r="X267" i="1"/>
  <c r="X287" i="1" s="1"/>
  <c r="W265" i="1"/>
  <c r="W264" i="1"/>
  <c r="Y263" i="1"/>
  <c r="X263" i="1"/>
  <c r="O263" i="1"/>
  <c r="Y262" i="1"/>
  <c r="X262" i="1"/>
  <c r="Y261" i="1"/>
  <c r="X261" i="1"/>
  <c r="X264" i="1" s="1"/>
  <c r="O261" i="1"/>
  <c r="Y260" i="1"/>
  <c r="Y264" i="1" s="1"/>
  <c r="X260" i="1"/>
  <c r="X265" i="1" s="1"/>
  <c r="W258" i="1"/>
  <c r="Y257" i="1"/>
  <c r="W257" i="1"/>
  <c r="Y256" i="1"/>
  <c r="X256" i="1"/>
  <c r="Y255" i="1"/>
  <c r="X255" i="1"/>
  <c r="X258" i="1" s="1"/>
  <c r="W253" i="1"/>
  <c r="X252" i="1"/>
  <c r="W252" i="1"/>
  <c r="Y251" i="1"/>
  <c r="Y252" i="1" s="1"/>
  <c r="X251" i="1"/>
  <c r="X253" i="1" s="1"/>
  <c r="W248" i="1"/>
  <c r="Y247" i="1"/>
  <c r="W247" i="1"/>
  <c r="Y246" i="1"/>
  <c r="X246" i="1"/>
  <c r="Y245" i="1"/>
  <c r="X245" i="1"/>
  <c r="X248" i="1" s="1"/>
  <c r="W241" i="1"/>
  <c r="X240" i="1"/>
  <c r="W240" i="1"/>
  <c r="Y239" i="1"/>
  <c r="Y240" i="1" s="1"/>
  <c r="X239" i="1"/>
  <c r="X241" i="1" s="1"/>
  <c r="O239" i="1"/>
  <c r="W236" i="1"/>
  <c r="X235" i="1"/>
  <c r="W235" i="1"/>
  <c r="Y234" i="1"/>
  <c r="Y235" i="1" s="1"/>
  <c r="X234" i="1"/>
  <c r="X236" i="1" s="1"/>
  <c r="O234" i="1"/>
  <c r="W230" i="1"/>
  <c r="X229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Y223" i="1" s="1"/>
  <c r="X221" i="1"/>
  <c r="X223" i="1" s="1"/>
  <c r="O221" i="1"/>
  <c r="W218" i="1"/>
  <c r="Y217" i="1"/>
  <c r="W217" i="1"/>
  <c r="Y216" i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X213" i="1" s="1"/>
  <c r="O209" i="1"/>
  <c r="Y208" i="1"/>
  <c r="Y212" i="1" s="1"/>
  <c r="X208" i="1"/>
  <c r="X212" i="1" s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Y204" i="1" s="1"/>
  <c r="X198" i="1"/>
  <c r="X204" i="1" s="1"/>
  <c r="O198" i="1"/>
  <c r="W195" i="1"/>
  <c r="W194" i="1"/>
  <c r="Y193" i="1"/>
  <c r="X193" i="1"/>
  <c r="O193" i="1"/>
  <c r="Y192" i="1"/>
  <c r="Y194" i="1" s="1"/>
  <c r="X192" i="1"/>
  <c r="O192" i="1"/>
  <c r="Y191" i="1"/>
  <c r="X191" i="1"/>
  <c r="X195" i="1" s="1"/>
  <c r="O191" i="1"/>
  <c r="W188" i="1"/>
  <c r="W187" i="1"/>
  <c r="Y186" i="1"/>
  <c r="X186" i="1"/>
  <c r="X188" i="1" s="1"/>
  <c r="O186" i="1"/>
  <c r="Y185" i="1"/>
  <c r="Y187" i="1" s="1"/>
  <c r="X185" i="1"/>
  <c r="X187" i="1" s="1"/>
  <c r="O185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Y175" i="1" s="1"/>
  <c r="X174" i="1"/>
  <c r="X176" i="1" s="1"/>
  <c r="O174" i="1"/>
  <c r="W171" i="1"/>
  <c r="X170" i="1"/>
  <c r="W170" i="1"/>
  <c r="Y169" i="1"/>
  <c r="Y170" i="1" s="1"/>
  <c r="X169" i="1"/>
  <c r="X171" i="1" s="1"/>
  <c r="O169" i="1"/>
  <c r="W166" i="1"/>
  <c r="X165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Y158" i="1" s="1"/>
  <c r="X156" i="1"/>
  <c r="X158" i="1" s="1"/>
  <c r="O156" i="1"/>
  <c r="W154" i="1"/>
  <c r="W153" i="1"/>
  <c r="Y152" i="1"/>
  <c r="X152" i="1"/>
  <c r="Y151" i="1"/>
  <c r="X151" i="1"/>
  <c r="X154" i="1" s="1"/>
  <c r="O151" i="1"/>
  <c r="Y150" i="1"/>
  <c r="X150" i="1"/>
  <c r="Y149" i="1"/>
  <c r="Y153" i="1" s="1"/>
  <c r="X149" i="1"/>
  <c r="X153" i="1" s="1"/>
  <c r="W146" i="1"/>
  <c r="Y145" i="1"/>
  <c r="W145" i="1"/>
  <c r="Y144" i="1"/>
  <c r="X144" i="1"/>
  <c r="X146" i="1" s="1"/>
  <c r="O144" i="1"/>
  <c r="W141" i="1"/>
  <c r="Y140" i="1"/>
  <c r="W140" i="1"/>
  <c r="Y139" i="1"/>
  <c r="X139" i="1"/>
  <c r="X141" i="1" s="1"/>
  <c r="W135" i="1"/>
  <c r="X134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Y129" i="1" s="1"/>
  <c r="X127" i="1"/>
  <c r="X129" i="1" s="1"/>
  <c r="O127" i="1"/>
  <c r="W124" i="1"/>
  <c r="Y123" i="1"/>
  <c r="W123" i="1"/>
  <c r="Y122" i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X118" i="1" s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X105" i="1" s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X99" i="1" s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Y84" i="1" s="1"/>
  <c r="X78" i="1"/>
  <c r="X84" i="1" s="1"/>
  <c r="O78" i="1"/>
  <c r="W75" i="1"/>
  <c r="W74" i="1"/>
  <c r="Y73" i="1"/>
  <c r="X73" i="1"/>
  <c r="X75" i="1" s="1"/>
  <c r="O73" i="1"/>
  <c r="Y72" i="1"/>
  <c r="Y74" i="1" s="1"/>
  <c r="X72" i="1"/>
  <c r="X74" i="1" s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X63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X57" i="1" s="1"/>
  <c r="O51" i="1"/>
  <c r="W48" i="1"/>
  <c r="W47" i="1"/>
  <c r="Y46" i="1"/>
  <c r="X46" i="1"/>
  <c r="O46" i="1"/>
  <c r="Y45" i="1"/>
  <c r="X45" i="1"/>
  <c r="X47" i="1" s="1"/>
  <c r="O45" i="1"/>
  <c r="Y44" i="1"/>
  <c r="Y47" i="1" s="1"/>
  <c r="X44" i="1"/>
  <c r="X48" i="1" s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8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293" i="1" s="1"/>
  <c r="Y22" i="1"/>
  <c r="X22" i="1"/>
  <c r="X24" i="1" s="1"/>
  <c r="O22" i="1"/>
  <c r="H10" i="1"/>
  <c r="A9" i="1"/>
  <c r="A10" i="1" s="1"/>
  <c r="D7" i="1"/>
  <c r="P6" i="1"/>
  <c r="O2" i="1"/>
  <c r="Y294" i="1" l="1"/>
  <c r="F9" i="1"/>
  <c r="J9" i="1"/>
  <c r="F10" i="1"/>
  <c r="X23" i="1"/>
  <c r="X33" i="1"/>
  <c r="X289" i="1" s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A302" i="1" l="1"/>
  <c r="X293" i="1"/>
  <c r="B302" i="1"/>
  <c r="X292" i="1"/>
  <c r="C302" i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<sst xmlns="http://schemas.openxmlformats.org/spreadsheetml/2006/main" count="1100" uniqueCount="423">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</sst>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77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0</v>
      </c>
      <c r="X28" s="188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0</v>
      </c>
      <c r="X29" s="188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62</v>
      </c>
      <c r="X30" s="188">
        <f>IFERROR(IF(W30="","",W30),"")</f>
        <v>62</v>
      </c>
      <c r="Y30" s="36">
        <f>IFERROR(IF(W30="","",W30*0.00936),"")</f>
        <v>0.58032000000000006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0</v>
      </c>
      <c r="X31" s="188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62</v>
      </c>
      <c r="X32" s="189">
        <f>IFERROR(SUM(X28:X31),"0")</f>
        <v>62</v>
      </c>
      <c r="Y32" s="189">
        <f>IFERROR(IF(Y28="",0,Y28),"0")+IFERROR(IF(Y29="",0,Y29),"0")+IFERROR(IF(Y30="",0,Y30),"0")+IFERROR(IF(Y31="",0,Y31),"0")</f>
        <v>0.58032000000000006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93</v>
      </c>
      <c r="X33" s="189">
        <f>IFERROR(SUMPRODUCT(X28:X31*H28:H31),"0")</f>
        <v>93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22</v>
      </c>
      <c r="X39" s="188">
        <f>IFERROR(IF(W39="","",W39),"")</f>
        <v>22</v>
      </c>
      <c r="Y39" s="36">
        <f>IFERROR(IF(W39="","",W39*0.0155),"")</f>
        <v>0.34099999999999997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22</v>
      </c>
      <c r="X40" s="189">
        <f>IFERROR(SUM(X36:X39),"0")</f>
        <v>22</v>
      </c>
      <c r="Y40" s="189">
        <f>IFERROR(IF(Y36="",0,Y36),"0")+IFERROR(IF(Y37="",0,Y37),"0")+IFERROR(IF(Y38="",0,Y38),"0")+IFERROR(IF(Y39="",0,Y39),"0")</f>
        <v>0.34099999999999997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132</v>
      </c>
      <c r="X41" s="189">
        <f>IFERROR(SUMPRODUCT(X36:X39*H36:H39),"0")</f>
        <v>132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0</v>
      </c>
      <c r="X47" s="189">
        <f>IFERROR(SUM(X44:X46),"0")</f>
        <v>0</v>
      </c>
      <c r="Y47" s="189">
        <f>IFERROR(IF(Y44="",0,Y44),"0")+IFERROR(IF(Y45="",0,Y45),"0")+IFERROR(IF(Y46="",0,Y46),"0")</f>
        <v>0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0</v>
      </c>
      <c r="X48" s="189">
        <f>IFERROR(SUMPRODUCT(X44:X46*H44:H46),"0")</f>
        <v>0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44</v>
      </c>
      <c r="X56" s="188">
        <f t="shared" si="0"/>
        <v>44</v>
      </c>
      <c r="Y56" s="36">
        <f t="shared" si="1"/>
        <v>0.68199999999999994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44</v>
      </c>
      <c r="X57" s="189">
        <f>IFERROR(SUM(X51:X56),"0")</f>
        <v>44</v>
      </c>
      <c r="Y57" s="189">
        <f>IFERROR(IF(Y51="",0,Y51),"0")+IFERROR(IF(Y52="",0,Y52),"0")+IFERROR(IF(Y53="",0,Y53),"0")+IFERROR(IF(Y54="",0,Y54),"0")+IFERROR(IF(Y55="",0,Y55),"0")+IFERROR(IF(Y56="",0,Y56),"0")</f>
        <v>0.68199999999999994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316.8</v>
      </c>
      <c r="X58" s="189">
        <f>IFERROR(SUMPRODUCT(X51:X56*H51:H56),"0")</f>
        <v>316.8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279</v>
      </c>
      <c r="X62" s="188">
        <f>IFERROR(IF(W62="","",W62),"")</f>
        <v>279</v>
      </c>
      <c r="Y62" s="36">
        <f>IFERROR(IF(W62="","",W62*0.00866),"")</f>
        <v>2.41614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279</v>
      </c>
      <c r="X63" s="189">
        <f>IFERROR(SUM(X61:X62),"0")</f>
        <v>279</v>
      </c>
      <c r="Y63" s="189">
        <f>IFERROR(IF(Y61="",0,Y61),"0")+IFERROR(IF(Y62="",0,Y62),"0")</f>
        <v>2.41614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1395</v>
      </c>
      <c r="X64" s="189">
        <f>IFERROR(SUMPRODUCT(X61:X62*H61:H62),"0")</f>
        <v>1395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0</v>
      </c>
      <c r="X79" s="188">
        <f t="shared" si="2"/>
        <v>0</v>
      </c>
      <c r="Y79" s="36">
        <f t="shared" si="3"/>
        <v>0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0</v>
      </c>
      <c r="X80" s="188">
        <f t="shared" si="2"/>
        <v>0</v>
      </c>
      <c r="Y80" s="36">
        <f t="shared" si="3"/>
        <v>0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38</v>
      </c>
      <c r="X83" s="188">
        <f t="shared" si="2"/>
        <v>38</v>
      </c>
      <c r="Y83" s="36">
        <f t="shared" si="3"/>
        <v>0.67944000000000004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38</v>
      </c>
      <c r="X84" s="189">
        <f>IFERROR(SUM(X78:X83),"0")</f>
        <v>38</v>
      </c>
      <c r="Y84" s="189">
        <f>IFERROR(IF(Y78="",0,Y78),"0")+IFERROR(IF(Y79="",0,Y79),"0")+IFERROR(IF(Y80="",0,Y80),"0")+IFERROR(IF(Y81="",0,Y81),"0")+IFERROR(IF(Y82="",0,Y82),"0")+IFERROR(IF(Y83="",0,Y83),"0")</f>
        <v>0.67944000000000004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136.80000000000001</v>
      </c>
      <c r="X85" s="189">
        <f>IFERROR(SUMPRODUCT(X78:X83*H78:H83),"0")</f>
        <v>136.80000000000001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0</v>
      </c>
      <c r="X91" s="189">
        <f>IFERROR(SUM(X88:X90),"0")</f>
        <v>0</v>
      </c>
      <c r="Y91" s="189">
        <f>IFERROR(IF(Y88="",0,Y88),"0")+IFERROR(IF(Y89="",0,Y89),"0")+IFERROR(IF(Y90="",0,Y90),"0")</f>
        <v>0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0</v>
      </c>
      <c r="X92" s="189">
        <f>IFERROR(SUMPRODUCT(X88:X90*H88:H90),"0")</f>
        <v>0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67</v>
      </c>
      <c r="X96" s="188">
        <f>IFERROR(IF(W96="","",W96),"")</f>
        <v>67</v>
      </c>
      <c r="Y96" s="36">
        <f>IFERROR(IF(W96="","",W96*0.0155),"")</f>
        <v>1.0385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0</v>
      </c>
      <c r="X97" s="188">
        <f>IFERROR(IF(W97="","",W97),"")</f>
        <v>0</v>
      </c>
      <c r="Y97" s="36">
        <f>IFERROR(IF(W97="","",W97*0.0155),"")</f>
        <v>0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145</v>
      </c>
      <c r="X98" s="188">
        <f>IFERROR(IF(W98="","",W98),"")</f>
        <v>145</v>
      </c>
      <c r="Y98" s="36">
        <f>IFERROR(IF(W98="","",W98*0.0155),"")</f>
        <v>2.2475000000000001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212</v>
      </c>
      <c r="X99" s="189">
        <f>IFERROR(SUM(X95:X98),"0")</f>
        <v>212</v>
      </c>
      <c r="Y99" s="189">
        <f>IFERROR(IF(Y95="",0,Y95),"0")+IFERROR(IF(Y96="",0,Y96),"0")+IFERROR(IF(Y97="",0,Y97),"0")+IFERROR(IF(Y98="",0,Y98),"0")</f>
        <v>3.286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1526.4</v>
      </c>
      <c r="X100" s="189">
        <f>IFERROR(SUMPRODUCT(X95:X98*H95:H98),"0")</f>
        <v>1526.4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0</v>
      </c>
      <c r="X103" s="188">
        <f>IFERROR(IF(W103="","",W103),"")</f>
        <v>0</v>
      </c>
      <c r="Y103" s="36">
        <f>IFERROR(IF(W103="","",W103*0.01788),"")</f>
        <v>0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0</v>
      </c>
      <c r="X104" s="188">
        <f>IFERROR(IF(W104="","",W104),"")</f>
        <v>0</v>
      </c>
      <c r="Y104" s="36">
        <f>IFERROR(IF(W104="","",W104*0.01788),"")</f>
        <v>0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0</v>
      </c>
      <c r="X105" s="189">
        <f>IFERROR(SUM(X103:X104),"0")</f>
        <v>0</v>
      </c>
      <c r="Y105" s="189">
        <f>IFERROR(IF(Y103="",0,Y103),"0")+IFERROR(IF(Y104="",0,Y104),"0")</f>
        <v>0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0</v>
      </c>
      <c r="X106" s="189">
        <f>IFERROR(SUMPRODUCT(X103:X104*H103:H104),"0")</f>
        <v>0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77</v>
      </c>
      <c r="X109" s="188">
        <f>IFERROR(IF(W109="","",W109),"")</f>
        <v>77</v>
      </c>
      <c r="Y109" s="36">
        <f>IFERROR(IF(W109="","",W109*0.01788),"")</f>
        <v>1.37676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77</v>
      </c>
      <c r="X110" s="189">
        <f>IFERROR(SUM(X109:X109),"0")</f>
        <v>77</v>
      </c>
      <c r="Y110" s="189">
        <f>IFERROR(IF(Y109="",0,Y109),"0")</f>
        <v>1.37676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231</v>
      </c>
      <c r="X111" s="189">
        <f>IFERROR(SUMPRODUCT(X109:X109*H109:H109),"0")</f>
        <v>231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0</v>
      </c>
      <c r="X116" s="188">
        <f>IFERROR(IF(W116="","",W116),"")</f>
        <v>0</v>
      </c>
      <c r="Y116" s="36">
        <f>IFERROR(IF(W116="","",W116*0.01788),"")</f>
        <v>0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0</v>
      </c>
      <c r="X117" s="188">
        <f>IFERROR(IF(W117="","",W117),"")</f>
        <v>0</v>
      </c>
      <c r="Y117" s="36">
        <f>IFERROR(IF(W117="","",W117*0.01788),"")</f>
        <v>0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0</v>
      </c>
      <c r="X118" s="189">
        <f>IFERROR(SUM(X114:X117),"0")</f>
        <v>0</v>
      </c>
      <c r="Y118" s="189">
        <f>IFERROR(IF(Y114="",0,Y114),"0")+IFERROR(IF(Y115="",0,Y115),"0")+IFERROR(IF(Y116="",0,Y116),"0")+IFERROR(IF(Y117="",0,Y117),"0")</f>
        <v>0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0</v>
      </c>
      <c r="X119" s="189">
        <f>IFERROR(SUMPRODUCT(X114:X117*H114:H117),"0")</f>
        <v>0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316</v>
      </c>
      <c r="X151" s="188">
        <f>IFERROR(IF(W151="","",W151),"")</f>
        <v>316</v>
      </c>
      <c r="Y151" s="36">
        <f>IFERROR(IF(W151="","",W151*0.00866),"")</f>
        <v>2.7365599999999999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316</v>
      </c>
      <c r="X153" s="189">
        <f>IFERROR(SUM(X149:X152),"0")</f>
        <v>316</v>
      </c>
      <c r="Y153" s="189">
        <f>IFERROR(IF(Y149="",0,Y149),"0")+IFERROR(IF(Y150="",0,Y150),"0")+IFERROR(IF(Y151="",0,Y151),"0")+IFERROR(IF(Y152="",0,Y152),"0")</f>
        <v>2.7365599999999999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1580</v>
      </c>
      <c r="X154" s="189">
        <f>IFERROR(SUMPRODUCT(X149:X152*H149:H152),"0")</f>
        <v>1580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0</v>
      </c>
      <c r="X163" s="188">
        <f>IFERROR(IF(W163="","",W163),"")</f>
        <v>0</v>
      </c>
      <c r="Y163" s="36">
        <f>IFERROR(IF(W163="","",W163*0.01788),"")</f>
        <v>0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0</v>
      </c>
      <c r="X165" s="189">
        <f>IFERROR(SUM(X163:X164),"0")</f>
        <v>0</v>
      </c>
      <c r="Y165" s="189">
        <f>IFERROR(IF(Y163="",0,Y163),"0")+IFERROR(IF(Y164="",0,Y164),"0")</f>
        <v>0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0</v>
      </c>
      <c r="X166" s="189">
        <f>IFERROR(SUMPRODUCT(X163:X164*H163:H164),"0")</f>
        <v>0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17</v>
      </c>
      <c r="X179" s="188">
        <f>IFERROR(IF(W179="","",W179),"")</f>
        <v>17</v>
      </c>
      <c r="Y179" s="36">
        <f>IFERROR(IF(W179="","",W179*0.01788),"")</f>
        <v>0.30396000000000001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17</v>
      </c>
      <c r="X180" s="189">
        <f>IFERROR(SUM(X179:X179),"0")</f>
        <v>17</v>
      </c>
      <c r="Y180" s="189">
        <f>IFERROR(IF(Y179="",0,Y179),"0")</f>
        <v>0.30396000000000001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51</v>
      </c>
      <c r="X181" s="189">
        <f>IFERROR(SUMPRODUCT(X179:X179*H179:H179),"0")</f>
        <v>51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42</v>
      </c>
      <c r="X191" s="188">
        <f>IFERROR(IF(W191="","",W191),"")</f>
        <v>42</v>
      </c>
      <c r="Y191" s="36">
        <f>IFERROR(IF(W191="","",W191*0.0155),"")</f>
        <v>0.65100000000000002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42</v>
      </c>
      <c r="X194" s="189">
        <f>IFERROR(SUM(X191:X193),"0")</f>
        <v>42</v>
      </c>
      <c r="Y194" s="189">
        <f>IFERROR(IF(Y191="",0,Y191),"0")+IFERROR(IF(Y192="",0,Y192),"0")+IFERROR(IF(Y193="",0,Y193),"0")</f>
        <v>0.65100000000000002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235.2</v>
      </c>
      <c r="X195" s="189">
        <f>IFERROR(SUMPRODUCT(X191:X193*H191:H193),"0")</f>
        <v>235.2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0</v>
      </c>
      <c r="X211" s="188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0</v>
      </c>
      <c r="X212" s="189">
        <f>IFERROR(SUM(X208:X211),"0")</f>
        <v>0</v>
      </c>
      <c r="Y212" s="189">
        <f>IFERROR(IF(Y208="",0,Y208),"0")+IFERROR(IF(Y209="",0,Y209),"0")+IFERROR(IF(Y210="",0,Y210),"0")+IFERROR(IF(Y211="",0,Y211),"0")</f>
        <v>0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0</v>
      </c>
      <c r="X213" s="189">
        <f>IFERROR(SUMPRODUCT(X208:X211*H208:H211),"0")</f>
        <v>0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54</v>
      </c>
      <c r="X234" s="188">
        <f>IFERROR(IF(W234="","",W234),"")</f>
        <v>54</v>
      </c>
      <c r="Y234" s="36">
        <f>IFERROR(IF(W234="","",W234*0.0155),"")</f>
        <v>0.83699999999999997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54</v>
      </c>
      <c r="X235" s="189">
        <f>IFERROR(SUM(X234:X234),"0")</f>
        <v>54</v>
      </c>
      <c r="Y235" s="189">
        <f>IFERROR(IF(Y234="",0,Y234),"0")</f>
        <v>0.83699999999999997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270</v>
      </c>
      <c r="X236" s="189">
        <f>IFERROR(SUMPRODUCT(X234:X234*H234:H234),"0")</f>
        <v>270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0</v>
      </c>
      <c r="X255" s="188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0</v>
      </c>
      <c r="X257" s="189">
        <f>IFERROR(SUM(X255:X256),"0")</f>
        <v>0</v>
      </c>
      <c r="Y257" s="189">
        <f>IFERROR(IF(Y255="",0,Y255),"0")+IFERROR(IF(Y256="",0,Y256),"0")</f>
        <v>0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0</v>
      </c>
      <c r="X258" s="189">
        <f>IFERROR(SUMPRODUCT(X255:X256*H255:H256),"0")</f>
        <v>0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399</v>
      </c>
      <c r="X262" s="188">
        <f>IFERROR(IF(W262="","",W262),"")</f>
        <v>399</v>
      </c>
      <c r="Y262" s="36">
        <f>IFERROR(IF(W262="","",W262*0.0155),"")</f>
        <v>6.1844999999999999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399</v>
      </c>
      <c r="X264" s="189">
        <f>IFERROR(SUM(X260:X263),"0")</f>
        <v>399</v>
      </c>
      <c r="Y264" s="189">
        <f>IFERROR(IF(Y260="",0,Y260),"0")+IFERROR(IF(Y261="",0,Y261),"0")+IFERROR(IF(Y262="",0,Y262),"0")+IFERROR(IF(Y263="",0,Y263),"0")</f>
        <v>6.1844999999999999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1995</v>
      </c>
      <c r="X265" s="189">
        <f>IFERROR(SUMPRODUCT(X260:X263*H260:H263),"0")</f>
        <v>1995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44</v>
      </c>
      <c r="X278" s="188">
        <f t="shared" si="6"/>
        <v>44</v>
      </c>
      <c r="Y278" s="36">
        <f>IFERROR(IF(W278="","",W278*0.0155),"")</f>
        <v>0.68199999999999994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87</v>
      </c>
      <c r="X280" s="188">
        <f t="shared" si="6"/>
        <v>87</v>
      </c>
      <c r="Y280" s="36">
        <f>IFERROR(IF(W280="","",W280*0.00936),"")</f>
        <v>0.81432000000000004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131</v>
      </c>
      <c r="X287" s="189">
        <f>IFERROR(SUM(X267:X286),"0")</f>
        <v>131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1.4963199999999999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563.90000000000009</v>
      </c>
      <c r="X288" s="189">
        <f>IFERROR(SUMPRODUCT(X267:X286*H267:H286),"0")</f>
        <v>563.90000000000009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8526.1</v>
      </c>
      <c r="X289" s="189">
        <f>IFERROR(X24+X33+X41+X48+X58+X64+X69+X75+X85+X92+X100+X106+X111+X119+X124+X130+X135+X141+X146+X154+X159+X166+X171+X176+X181+X188+X195+X205+X213+X218+X224+X230+X236+X241+X248+X253+X258+X265+X288,"0")</f>
        <v>8526.1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9014.6693999999989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9014.6693999999989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17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17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9439.6693999999989</v>
      </c>
      <c r="X292" s="189">
        <f>GrossWeightTotalR+PalletQtyTotalR*25</f>
        <v>9439.6693999999989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1693</v>
      </c>
      <c r="X293" s="189">
        <f>IFERROR(X23+X32+X40+X47+X57+X63+X68+X74+X84+X91+X99+X105+X110+X118+X123+X129+X134+X140+X145+X153+X158+X165+X170+X175+X180+X187+X194+X204+X212+X217+X223+X229+X235+X240+X247+X252+X257+X264+X287,"0")</f>
        <v>1693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21.571000000000002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93</v>
      </c>
      <c r="D299" s="46">
        <f>IFERROR(W36*H36,"0")+IFERROR(W37*H37,"0")+IFERROR(W38*H38,"0")+IFERROR(W39*H39,"0")</f>
        <v>132</v>
      </c>
      <c r="E299" s="46">
        <f>IFERROR(W44*H44,"0")+IFERROR(W45*H45,"0")+IFERROR(W46*H46,"0")</f>
        <v>0</v>
      </c>
      <c r="F299" s="46">
        <f>IFERROR(W51*H51,"0")+IFERROR(W52*H52,"0")+IFERROR(W53*H53,"0")+IFERROR(W54*H54,"0")+IFERROR(W55*H55,"0")+IFERROR(W56*H56,"0")</f>
        <v>316.8</v>
      </c>
      <c r="G299" s="46">
        <f>IFERROR(W61*H61,"0")+IFERROR(W62*H62,"0")</f>
        <v>1395</v>
      </c>
      <c r="H299" s="46">
        <f>IFERROR(W67*H67,"0")</f>
        <v>0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136.80000000000001</v>
      </c>
      <c r="K299" s="46">
        <f>IFERROR(W88*H88,"0")+IFERROR(W89*H89,"0")+IFERROR(W90*H90,"0")</f>
        <v>0</v>
      </c>
      <c r="L299" s="46">
        <f>IFERROR(W95*H95,"0")+IFERROR(W96*H96,"0")+IFERROR(W97*H97,"0")+IFERROR(W98*H98,"0")</f>
        <v>1526.4</v>
      </c>
      <c r="M299" s="179"/>
      <c r="N299" s="46">
        <f>IFERROR(W103*H103,"0")+IFERROR(W104*H104,"0")</f>
        <v>0</v>
      </c>
      <c r="O299" s="46">
        <f>IFERROR(W109*H109,"0")</f>
        <v>231</v>
      </c>
      <c r="P299" s="46">
        <f>IFERROR(W114*H114,"0")+IFERROR(W115*H115,"0")+IFERROR(W116*H116,"0")+IFERROR(W117*H117,"0")</f>
        <v>0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1580</v>
      </c>
      <c r="W299" s="46">
        <f>IFERROR(W163*H163,"0")+IFERROR(W164*H164,"0")</f>
        <v>0</v>
      </c>
      <c r="X299" s="46">
        <f>IFERROR(W169*H169,"0")</f>
        <v>0</v>
      </c>
      <c r="Y299" s="46">
        <f>IFERROR(W174*H174,"0")</f>
        <v>0</v>
      </c>
      <c r="Z299" s="46">
        <f>IFERROR(W179*H179,"0")</f>
        <v>51</v>
      </c>
      <c r="AA299" s="46">
        <f>IFERROR(W185*H185,"0")+IFERROR(W186*H186,"0")</f>
        <v>0</v>
      </c>
      <c r="AB299" s="46">
        <f>IFERROR(W191*H191,"0")+IFERROR(W192*H192,"0")+IFERROR(W193*H193,"0")</f>
        <v>235.2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270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2558.9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5455.4</v>
      </c>
      <c r="B302" s="60">
        <f>SUMPRODUCT(--(BB:BB="ПГП"),--(V:V="кор"),H:H,X:X)+SUMPRODUCT(--(BB:BB="ПГП"),--(V:V="кг"),X:X)</f>
        <v>3070.7000000000003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2024-04-19T10:35:50Z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