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4,24 ПОКОМ КИ филиалы\"/>
    </mc:Choice>
  </mc:AlternateContent>
  <xr:revisionPtr revIDLastSave="0" documentId="13_ncr:1_{1A34A546-21A4-48A8-A800-0B310C03AC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8" i="1" l="1"/>
  <c r="E98" i="1"/>
  <c r="F84" i="1"/>
  <c r="E84" i="1"/>
  <c r="P7" i="1"/>
  <c r="Q7" i="1" s="1"/>
  <c r="P8" i="1"/>
  <c r="Q8" i="1" s="1"/>
  <c r="P9" i="1"/>
  <c r="Q9" i="1" s="1"/>
  <c r="P10" i="1"/>
  <c r="Q10" i="1" s="1"/>
  <c r="P11" i="1"/>
  <c r="T11" i="1" s="1"/>
  <c r="P12" i="1"/>
  <c r="Q12" i="1" s="1"/>
  <c r="P13" i="1"/>
  <c r="Q13" i="1" s="1"/>
  <c r="P14" i="1"/>
  <c r="P15" i="1"/>
  <c r="P16" i="1"/>
  <c r="P17" i="1"/>
  <c r="Q17" i="1" s="1"/>
  <c r="P18" i="1"/>
  <c r="Q18" i="1" s="1"/>
  <c r="P19" i="1"/>
  <c r="P20" i="1"/>
  <c r="P21" i="1"/>
  <c r="P22" i="1"/>
  <c r="T22" i="1" s="1"/>
  <c r="P23" i="1"/>
  <c r="T23" i="1" s="1"/>
  <c r="P24" i="1"/>
  <c r="P25" i="1"/>
  <c r="Q25" i="1" s="1"/>
  <c r="P26" i="1"/>
  <c r="Q26" i="1" s="1"/>
  <c r="P27" i="1"/>
  <c r="P28" i="1"/>
  <c r="P29" i="1"/>
  <c r="Q29" i="1" s="1"/>
  <c r="P30" i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P39" i="1"/>
  <c r="Q39" i="1" s="1"/>
  <c r="P40" i="1"/>
  <c r="P41" i="1"/>
  <c r="Q41" i="1" s="1"/>
  <c r="P42" i="1"/>
  <c r="Q42" i="1" s="1"/>
  <c r="P43" i="1"/>
  <c r="Q43" i="1" s="1"/>
  <c r="P44" i="1"/>
  <c r="Q44" i="1" s="1"/>
  <c r="P45" i="1"/>
  <c r="P46" i="1"/>
  <c r="P47" i="1"/>
  <c r="Q47" i="1" s="1"/>
  <c r="P48" i="1"/>
  <c r="P49" i="1"/>
  <c r="Q49" i="1" s="1"/>
  <c r="P50" i="1"/>
  <c r="Q50" i="1" s="1"/>
  <c r="P51" i="1"/>
  <c r="P52" i="1"/>
  <c r="P53" i="1"/>
  <c r="Q53" i="1" s="1"/>
  <c r="P54" i="1"/>
  <c r="Q54" i="1" s="1"/>
  <c r="P55" i="1"/>
  <c r="P56" i="1"/>
  <c r="P57" i="1"/>
  <c r="P58" i="1"/>
  <c r="Q58" i="1" s="1"/>
  <c r="P59" i="1"/>
  <c r="P60" i="1"/>
  <c r="P61" i="1"/>
  <c r="P62" i="1"/>
  <c r="Q62" i="1" s="1"/>
  <c r="P63" i="1"/>
  <c r="P64" i="1"/>
  <c r="Q64" i="1" s="1"/>
  <c r="P65" i="1"/>
  <c r="T65" i="1" s="1"/>
  <c r="P66" i="1"/>
  <c r="P67" i="1"/>
  <c r="AC67" i="1" s="1"/>
  <c r="P68" i="1"/>
  <c r="Q68" i="1" s="1"/>
  <c r="P69" i="1"/>
  <c r="Q69" i="1" s="1"/>
  <c r="P70" i="1"/>
  <c r="Q70" i="1" s="1"/>
  <c r="P71" i="1"/>
  <c r="AC71" i="1" s="1"/>
  <c r="P72" i="1"/>
  <c r="Q72" i="1" s="1"/>
  <c r="P73" i="1"/>
  <c r="P74" i="1"/>
  <c r="Q74" i="1" s="1"/>
  <c r="P75" i="1"/>
  <c r="P76" i="1"/>
  <c r="Q76" i="1" s="1"/>
  <c r="P77" i="1"/>
  <c r="P78" i="1"/>
  <c r="Q78" i="1" s="1"/>
  <c r="P79" i="1"/>
  <c r="P80" i="1"/>
  <c r="Q80" i="1" s="1"/>
  <c r="P81" i="1"/>
  <c r="P82" i="1"/>
  <c r="P83" i="1"/>
  <c r="AC83" i="1" s="1"/>
  <c r="P84" i="1"/>
  <c r="P85" i="1"/>
  <c r="Q85" i="1" s="1"/>
  <c r="P86" i="1"/>
  <c r="Q86" i="1" s="1"/>
  <c r="P87" i="1"/>
  <c r="Q87" i="1" s="1"/>
  <c r="P88" i="1"/>
  <c r="Q88" i="1" s="1"/>
  <c r="P89" i="1"/>
  <c r="Q89" i="1" s="1"/>
  <c r="P90" i="1"/>
  <c r="P91" i="1"/>
  <c r="Q91" i="1" s="1"/>
  <c r="P92" i="1"/>
  <c r="P93" i="1"/>
  <c r="Q93" i="1" s="1"/>
  <c r="P94" i="1"/>
  <c r="P95" i="1"/>
  <c r="P96" i="1"/>
  <c r="P97" i="1"/>
  <c r="P98" i="1"/>
  <c r="P99" i="1"/>
  <c r="Q99" i="1" s="1"/>
  <c r="P100" i="1"/>
  <c r="T100" i="1" s="1"/>
  <c r="P101" i="1"/>
  <c r="Q101" i="1" s="1"/>
  <c r="P102" i="1"/>
  <c r="Q102" i="1" s="1"/>
  <c r="P103" i="1"/>
  <c r="P104" i="1"/>
  <c r="P105" i="1"/>
  <c r="P106" i="1"/>
  <c r="P107" i="1"/>
  <c r="P6" i="1"/>
  <c r="Q6" i="1" s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84" i="1" l="1"/>
  <c r="AC98" i="1"/>
  <c r="Q96" i="1"/>
  <c r="T96" i="1" s="1"/>
  <c r="AC94" i="1"/>
  <c r="T92" i="1"/>
  <c r="Q90" i="1"/>
  <c r="AC90" i="1" s="1"/>
  <c r="T88" i="1"/>
  <c r="Q60" i="1"/>
  <c r="T60" i="1" s="1"/>
  <c r="Q56" i="1"/>
  <c r="T56" i="1" s="1"/>
  <c r="Q52" i="1"/>
  <c r="T52" i="1" s="1"/>
  <c r="Q46" i="1"/>
  <c r="T46" i="1" s="1"/>
  <c r="Q38" i="1"/>
  <c r="T38" i="1" s="1"/>
  <c r="T30" i="1"/>
  <c r="T14" i="1"/>
  <c r="T7" i="1"/>
  <c r="AC19" i="1"/>
  <c r="Q27" i="1"/>
  <c r="T27" i="1" s="1"/>
  <c r="T43" i="1"/>
  <c r="T47" i="1"/>
  <c r="Q51" i="1"/>
  <c r="T51" i="1" s="1"/>
  <c r="T53" i="1"/>
  <c r="Q55" i="1"/>
  <c r="AC55" i="1" s="1"/>
  <c r="Q57" i="1"/>
  <c r="T57" i="1" s="1"/>
  <c r="Q59" i="1"/>
  <c r="T59" i="1" s="1"/>
  <c r="Q61" i="1"/>
  <c r="T61" i="1" s="1"/>
  <c r="Q63" i="1"/>
  <c r="AC63" i="1" s="1"/>
  <c r="Q73" i="1"/>
  <c r="T73" i="1" s="1"/>
  <c r="Q75" i="1"/>
  <c r="T75" i="1" s="1"/>
  <c r="Q77" i="1"/>
  <c r="T77" i="1" s="1"/>
  <c r="Q79" i="1"/>
  <c r="AC79" i="1" s="1"/>
  <c r="Q81" i="1"/>
  <c r="T81" i="1" s="1"/>
  <c r="Q103" i="1"/>
  <c r="T103" i="1" s="1"/>
  <c r="T107" i="1"/>
  <c r="AC105" i="1"/>
  <c r="T85" i="1"/>
  <c r="T69" i="1"/>
  <c r="T39" i="1"/>
  <c r="T35" i="1"/>
  <c r="T31" i="1"/>
  <c r="T15" i="1"/>
  <c r="T105" i="1"/>
  <c r="T94" i="1"/>
  <c r="T83" i="1"/>
  <c r="T79" i="1"/>
  <c r="T71" i="1"/>
  <c r="T67" i="1"/>
  <c r="U35" i="1"/>
  <c r="U19" i="1"/>
  <c r="K5" i="1"/>
  <c r="U107" i="1"/>
  <c r="U103" i="1"/>
  <c r="U100" i="1"/>
  <c r="U96" i="1"/>
  <c r="U92" i="1"/>
  <c r="U88" i="1"/>
  <c r="U85" i="1"/>
  <c r="U81" i="1"/>
  <c r="U77" i="1"/>
  <c r="U73" i="1"/>
  <c r="U69" i="1"/>
  <c r="U65" i="1"/>
  <c r="U61" i="1"/>
  <c r="U57" i="1"/>
  <c r="U53" i="1"/>
  <c r="U43" i="1"/>
  <c r="U27" i="1"/>
  <c r="U11" i="1"/>
  <c r="P5" i="1"/>
  <c r="U6" i="1"/>
  <c r="U106" i="1"/>
  <c r="U104" i="1"/>
  <c r="U102" i="1"/>
  <c r="U101" i="1"/>
  <c r="U99" i="1"/>
  <c r="U97" i="1"/>
  <c r="U95" i="1"/>
  <c r="U93" i="1"/>
  <c r="U91" i="1"/>
  <c r="U89" i="1"/>
  <c r="U87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58" i="1"/>
  <c r="U54" i="1"/>
  <c r="U50" i="1"/>
  <c r="U48" i="1"/>
  <c r="U44" i="1"/>
  <c r="U42" i="1"/>
  <c r="U40" i="1"/>
  <c r="U36" i="1"/>
  <c r="U34" i="1"/>
  <c r="U32" i="1"/>
  <c r="U28" i="1"/>
  <c r="U26" i="1"/>
  <c r="U24" i="1"/>
  <c r="U20" i="1"/>
  <c r="U18" i="1"/>
  <c r="U16" i="1"/>
  <c r="U12" i="1"/>
  <c r="U10" i="1"/>
  <c r="U8" i="1"/>
  <c r="AC22" i="1"/>
  <c r="U60" i="1"/>
  <c r="U52" i="1"/>
  <c r="U38" i="1"/>
  <c r="U22" i="1"/>
  <c r="U56" i="1"/>
  <c r="U46" i="1"/>
  <c r="U30" i="1"/>
  <c r="U14" i="1"/>
  <c r="U49" i="1"/>
  <c r="U45" i="1"/>
  <c r="U41" i="1"/>
  <c r="U37" i="1"/>
  <c r="U33" i="1"/>
  <c r="U29" i="1"/>
  <c r="U25" i="1"/>
  <c r="U21" i="1"/>
  <c r="U17" i="1"/>
  <c r="U13" i="1"/>
  <c r="U9" i="1"/>
  <c r="AC107" i="1"/>
  <c r="AC100" i="1"/>
  <c r="AC92" i="1"/>
  <c r="AC85" i="1"/>
  <c r="AC77" i="1"/>
  <c r="AC69" i="1"/>
  <c r="AC65" i="1"/>
  <c r="AC39" i="1"/>
  <c r="AC35" i="1"/>
  <c r="AC31" i="1"/>
  <c r="AC23" i="1"/>
  <c r="AC15" i="1"/>
  <c r="AC11" i="1"/>
  <c r="U105" i="1"/>
  <c r="U98" i="1"/>
  <c r="U94" i="1"/>
  <c r="U90" i="1"/>
  <c r="U83" i="1"/>
  <c r="U79" i="1"/>
  <c r="U75" i="1"/>
  <c r="U71" i="1"/>
  <c r="U67" i="1"/>
  <c r="U63" i="1"/>
  <c r="U59" i="1"/>
  <c r="U55" i="1"/>
  <c r="U51" i="1"/>
  <c r="U47" i="1"/>
  <c r="U39" i="1"/>
  <c r="U31" i="1"/>
  <c r="U23" i="1"/>
  <c r="U15" i="1"/>
  <c r="U7" i="1"/>
  <c r="AC27" i="1" l="1"/>
  <c r="AC53" i="1"/>
  <c r="AC61" i="1"/>
  <c r="AC52" i="1"/>
  <c r="T55" i="1"/>
  <c r="AC103" i="1"/>
  <c r="AC60" i="1"/>
  <c r="AC38" i="1"/>
  <c r="T63" i="1"/>
  <c r="T19" i="1"/>
  <c r="AC51" i="1"/>
  <c r="AC59" i="1"/>
  <c r="AC75" i="1"/>
  <c r="AC43" i="1"/>
  <c r="AC7" i="1"/>
  <c r="AC47" i="1"/>
  <c r="AC57" i="1"/>
  <c r="AC73" i="1"/>
  <c r="AC81" i="1"/>
  <c r="AC88" i="1"/>
  <c r="AC96" i="1"/>
  <c r="AC56" i="1"/>
  <c r="AC14" i="1"/>
  <c r="AC30" i="1"/>
  <c r="AC46" i="1"/>
  <c r="T90" i="1"/>
  <c r="T98" i="1"/>
  <c r="AC9" i="1"/>
  <c r="T9" i="1"/>
  <c r="T13" i="1"/>
  <c r="AC13" i="1"/>
  <c r="AC17" i="1"/>
  <c r="T17" i="1"/>
  <c r="T21" i="1"/>
  <c r="AC21" i="1"/>
  <c r="AC25" i="1"/>
  <c r="T25" i="1"/>
  <c r="T29" i="1"/>
  <c r="AC29" i="1"/>
  <c r="AC33" i="1"/>
  <c r="T33" i="1"/>
  <c r="T37" i="1"/>
  <c r="AC37" i="1"/>
  <c r="AC41" i="1"/>
  <c r="T41" i="1"/>
  <c r="T45" i="1"/>
  <c r="AC45" i="1"/>
  <c r="AC49" i="1"/>
  <c r="T49" i="1"/>
  <c r="T64" i="1"/>
  <c r="AC64" i="1"/>
  <c r="T68" i="1"/>
  <c r="AC68" i="1"/>
  <c r="T72" i="1"/>
  <c r="AC72" i="1"/>
  <c r="T76" i="1"/>
  <c r="AC76" i="1"/>
  <c r="T80" i="1"/>
  <c r="AC80" i="1"/>
  <c r="T84" i="1"/>
  <c r="AC84" i="1"/>
  <c r="T87" i="1"/>
  <c r="AC87" i="1"/>
  <c r="T91" i="1"/>
  <c r="AC91" i="1"/>
  <c r="T95" i="1"/>
  <c r="AC95" i="1"/>
  <c r="T99" i="1"/>
  <c r="AC99" i="1"/>
  <c r="T102" i="1"/>
  <c r="AC102" i="1"/>
  <c r="T106" i="1"/>
  <c r="AC106" i="1"/>
  <c r="T8" i="1"/>
  <c r="AC8" i="1"/>
  <c r="T10" i="1"/>
  <c r="AC10" i="1"/>
  <c r="T12" i="1"/>
  <c r="AC12" i="1"/>
  <c r="T16" i="1"/>
  <c r="AC16" i="1"/>
  <c r="T18" i="1"/>
  <c r="AC18" i="1"/>
  <c r="T20" i="1"/>
  <c r="AC20" i="1"/>
  <c r="T24" i="1"/>
  <c r="AC24" i="1"/>
  <c r="T26" i="1"/>
  <c r="AC26" i="1"/>
  <c r="T28" i="1"/>
  <c r="AC28" i="1"/>
  <c r="T32" i="1"/>
  <c r="AC32" i="1"/>
  <c r="T34" i="1"/>
  <c r="AC34" i="1"/>
  <c r="T36" i="1"/>
  <c r="AC36" i="1"/>
  <c r="T40" i="1"/>
  <c r="AC40" i="1"/>
  <c r="T42" i="1"/>
  <c r="AC42" i="1"/>
  <c r="T44" i="1"/>
  <c r="AC44" i="1"/>
  <c r="T48" i="1"/>
  <c r="AC48" i="1"/>
  <c r="T50" i="1"/>
  <c r="AC50" i="1"/>
  <c r="T54" i="1"/>
  <c r="AC54" i="1"/>
  <c r="T58" i="1"/>
  <c r="AC58" i="1"/>
  <c r="T62" i="1"/>
  <c r="AC62" i="1"/>
  <c r="T66" i="1"/>
  <c r="AC66" i="1"/>
  <c r="T70" i="1"/>
  <c r="AC70" i="1"/>
  <c r="T74" i="1"/>
  <c r="AC74" i="1"/>
  <c r="T78" i="1"/>
  <c r="AC78" i="1"/>
  <c r="T82" i="1"/>
  <c r="AC82" i="1"/>
  <c r="T86" i="1"/>
  <c r="AC86" i="1"/>
  <c r="T89" i="1"/>
  <c r="AC89" i="1"/>
  <c r="T93" i="1"/>
  <c r="AC93" i="1"/>
  <c r="T97" i="1"/>
  <c r="AC97" i="1"/>
  <c r="T101" i="1"/>
  <c r="AC101" i="1"/>
  <c r="T104" i="1"/>
  <c r="AC104" i="1"/>
  <c r="T6" i="1"/>
  <c r="AC6" i="1"/>
  <c r="Q5" i="1"/>
  <c r="AC5" i="1" l="1"/>
</calcChain>
</file>

<file path=xl/sharedStrings.xml><?xml version="1.0" encoding="utf-8"?>
<sst xmlns="http://schemas.openxmlformats.org/spreadsheetml/2006/main" count="372" uniqueCount="154">
  <si>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</si>
  <si>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</si>
  <si>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</si>
  <si>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</si>
  <si>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</si>
  <si>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</si>
  <si>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</si>
  <si>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</si>
  <si>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</si>
  <si>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</si>
  <si>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</si>
  <si>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</si>
  <si>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</si>
  <si>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</si>
  <si>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</si>
  <si>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</si>
  <si>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</si>
  <si>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</si>
  <si>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</si>
  <si>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</si>
  <si>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</si>
  <si>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</si>
  <si>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</si>
  <si>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20,04,(1)</t>
  </si>
  <si>
    <t>20,04,(2)</t>
  </si>
  <si>
    <t>18,04,</t>
  </si>
  <si>
    <t>17,04,</t>
  </si>
  <si>
    <t>11,04,</t>
  </si>
  <si>
    <t>10,04,</t>
  </si>
  <si>
    <t>04,04,</t>
  </si>
  <si>
    <t>03,04,</t>
  </si>
  <si>
    <t>28,03,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</si>
  <si>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</si>
  <si>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</si>
  <si>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</si>
  <si>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</si>
  <si>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</si>
  <si>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</si>
  <si>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</si>
  <si>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</si>
  <si>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</si>
  <si>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</si>
  <si>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</si>
  <si>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</si>
  <si>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</si>
  <si>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</si>
  <si>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</si>
  <si>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</si>
  <si>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 / нужно увеличить продажи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</si>
  <si>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</si>
  <si>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</si>
  <si>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</si>
  <si>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21,03,24 Фомин на вывод</t>
  </si>
  <si>
    <t>083  Колбаса Швейцарская 0,17 кг., ШТ., сырокопченая   ПОКОМ</t>
  </si>
  <si>
    <t>094  Сосиски Баварские,  0.35кг, ТМ Колбасный стандарт ПОКОМ</t>
  </si>
  <si>
    <t>то же что и 451 (задвоенное СКЮ)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</si>
  <si>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</si>
  <si>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</si>
  <si>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</si>
  <si>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</si>
  <si>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</si>
  <si>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</si>
  <si>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</si>
  <si>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</si>
  <si>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</si>
  <si>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</si>
  <si>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</si>
  <si>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</si>
  <si>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</si>
  <si>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</si>
  <si>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</si>
  <si>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</si>
  <si>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</si>
  <si>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</si>
  <si>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</si>
  <si>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</si>
  <si>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</si>
  <si>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</si>
  <si>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</si>
  <si>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</si>
  <si>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</si>
  <si>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</si>
  <si>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</si>
  <si>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</si>
  <si>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</si>
  <si>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</si>
  <si>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</si>
  <si>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</si>
  <si>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</si>
  <si>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</si>
  <si>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</si>
  <si>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18,04,24 филиала обнулил заказ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</si>
  <si>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</si>
  <si>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</si>
  <si>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</si>
  <si>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</si>
  <si>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</si>
  <si>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</si>
  <si>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</si>
  <si>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</si>
  <si>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</si>
  <si>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</si>
  <si>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</si>
  <si>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</si>
  <si>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</si>
  <si>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</si>
  <si>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</si>
  <si>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</si>
  <si>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</si>
  <si>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</si>
  <si>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</si>
  <si>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</si>
  <si>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</si>
  <si>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</si>
  <si>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</si>
  <si>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</si>
  <si>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</si>
  <si>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</si>
  <si>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</si>
  <si>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</si>
  <si>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</si>
  <si>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</si>
  <si>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</si>
  <si>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</si>
  <si>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</si>
  <si>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</si>
  <si>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</si>
  <si>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</si>
  <si>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</si>
  <si>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</si>
  <si>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</si>
  <si>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</si>
  <si>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</si>
  <si>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</si>
  <si>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</si>
  <si>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</si>
  <si>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</si>
  <si>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</si>
  <si>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</si>
  <si>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</si>
  <si>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</si>
  <si>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</si>
  <si>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 / нужно увеличить продажи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</si>
  <si>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</si>
  <si>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</si>
  <si>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 (задвоенное СКЮ) / нужно увеличить продажи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</si>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</sst>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6" borderId="1" xfId="1" applyNumberFormat="1" applyFont="1" applyFill="1"/>
    <xf numFmtId="164" fontId="1" fillId="0" borderId="1" xfId="1" applyNumberForma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0" sqref="AE10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140625" style="8" customWidth="1"/>
    <col min="8" max="8" width="5.140625" customWidth="1"/>
    <col min="9" max="9" width="12.42578125" customWidth="1"/>
    <col min="10" max="11" width="6.85546875" customWidth="1"/>
    <col min="12" max="13" width="1.140625" customWidth="1"/>
    <col min="14" max="18" width="6.85546875" customWidth="1"/>
    <col min="19" max="19" width="21.7109375" customWidth="1"/>
    <col min="20" max="21" width="4.5703125" customWidth="1"/>
    <col min="22" max="27" width="6.42578125" customWidth="1"/>
    <col min="28" max="28" width="32.5703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45750.296999999991</v>
      </c>
      <c r="F5" s="4">
        <f>SUM(F6:F497)</f>
        <v>56576.392000000029</v>
      </c>
      <c r="G5" s="6"/>
      <c r="H5" s="1"/>
      <c r="I5" s="1"/>
      <c r="J5" s="4">
        <f t="shared" ref="J5:R5" si="0">SUM(J6:J497)</f>
        <v>45131.905000000006</v>
      </c>
      <c r="K5" s="4">
        <f t="shared" si="0"/>
        <v>618.39199999999994</v>
      </c>
      <c r="L5" s="4">
        <f t="shared" si="0"/>
        <v>0</v>
      </c>
      <c r="M5" s="4">
        <f t="shared" si="0"/>
        <v>0</v>
      </c>
      <c r="N5" s="4">
        <f t="shared" si="0"/>
        <v>20297.993200000001</v>
      </c>
      <c r="O5" s="4">
        <f t="shared" si="0"/>
        <v>7050</v>
      </c>
      <c r="P5" s="4">
        <f t="shared" si="0"/>
        <v>9150.0593999999946</v>
      </c>
      <c r="Q5" s="4">
        <f t="shared" si="0"/>
        <v>25272.314200000001</v>
      </c>
      <c r="R5" s="4">
        <f t="shared" si="0"/>
        <v>0</v>
      </c>
      <c r="S5" s="1"/>
      <c r="T5" s="1"/>
      <c r="U5" s="1"/>
      <c r="V5" s="4">
        <f t="shared" ref="V5:AA5" si="1">SUM(V6:V497)</f>
        <v>8678.0709999999999</v>
      </c>
      <c r="W5" s="4">
        <f t="shared" si="1"/>
        <v>8238.6265999999996</v>
      </c>
      <c r="X5" s="4">
        <f t="shared" si="1"/>
        <v>7953.2755999999999</v>
      </c>
      <c r="Y5" s="4">
        <f t="shared" si="1"/>
        <v>7119.7575999999981</v>
      </c>
      <c r="Z5" s="4">
        <f t="shared" si="1"/>
        <v>7508.0891999999985</v>
      </c>
      <c r="AA5" s="4">
        <f t="shared" si="1"/>
        <v>7838.5601999999999</v>
      </c>
      <c r="AB5" s="1"/>
      <c r="AC5" s="4">
        <f>SUM(AC6:AC497)</f>
        <v>19529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941.93700000000001</v>
      </c>
      <c r="D6" s="1">
        <v>1265.1790000000001</v>
      </c>
      <c r="E6" s="1">
        <v>890.85900000000004</v>
      </c>
      <c r="F6" s="1">
        <v>1042.508</v>
      </c>
      <c r="G6" s="6">
        <v>1</v>
      </c>
      <c r="H6" s="1">
        <v>50</v>
      </c>
      <c r="I6" s="1" t="s">
        <v>34</v>
      </c>
      <c r="J6" s="1">
        <v>852.21</v>
      </c>
      <c r="K6" s="1">
        <f t="shared" ref="K6:K36" si="2">E6-J6</f>
        <v>38.649000000000001</v>
      </c>
      <c r="L6" s="1"/>
      <c r="M6" s="1"/>
      <c r="N6" s="1">
        <v>565.75440000000003</v>
      </c>
      <c r="O6" s="1"/>
      <c r="P6" s="1">
        <f>E6/5</f>
        <v>178.17180000000002</v>
      </c>
      <c r="Q6" s="5">
        <f>12*P6-O6-N6-F6</f>
        <v>529.79919999999993</v>
      </c>
      <c r="R6" s="5"/>
      <c r="S6" s="1"/>
      <c r="T6" s="1">
        <f>(F6+N6+O6+Q6)/P6</f>
        <v>11.999999999999998</v>
      </c>
      <c r="U6" s="1">
        <f>(F6+N6+O6)/P6</f>
        <v>9.0264699576476186</v>
      </c>
      <c r="V6" s="1">
        <v>173.30439999999999</v>
      </c>
      <c r="W6" s="1">
        <v>158.3304</v>
      </c>
      <c r="X6" s="1">
        <v>146.69059999999999</v>
      </c>
      <c r="Y6" s="1">
        <v>120.39100000000001</v>
      </c>
      <c r="Z6" s="1">
        <v>117.9872</v>
      </c>
      <c r="AA6" s="1">
        <v>148.9846</v>
      </c>
      <c r="AB6" s="1"/>
      <c r="AC6" s="1">
        <f>ROUND(Q6*G6,0)</f>
        <v>530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51.71</v>
      </c>
      <c r="D7" s="1">
        <v>64.194000000000003</v>
      </c>
      <c r="E7" s="1">
        <v>52.738999999999997</v>
      </c>
      <c r="F7" s="1">
        <v>47.991</v>
      </c>
      <c r="G7" s="6">
        <v>1</v>
      </c>
      <c r="H7" s="1">
        <v>30</v>
      </c>
      <c r="I7" s="1" t="s">
        <v>36</v>
      </c>
      <c r="J7" s="1">
        <v>65.2</v>
      </c>
      <c r="K7" s="1">
        <f t="shared" si="2"/>
        <v>-12.461000000000006</v>
      </c>
      <c r="L7" s="1"/>
      <c r="M7" s="1"/>
      <c r="N7" s="1">
        <v>35.093000000000018</v>
      </c>
      <c r="O7" s="1"/>
      <c r="P7" s="1">
        <f t="shared" ref="P7:P70" si="3">E7/5</f>
        <v>10.547799999999999</v>
      </c>
      <c r="Q7" s="5">
        <f>11*P7-O7-N7-F7</f>
        <v>32.941799999999972</v>
      </c>
      <c r="R7" s="5"/>
      <c r="S7" s="1"/>
      <c r="T7" s="1">
        <f t="shared" ref="T7:T70" si="4">(F7+N7+O7+Q7)/P7</f>
        <v>11</v>
      </c>
      <c r="U7" s="1">
        <f t="shared" ref="U7:U70" si="5">(F7+N7+O7)/P7</f>
        <v>7.8769032404861701</v>
      </c>
      <c r="V7" s="1">
        <v>9.8426000000000009</v>
      </c>
      <c r="W7" s="1">
        <v>8.3048000000000002</v>
      </c>
      <c r="X7" s="1">
        <v>7.5792000000000002</v>
      </c>
      <c r="Y7" s="1">
        <v>6.0478000000000014</v>
      </c>
      <c r="Z7" s="1">
        <v>4.4101999999999997</v>
      </c>
      <c r="AA7" s="1">
        <v>1.006</v>
      </c>
      <c r="AB7" s="1"/>
      <c r="AC7" s="1">
        <f t="shared" ref="AC7:AC70" si="6">ROUND(Q7*G7,0)</f>
        <v>33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416.07799999999997</v>
      </c>
      <c r="D8" s="1">
        <v>543.928</v>
      </c>
      <c r="E8" s="1">
        <v>469.42099999999999</v>
      </c>
      <c r="F8" s="1">
        <v>434.37099999999998</v>
      </c>
      <c r="G8" s="6">
        <v>1</v>
      </c>
      <c r="H8" s="1">
        <v>45</v>
      </c>
      <c r="I8" s="1" t="s">
        <v>34</v>
      </c>
      <c r="J8" s="1">
        <v>472.64</v>
      </c>
      <c r="K8" s="1">
        <f t="shared" si="2"/>
        <v>-3.2189999999999941</v>
      </c>
      <c r="L8" s="1"/>
      <c r="M8" s="1"/>
      <c r="N8" s="1">
        <v>361.79880000000003</v>
      </c>
      <c r="O8" s="1"/>
      <c r="P8" s="1">
        <f t="shared" si="3"/>
        <v>93.884199999999993</v>
      </c>
      <c r="Q8" s="5">
        <f t="shared" ref="Q8:Q10" si="7">12*P8-O8-N8-F8</f>
        <v>330.44060000000002</v>
      </c>
      <c r="R8" s="5"/>
      <c r="S8" s="1"/>
      <c r="T8" s="1">
        <f t="shared" si="4"/>
        <v>12.000000000000002</v>
      </c>
      <c r="U8" s="1">
        <f t="shared" si="5"/>
        <v>8.4803385447178545</v>
      </c>
      <c r="V8" s="1">
        <v>82.612800000000007</v>
      </c>
      <c r="W8" s="1">
        <v>74.423599999999993</v>
      </c>
      <c r="X8" s="1">
        <v>73.852000000000004</v>
      </c>
      <c r="Y8" s="1">
        <v>58.495399999999997</v>
      </c>
      <c r="Z8" s="1">
        <v>63.941400000000002</v>
      </c>
      <c r="AA8" s="1">
        <v>67.137199999999993</v>
      </c>
      <c r="AB8" s="1"/>
      <c r="AC8" s="1">
        <f t="shared" si="6"/>
        <v>330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447.65800000000002</v>
      </c>
      <c r="D9" s="1">
        <v>969.98699999999997</v>
      </c>
      <c r="E9" s="1">
        <v>536.87400000000002</v>
      </c>
      <c r="F9" s="1">
        <v>807.98199999999997</v>
      </c>
      <c r="G9" s="6">
        <v>1</v>
      </c>
      <c r="H9" s="1">
        <v>45</v>
      </c>
      <c r="I9" s="1" t="s">
        <v>34</v>
      </c>
      <c r="J9" s="1">
        <v>512.5</v>
      </c>
      <c r="K9" s="1">
        <f t="shared" si="2"/>
        <v>24.374000000000024</v>
      </c>
      <c r="L9" s="1"/>
      <c r="M9" s="1"/>
      <c r="N9" s="1">
        <v>229.43060000000011</v>
      </c>
      <c r="O9" s="1"/>
      <c r="P9" s="1">
        <f t="shared" si="3"/>
        <v>107.37480000000001</v>
      </c>
      <c r="Q9" s="5">
        <f t="shared" si="7"/>
        <v>251.08500000000004</v>
      </c>
      <c r="R9" s="5"/>
      <c r="S9" s="1"/>
      <c r="T9" s="1">
        <f t="shared" si="4"/>
        <v>12</v>
      </c>
      <c r="U9" s="1">
        <f t="shared" si="5"/>
        <v>9.6616021636361609</v>
      </c>
      <c r="V9" s="1">
        <v>102.8566</v>
      </c>
      <c r="W9" s="1">
        <v>110.6104</v>
      </c>
      <c r="X9" s="1">
        <v>109.515</v>
      </c>
      <c r="Y9" s="1">
        <v>75.605800000000002</v>
      </c>
      <c r="Z9" s="1">
        <v>83.432400000000001</v>
      </c>
      <c r="AA9" s="1">
        <v>83.796199999999999</v>
      </c>
      <c r="AB9" s="1"/>
      <c r="AC9" s="1">
        <f t="shared" si="6"/>
        <v>251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424.00400000000002</v>
      </c>
      <c r="D10" s="1">
        <v>293.23700000000002</v>
      </c>
      <c r="E10" s="1">
        <v>301.28399999999999</v>
      </c>
      <c r="F10" s="1">
        <v>366.54</v>
      </c>
      <c r="G10" s="6">
        <v>1</v>
      </c>
      <c r="H10" s="1">
        <v>40</v>
      </c>
      <c r="I10" s="1" t="s">
        <v>34</v>
      </c>
      <c r="J10" s="1">
        <v>296.5</v>
      </c>
      <c r="K10" s="1">
        <f t="shared" si="2"/>
        <v>4.7839999999999918</v>
      </c>
      <c r="L10" s="1"/>
      <c r="M10" s="1"/>
      <c r="N10" s="1">
        <v>125.0214</v>
      </c>
      <c r="O10" s="1"/>
      <c r="P10" s="1">
        <f t="shared" si="3"/>
        <v>60.256799999999998</v>
      </c>
      <c r="Q10" s="5">
        <f t="shared" si="7"/>
        <v>231.52019999999999</v>
      </c>
      <c r="R10" s="5"/>
      <c r="S10" s="1"/>
      <c r="T10" s="1">
        <f t="shared" si="4"/>
        <v>12</v>
      </c>
      <c r="U10" s="1">
        <f t="shared" si="5"/>
        <v>8.1577747241805092</v>
      </c>
      <c r="V10" s="1">
        <v>52.641399999999997</v>
      </c>
      <c r="W10" s="1">
        <v>54.210999999999999</v>
      </c>
      <c r="X10" s="1">
        <v>51.897799999999997</v>
      </c>
      <c r="Y10" s="1">
        <v>33.7438</v>
      </c>
      <c r="Z10" s="1">
        <v>49.324800000000003</v>
      </c>
      <c r="AA10" s="1">
        <v>65.7624</v>
      </c>
      <c r="AB10" s="1"/>
      <c r="AC10" s="1">
        <f t="shared" si="6"/>
        <v>232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40</v>
      </c>
      <c r="B11" s="10" t="s">
        <v>41</v>
      </c>
      <c r="C11" s="10">
        <v>16</v>
      </c>
      <c r="D11" s="10"/>
      <c r="E11" s="10"/>
      <c r="F11" s="10">
        <v>15</v>
      </c>
      <c r="G11" s="11">
        <v>0</v>
      </c>
      <c r="H11" s="10">
        <v>31</v>
      </c>
      <c r="I11" s="10" t="s">
        <v>42</v>
      </c>
      <c r="J11" s="10">
        <v>44</v>
      </c>
      <c r="K11" s="10">
        <f t="shared" si="2"/>
        <v>-44</v>
      </c>
      <c r="L11" s="10"/>
      <c r="M11" s="10"/>
      <c r="N11" s="10"/>
      <c r="O11" s="10"/>
      <c r="P11" s="10">
        <f t="shared" si="3"/>
        <v>0</v>
      </c>
      <c r="Q11" s="12"/>
      <c r="R11" s="12"/>
      <c r="S11" s="10"/>
      <c r="T11" s="10" t="e">
        <f t="shared" si="4"/>
        <v>#DIV/0!</v>
      </c>
      <c r="U11" s="10" t="e">
        <f t="shared" si="5"/>
        <v>#DIV/0!</v>
      </c>
      <c r="V11" s="10">
        <v>0.2</v>
      </c>
      <c r="W11" s="10">
        <v>0.2</v>
      </c>
      <c r="X11" s="10">
        <v>0</v>
      </c>
      <c r="Y11" s="10">
        <v>-0.2</v>
      </c>
      <c r="Z11" s="10">
        <v>-0.8</v>
      </c>
      <c r="AA11" s="10">
        <v>-0.6</v>
      </c>
      <c r="AB11" s="13" t="s">
        <v>43</v>
      </c>
      <c r="AC11" s="10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41</v>
      </c>
      <c r="C12" s="1">
        <v>351</v>
      </c>
      <c r="D12" s="1">
        <v>222</v>
      </c>
      <c r="E12" s="1">
        <v>260</v>
      </c>
      <c r="F12" s="1">
        <v>260</v>
      </c>
      <c r="G12" s="6">
        <v>0.45</v>
      </c>
      <c r="H12" s="1">
        <v>45</v>
      </c>
      <c r="I12" s="1" t="s">
        <v>34</v>
      </c>
      <c r="J12" s="1">
        <v>264</v>
      </c>
      <c r="K12" s="1">
        <f t="shared" si="2"/>
        <v>-4</v>
      </c>
      <c r="L12" s="1"/>
      <c r="M12" s="1"/>
      <c r="N12" s="1">
        <v>227</v>
      </c>
      <c r="O12" s="1"/>
      <c r="P12" s="1">
        <f t="shared" si="3"/>
        <v>52</v>
      </c>
      <c r="Q12" s="5">
        <f t="shared" ref="Q12:Q13" si="8">12*P12-O12-N12-F12</f>
        <v>137</v>
      </c>
      <c r="R12" s="5"/>
      <c r="S12" s="1"/>
      <c r="T12" s="1">
        <f t="shared" si="4"/>
        <v>12</v>
      </c>
      <c r="U12" s="1">
        <f t="shared" si="5"/>
        <v>9.365384615384615</v>
      </c>
      <c r="V12" s="1">
        <v>50</v>
      </c>
      <c r="W12" s="1">
        <v>42.4</v>
      </c>
      <c r="X12" s="1">
        <v>43.8</v>
      </c>
      <c r="Y12" s="1">
        <v>41.8</v>
      </c>
      <c r="Z12" s="1">
        <v>37.4</v>
      </c>
      <c r="AA12" s="1">
        <v>37.200000000000003</v>
      </c>
      <c r="AB12" s="1"/>
      <c r="AC12" s="1">
        <f t="shared" si="6"/>
        <v>62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41</v>
      </c>
      <c r="C13" s="1">
        <v>458</v>
      </c>
      <c r="D13" s="1">
        <v>366</v>
      </c>
      <c r="E13" s="1">
        <v>304</v>
      </c>
      <c r="F13" s="1">
        <v>453</v>
      </c>
      <c r="G13" s="6">
        <v>0.45</v>
      </c>
      <c r="H13" s="1">
        <v>45</v>
      </c>
      <c r="I13" s="1" t="s">
        <v>34</v>
      </c>
      <c r="J13" s="1">
        <v>308</v>
      </c>
      <c r="K13" s="1">
        <f t="shared" si="2"/>
        <v>-4</v>
      </c>
      <c r="L13" s="1"/>
      <c r="M13" s="1"/>
      <c r="N13" s="1">
        <v>142.4</v>
      </c>
      <c r="O13" s="1"/>
      <c r="P13" s="1">
        <f t="shared" si="3"/>
        <v>60.8</v>
      </c>
      <c r="Q13" s="5">
        <f t="shared" si="8"/>
        <v>134.19999999999993</v>
      </c>
      <c r="R13" s="5"/>
      <c r="S13" s="1"/>
      <c r="T13" s="1">
        <f t="shared" si="4"/>
        <v>11.999999999999998</v>
      </c>
      <c r="U13" s="1">
        <f t="shared" si="5"/>
        <v>9.7927631578947363</v>
      </c>
      <c r="V13" s="1">
        <v>60.4</v>
      </c>
      <c r="W13" s="1">
        <v>62.6</v>
      </c>
      <c r="X13" s="1">
        <v>63.4</v>
      </c>
      <c r="Y13" s="1">
        <v>57.8</v>
      </c>
      <c r="Z13" s="1">
        <v>57</v>
      </c>
      <c r="AA13" s="1">
        <v>53.4</v>
      </c>
      <c r="AB13" s="1"/>
      <c r="AC13" s="1">
        <f t="shared" si="6"/>
        <v>60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41</v>
      </c>
      <c r="C14" s="1">
        <v>137</v>
      </c>
      <c r="D14" s="1">
        <v>225</v>
      </c>
      <c r="E14" s="1">
        <v>66</v>
      </c>
      <c r="F14" s="1">
        <v>226</v>
      </c>
      <c r="G14" s="6">
        <v>0.17</v>
      </c>
      <c r="H14" s="1">
        <v>180</v>
      </c>
      <c r="I14" s="1" t="s">
        <v>34</v>
      </c>
      <c r="J14" s="1">
        <v>94</v>
      </c>
      <c r="K14" s="1">
        <f t="shared" si="2"/>
        <v>-28</v>
      </c>
      <c r="L14" s="1"/>
      <c r="M14" s="1"/>
      <c r="N14" s="1">
        <v>0</v>
      </c>
      <c r="O14" s="1"/>
      <c r="P14" s="1">
        <f t="shared" si="3"/>
        <v>13.2</v>
      </c>
      <c r="Q14" s="5"/>
      <c r="R14" s="5"/>
      <c r="S14" s="1"/>
      <c r="T14" s="1">
        <f t="shared" si="4"/>
        <v>17.121212121212121</v>
      </c>
      <c r="U14" s="1">
        <f t="shared" si="5"/>
        <v>17.121212121212121</v>
      </c>
      <c r="V14" s="1">
        <v>20.399999999999999</v>
      </c>
      <c r="W14" s="1">
        <v>22.6</v>
      </c>
      <c r="X14" s="1">
        <v>16.8</v>
      </c>
      <c r="Y14" s="1">
        <v>13.8</v>
      </c>
      <c r="Z14" s="1">
        <v>18</v>
      </c>
      <c r="AA14" s="1">
        <v>17.2</v>
      </c>
      <c r="AB14" s="1"/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41</v>
      </c>
      <c r="C15" s="1">
        <v>113</v>
      </c>
      <c r="D15" s="1"/>
      <c r="E15" s="1"/>
      <c r="F15" s="1">
        <v>113</v>
      </c>
      <c r="G15" s="6">
        <v>0.45</v>
      </c>
      <c r="H15" s="1">
        <v>50</v>
      </c>
      <c r="I15" s="1" t="s">
        <v>34</v>
      </c>
      <c r="J15" s="1">
        <v>5</v>
      </c>
      <c r="K15" s="1">
        <f t="shared" si="2"/>
        <v>-5</v>
      </c>
      <c r="L15" s="1"/>
      <c r="M15" s="1"/>
      <c r="N15" s="1">
        <v>0</v>
      </c>
      <c r="O15" s="1"/>
      <c r="P15" s="1">
        <f t="shared" si="3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0.2</v>
      </c>
      <c r="X15" s="1">
        <v>-1</v>
      </c>
      <c r="Y15" s="1">
        <v>0.8</v>
      </c>
      <c r="Z15" s="1">
        <v>2.2000000000000002</v>
      </c>
      <c r="AA15" s="1">
        <v>1</v>
      </c>
      <c r="AB15" s="13" t="s">
        <v>48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49</v>
      </c>
      <c r="B16" s="10" t="s">
        <v>41</v>
      </c>
      <c r="C16" s="10">
        <v>1</v>
      </c>
      <c r="D16" s="10"/>
      <c r="E16" s="10"/>
      <c r="F16" s="10">
        <v>1</v>
      </c>
      <c r="G16" s="11">
        <v>0</v>
      </c>
      <c r="H16" s="10">
        <v>55</v>
      </c>
      <c r="I16" s="10" t="s">
        <v>42</v>
      </c>
      <c r="J16" s="10"/>
      <c r="K16" s="10">
        <f t="shared" si="2"/>
        <v>0</v>
      </c>
      <c r="L16" s="10"/>
      <c r="M16" s="10"/>
      <c r="N16" s="10"/>
      <c r="O16" s="10"/>
      <c r="P16" s="10">
        <f t="shared" si="3"/>
        <v>0</v>
      </c>
      <c r="Q16" s="12"/>
      <c r="R16" s="12"/>
      <c r="S16" s="10"/>
      <c r="T16" s="10" t="e">
        <f t="shared" si="4"/>
        <v>#DIV/0!</v>
      </c>
      <c r="U16" s="10" t="e">
        <f t="shared" si="5"/>
        <v>#DIV/0!</v>
      </c>
      <c r="V16" s="10">
        <v>0</v>
      </c>
      <c r="W16" s="10">
        <v>3.2</v>
      </c>
      <c r="X16" s="10">
        <v>4</v>
      </c>
      <c r="Y16" s="10">
        <v>5.6</v>
      </c>
      <c r="Z16" s="10">
        <v>4.8</v>
      </c>
      <c r="AA16" s="10">
        <v>3.6</v>
      </c>
      <c r="AB16" s="13" t="s">
        <v>43</v>
      </c>
      <c r="AC16" s="10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41</v>
      </c>
      <c r="C17" s="1">
        <v>285</v>
      </c>
      <c r="D17" s="1">
        <v>132</v>
      </c>
      <c r="E17" s="1">
        <v>153</v>
      </c>
      <c r="F17" s="1">
        <v>181</v>
      </c>
      <c r="G17" s="6">
        <v>0.3</v>
      </c>
      <c r="H17" s="1">
        <v>40</v>
      </c>
      <c r="I17" s="1" t="s">
        <v>34</v>
      </c>
      <c r="J17" s="1">
        <v>153</v>
      </c>
      <c r="K17" s="1">
        <f t="shared" si="2"/>
        <v>0</v>
      </c>
      <c r="L17" s="1"/>
      <c r="M17" s="1"/>
      <c r="N17" s="1">
        <v>59.800000000000011</v>
      </c>
      <c r="O17" s="1"/>
      <c r="P17" s="1">
        <f t="shared" si="3"/>
        <v>30.6</v>
      </c>
      <c r="Q17" s="5">
        <f t="shared" ref="Q17" si="9">12*P17-O17-N17-F17</f>
        <v>126.40000000000003</v>
      </c>
      <c r="R17" s="5"/>
      <c r="S17" s="1"/>
      <c r="T17" s="1">
        <f t="shared" si="4"/>
        <v>12.000000000000002</v>
      </c>
      <c r="U17" s="1">
        <f t="shared" si="5"/>
        <v>7.8692810457516336</v>
      </c>
      <c r="V17" s="1">
        <v>29.8</v>
      </c>
      <c r="W17" s="1">
        <v>27.4</v>
      </c>
      <c r="X17" s="1">
        <v>27.8</v>
      </c>
      <c r="Y17" s="1">
        <v>28</v>
      </c>
      <c r="Z17" s="1">
        <v>22</v>
      </c>
      <c r="AA17" s="1">
        <v>15.8</v>
      </c>
      <c r="AB17" s="1"/>
      <c r="AC17" s="1">
        <f t="shared" si="6"/>
        <v>38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41</v>
      </c>
      <c r="C18" s="1">
        <v>379</v>
      </c>
      <c r="D18" s="1"/>
      <c r="E18" s="1">
        <v>130</v>
      </c>
      <c r="F18" s="1">
        <v>193</v>
      </c>
      <c r="G18" s="6">
        <v>0.4</v>
      </c>
      <c r="H18" s="1">
        <v>50</v>
      </c>
      <c r="I18" s="1" t="s">
        <v>34</v>
      </c>
      <c r="J18" s="1">
        <v>128</v>
      </c>
      <c r="K18" s="1">
        <f t="shared" si="2"/>
        <v>2</v>
      </c>
      <c r="L18" s="1"/>
      <c r="M18" s="1"/>
      <c r="N18" s="1">
        <v>0</v>
      </c>
      <c r="O18" s="1"/>
      <c r="P18" s="1">
        <f t="shared" si="3"/>
        <v>26</v>
      </c>
      <c r="Q18" s="5">
        <f>11*P18-O18-N18-F18</f>
        <v>93</v>
      </c>
      <c r="R18" s="5"/>
      <c r="S18" s="1"/>
      <c r="T18" s="1">
        <f t="shared" si="4"/>
        <v>11</v>
      </c>
      <c r="U18" s="1">
        <f t="shared" si="5"/>
        <v>7.4230769230769234</v>
      </c>
      <c r="V18" s="1">
        <v>20.2</v>
      </c>
      <c r="W18" s="1">
        <v>11.6</v>
      </c>
      <c r="X18" s="1">
        <v>9.1999999999999993</v>
      </c>
      <c r="Y18" s="1">
        <v>30.8</v>
      </c>
      <c r="Z18" s="1">
        <v>36</v>
      </c>
      <c r="AA18" s="1">
        <v>14</v>
      </c>
      <c r="AB18" s="1"/>
      <c r="AC18" s="1">
        <f t="shared" si="6"/>
        <v>37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41</v>
      </c>
      <c r="C19" s="1">
        <v>379</v>
      </c>
      <c r="D19" s="1">
        <v>45</v>
      </c>
      <c r="E19" s="1">
        <v>126</v>
      </c>
      <c r="F19" s="1">
        <v>232</v>
      </c>
      <c r="G19" s="6">
        <v>0.17</v>
      </c>
      <c r="H19" s="1">
        <v>120</v>
      </c>
      <c r="I19" s="1" t="s">
        <v>34</v>
      </c>
      <c r="J19" s="1">
        <v>120</v>
      </c>
      <c r="K19" s="1">
        <f t="shared" si="2"/>
        <v>6</v>
      </c>
      <c r="L19" s="1"/>
      <c r="M19" s="1"/>
      <c r="N19" s="1">
        <v>68.800000000000011</v>
      </c>
      <c r="O19" s="1"/>
      <c r="P19" s="1">
        <f t="shared" si="3"/>
        <v>25.2</v>
      </c>
      <c r="Q19" s="5"/>
      <c r="R19" s="5"/>
      <c r="S19" s="1"/>
      <c r="T19" s="1">
        <f t="shared" si="4"/>
        <v>11.936507936507937</v>
      </c>
      <c r="U19" s="1">
        <f t="shared" si="5"/>
        <v>11.936507936507937</v>
      </c>
      <c r="V19" s="1">
        <v>30.8</v>
      </c>
      <c r="W19" s="1">
        <v>31.6</v>
      </c>
      <c r="X19" s="1">
        <v>34.200000000000003</v>
      </c>
      <c r="Y19" s="1">
        <v>37.4</v>
      </c>
      <c r="Z19" s="1">
        <v>38.799999999999997</v>
      </c>
      <c r="AA19" s="1">
        <v>32.6</v>
      </c>
      <c r="AB19" s="1"/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54</v>
      </c>
      <c r="B20" s="10" t="s">
        <v>41</v>
      </c>
      <c r="C20" s="10">
        <v>9</v>
      </c>
      <c r="D20" s="10"/>
      <c r="E20" s="10">
        <v>1</v>
      </c>
      <c r="F20" s="10"/>
      <c r="G20" s="11">
        <v>0</v>
      </c>
      <c r="H20" s="10" t="e">
        <v>#N/A</v>
      </c>
      <c r="I20" s="10" t="s">
        <v>42</v>
      </c>
      <c r="J20" s="10">
        <v>1</v>
      </c>
      <c r="K20" s="10">
        <f t="shared" si="2"/>
        <v>0</v>
      </c>
      <c r="L20" s="10"/>
      <c r="M20" s="10"/>
      <c r="N20" s="10"/>
      <c r="O20" s="10"/>
      <c r="P20" s="10">
        <f t="shared" si="3"/>
        <v>0.2</v>
      </c>
      <c r="Q20" s="12"/>
      <c r="R20" s="12"/>
      <c r="S20" s="10"/>
      <c r="T20" s="10">
        <f t="shared" si="4"/>
        <v>0</v>
      </c>
      <c r="U20" s="10">
        <f t="shared" si="5"/>
        <v>0</v>
      </c>
      <c r="V20" s="10">
        <v>0.6</v>
      </c>
      <c r="W20" s="10">
        <v>0.6</v>
      </c>
      <c r="X20" s="10">
        <v>0.6</v>
      </c>
      <c r="Y20" s="10">
        <v>0.6</v>
      </c>
      <c r="Z20" s="10">
        <v>0.2</v>
      </c>
      <c r="AA20" s="10">
        <v>0</v>
      </c>
      <c r="AB20" s="10" t="s">
        <v>55</v>
      </c>
      <c r="AC20" s="10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56</v>
      </c>
      <c r="B21" s="10" t="s">
        <v>41</v>
      </c>
      <c r="C21" s="10">
        <v>-2</v>
      </c>
      <c r="D21" s="10">
        <v>2</v>
      </c>
      <c r="E21" s="10"/>
      <c r="F21" s="10"/>
      <c r="G21" s="11">
        <v>0</v>
      </c>
      <c r="H21" s="10" t="e">
        <v>#N/A</v>
      </c>
      <c r="I21" s="10" t="s">
        <v>42</v>
      </c>
      <c r="J21" s="10"/>
      <c r="K21" s="10">
        <f t="shared" si="2"/>
        <v>0</v>
      </c>
      <c r="L21" s="10"/>
      <c r="M21" s="10"/>
      <c r="N21" s="10"/>
      <c r="O21" s="10"/>
      <c r="P21" s="10">
        <f t="shared" si="3"/>
        <v>0</v>
      </c>
      <c r="Q21" s="12"/>
      <c r="R21" s="12"/>
      <c r="S21" s="10"/>
      <c r="T21" s="10" t="e">
        <f t="shared" si="4"/>
        <v>#DIV/0!</v>
      </c>
      <c r="U21" s="10" t="e">
        <f t="shared" si="5"/>
        <v>#DIV/0!</v>
      </c>
      <c r="V21" s="10">
        <v>0</v>
      </c>
      <c r="W21" s="10">
        <v>0</v>
      </c>
      <c r="X21" s="10">
        <v>0</v>
      </c>
      <c r="Y21" s="10">
        <v>0.4</v>
      </c>
      <c r="Z21" s="10">
        <v>0.4</v>
      </c>
      <c r="AA21" s="10">
        <v>0</v>
      </c>
      <c r="AB21" s="10"/>
      <c r="AC21" s="10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57</v>
      </c>
      <c r="B22" s="10" t="s">
        <v>41</v>
      </c>
      <c r="C22" s="10">
        <v>18</v>
      </c>
      <c r="D22" s="10"/>
      <c r="E22" s="10"/>
      <c r="F22" s="10">
        <v>12</v>
      </c>
      <c r="G22" s="11">
        <v>0</v>
      </c>
      <c r="H22" s="10">
        <v>45</v>
      </c>
      <c r="I22" s="10" t="s">
        <v>42</v>
      </c>
      <c r="J22" s="10"/>
      <c r="K22" s="10">
        <f t="shared" si="2"/>
        <v>0</v>
      </c>
      <c r="L22" s="10"/>
      <c r="M22" s="10"/>
      <c r="N22" s="10"/>
      <c r="O22" s="10"/>
      <c r="P22" s="10">
        <f t="shared" si="3"/>
        <v>0</v>
      </c>
      <c r="Q22" s="12"/>
      <c r="R22" s="12"/>
      <c r="S22" s="10"/>
      <c r="T22" s="10" t="e">
        <f t="shared" si="4"/>
        <v>#DIV/0!</v>
      </c>
      <c r="U22" s="10" t="e">
        <f t="shared" si="5"/>
        <v>#DIV/0!</v>
      </c>
      <c r="V22" s="10">
        <v>0</v>
      </c>
      <c r="W22" s="10">
        <v>0</v>
      </c>
      <c r="X22" s="10">
        <v>0</v>
      </c>
      <c r="Y22" s="10">
        <v>0</v>
      </c>
      <c r="Z22" s="10">
        <v>0.4</v>
      </c>
      <c r="AA22" s="10">
        <v>0.6</v>
      </c>
      <c r="AB22" s="13" t="s">
        <v>43</v>
      </c>
      <c r="AC22" s="10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58</v>
      </c>
      <c r="B23" s="10" t="s">
        <v>41</v>
      </c>
      <c r="C23" s="10">
        <v>47</v>
      </c>
      <c r="D23" s="10"/>
      <c r="E23" s="10"/>
      <c r="F23" s="10">
        <v>47</v>
      </c>
      <c r="G23" s="11">
        <v>0</v>
      </c>
      <c r="H23" s="10">
        <v>45</v>
      </c>
      <c r="I23" s="10" t="s">
        <v>42</v>
      </c>
      <c r="J23" s="10">
        <v>15</v>
      </c>
      <c r="K23" s="10">
        <f t="shared" si="2"/>
        <v>-15</v>
      </c>
      <c r="L23" s="10"/>
      <c r="M23" s="10"/>
      <c r="N23" s="10"/>
      <c r="O23" s="10"/>
      <c r="P23" s="10">
        <f t="shared" si="3"/>
        <v>0</v>
      </c>
      <c r="Q23" s="12"/>
      <c r="R23" s="12"/>
      <c r="S23" s="10"/>
      <c r="T23" s="10" t="e">
        <f t="shared" si="4"/>
        <v>#DIV/0!</v>
      </c>
      <c r="U23" s="10" t="e">
        <f t="shared" si="5"/>
        <v>#DIV/0!</v>
      </c>
      <c r="V23" s="10">
        <v>0</v>
      </c>
      <c r="W23" s="10">
        <v>0</v>
      </c>
      <c r="X23" s="10">
        <v>0</v>
      </c>
      <c r="Y23" s="10">
        <v>0</v>
      </c>
      <c r="Z23" s="10">
        <v>-0.2</v>
      </c>
      <c r="AA23" s="10">
        <v>-0.2</v>
      </c>
      <c r="AB23" s="13" t="s">
        <v>43</v>
      </c>
      <c r="AC23" s="10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41</v>
      </c>
      <c r="C24" s="1">
        <v>79</v>
      </c>
      <c r="D24" s="1">
        <v>174</v>
      </c>
      <c r="E24" s="1">
        <v>73</v>
      </c>
      <c r="F24" s="1">
        <v>170</v>
      </c>
      <c r="G24" s="6">
        <v>0.35</v>
      </c>
      <c r="H24" s="1">
        <v>45</v>
      </c>
      <c r="I24" s="1" t="s">
        <v>34</v>
      </c>
      <c r="J24" s="1">
        <v>113</v>
      </c>
      <c r="K24" s="1">
        <f t="shared" si="2"/>
        <v>-40</v>
      </c>
      <c r="L24" s="1"/>
      <c r="M24" s="1"/>
      <c r="N24" s="1">
        <v>0</v>
      </c>
      <c r="O24" s="1"/>
      <c r="P24" s="1">
        <f t="shared" si="3"/>
        <v>14.6</v>
      </c>
      <c r="Q24" s="5"/>
      <c r="R24" s="5"/>
      <c r="S24" s="1"/>
      <c r="T24" s="1">
        <f t="shared" si="4"/>
        <v>11.643835616438356</v>
      </c>
      <c r="U24" s="1">
        <f t="shared" si="5"/>
        <v>11.643835616438356</v>
      </c>
      <c r="V24" s="1">
        <v>14.8</v>
      </c>
      <c r="W24" s="1">
        <v>19.600000000000001</v>
      </c>
      <c r="X24" s="1">
        <v>20.8</v>
      </c>
      <c r="Y24" s="1">
        <v>14</v>
      </c>
      <c r="Z24" s="1">
        <v>14.2</v>
      </c>
      <c r="AA24" s="1">
        <v>17.2</v>
      </c>
      <c r="AB24" s="1"/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41</v>
      </c>
      <c r="C25" s="1">
        <v>105</v>
      </c>
      <c r="D25" s="1">
        <v>96</v>
      </c>
      <c r="E25" s="1">
        <v>102</v>
      </c>
      <c r="F25" s="1">
        <v>90</v>
      </c>
      <c r="G25" s="6">
        <v>0.35</v>
      </c>
      <c r="H25" s="1">
        <v>45</v>
      </c>
      <c r="I25" s="1" t="s">
        <v>34</v>
      </c>
      <c r="J25" s="1">
        <v>130</v>
      </c>
      <c r="K25" s="1">
        <f t="shared" si="2"/>
        <v>-28</v>
      </c>
      <c r="L25" s="1"/>
      <c r="M25" s="1"/>
      <c r="N25" s="1">
        <v>119</v>
      </c>
      <c r="O25" s="1"/>
      <c r="P25" s="1">
        <f t="shared" si="3"/>
        <v>20.399999999999999</v>
      </c>
      <c r="Q25" s="5">
        <f t="shared" ref="Q25:Q27" si="10">12*P25-O25-N25-F25</f>
        <v>35.799999999999983</v>
      </c>
      <c r="R25" s="5"/>
      <c r="S25" s="1"/>
      <c r="T25" s="1">
        <f t="shared" si="4"/>
        <v>12</v>
      </c>
      <c r="U25" s="1">
        <f t="shared" si="5"/>
        <v>10.245098039215687</v>
      </c>
      <c r="V25" s="1">
        <v>20</v>
      </c>
      <c r="W25" s="1">
        <v>15.4</v>
      </c>
      <c r="X25" s="1">
        <v>16</v>
      </c>
      <c r="Y25" s="1">
        <v>14.2</v>
      </c>
      <c r="Z25" s="1">
        <v>13.6</v>
      </c>
      <c r="AA25" s="1">
        <v>2.4</v>
      </c>
      <c r="AB25" s="1"/>
      <c r="AC25" s="1">
        <f t="shared" si="6"/>
        <v>13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33</v>
      </c>
      <c r="C26" s="1">
        <v>1119.615</v>
      </c>
      <c r="D26" s="1">
        <v>1069.92</v>
      </c>
      <c r="E26" s="1">
        <v>1040.23</v>
      </c>
      <c r="F26" s="1">
        <v>1030.058</v>
      </c>
      <c r="G26" s="6">
        <v>1</v>
      </c>
      <c r="H26" s="1">
        <v>55</v>
      </c>
      <c r="I26" s="1" t="s">
        <v>34</v>
      </c>
      <c r="J26" s="1">
        <v>1005.38</v>
      </c>
      <c r="K26" s="1">
        <f t="shared" si="2"/>
        <v>34.850000000000023</v>
      </c>
      <c r="L26" s="1"/>
      <c r="M26" s="1"/>
      <c r="N26" s="1">
        <v>661.33899999999994</v>
      </c>
      <c r="O26" s="1">
        <v>300</v>
      </c>
      <c r="P26" s="1">
        <f t="shared" si="3"/>
        <v>208.04599999999999</v>
      </c>
      <c r="Q26" s="5">
        <f t="shared" si="10"/>
        <v>505.15499999999975</v>
      </c>
      <c r="R26" s="5"/>
      <c r="S26" s="1"/>
      <c r="T26" s="1">
        <f t="shared" si="4"/>
        <v>11.999999999999998</v>
      </c>
      <c r="U26" s="1">
        <f t="shared" si="5"/>
        <v>9.571907174374898</v>
      </c>
      <c r="V26" s="1">
        <v>196.93</v>
      </c>
      <c r="W26" s="1">
        <v>171.875</v>
      </c>
      <c r="X26" s="1">
        <v>175.60300000000001</v>
      </c>
      <c r="Y26" s="1">
        <v>148.5574</v>
      </c>
      <c r="Z26" s="1">
        <v>167.87979999999999</v>
      </c>
      <c r="AA26" s="1">
        <v>192.9128</v>
      </c>
      <c r="AB26" s="1"/>
      <c r="AC26" s="1">
        <f t="shared" si="6"/>
        <v>505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33</v>
      </c>
      <c r="C27" s="1">
        <v>4238.8140000000003</v>
      </c>
      <c r="D27" s="1">
        <v>2733.83</v>
      </c>
      <c r="E27" s="1">
        <v>2973.9490000000001</v>
      </c>
      <c r="F27" s="1">
        <v>3519.39</v>
      </c>
      <c r="G27" s="6">
        <v>1</v>
      </c>
      <c r="H27" s="1">
        <v>50</v>
      </c>
      <c r="I27" s="1" t="s">
        <v>34</v>
      </c>
      <c r="J27" s="1">
        <v>2936.8</v>
      </c>
      <c r="K27" s="1">
        <f t="shared" si="2"/>
        <v>37.148999999999887</v>
      </c>
      <c r="L27" s="1"/>
      <c r="M27" s="1"/>
      <c r="N27" s="1">
        <v>1374.5549999999989</v>
      </c>
      <c r="O27" s="1">
        <v>1000</v>
      </c>
      <c r="P27" s="1">
        <f t="shared" si="3"/>
        <v>594.78980000000001</v>
      </c>
      <c r="Q27" s="5">
        <f t="shared" si="10"/>
        <v>1243.5326000000018</v>
      </c>
      <c r="R27" s="5"/>
      <c r="S27" s="1"/>
      <c r="T27" s="1">
        <f t="shared" si="4"/>
        <v>12</v>
      </c>
      <c r="U27" s="1">
        <f t="shared" si="5"/>
        <v>9.9092906435180943</v>
      </c>
      <c r="V27" s="1">
        <v>584.154</v>
      </c>
      <c r="W27" s="1">
        <v>511.87040000000002</v>
      </c>
      <c r="X27" s="1">
        <v>489.61259999999999</v>
      </c>
      <c r="Y27" s="1">
        <v>467.3648</v>
      </c>
      <c r="Z27" s="1">
        <v>509.22399999999999</v>
      </c>
      <c r="AA27" s="1">
        <v>499.92099999999999</v>
      </c>
      <c r="AB27" s="1"/>
      <c r="AC27" s="1">
        <f t="shared" si="6"/>
        <v>1244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63</v>
      </c>
      <c r="B28" s="10" t="s">
        <v>33</v>
      </c>
      <c r="C28" s="10">
        <v>82.936000000000007</v>
      </c>
      <c r="D28" s="10"/>
      <c r="E28" s="10">
        <v>40.648000000000003</v>
      </c>
      <c r="F28" s="10">
        <v>27.263000000000002</v>
      </c>
      <c r="G28" s="11">
        <v>0</v>
      </c>
      <c r="H28" s="10">
        <v>55</v>
      </c>
      <c r="I28" s="10" t="s">
        <v>42</v>
      </c>
      <c r="J28" s="10">
        <v>74.3</v>
      </c>
      <c r="K28" s="10">
        <f t="shared" si="2"/>
        <v>-33.651999999999994</v>
      </c>
      <c r="L28" s="10"/>
      <c r="M28" s="10"/>
      <c r="N28" s="10"/>
      <c r="O28" s="10"/>
      <c r="P28" s="10">
        <f t="shared" si="3"/>
        <v>8.1295999999999999</v>
      </c>
      <c r="Q28" s="12"/>
      <c r="R28" s="12"/>
      <c r="S28" s="10"/>
      <c r="T28" s="10">
        <f t="shared" si="4"/>
        <v>3.3535475300137771</v>
      </c>
      <c r="U28" s="10">
        <f t="shared" si="5"/>
        <v>3.3535475300137771</v>
      </c>
      <c r="V28" s="10">
        <v>10.783799999999999</v>
      </c>
      <c r="W28" s="10">
        <v>12.193199999999999</v>
      </c>
      <c r="X28" s="10">
        <v>12.010199999999999</v>
      </c>
      <c r="Y28" s="10">
        <v>13.029199999999999</v>
      </c>
      <c r="Z28" s="10">
        <v>16.7058</v>
      </c>
      <c r="AA28" s="10">
        <v>17.381399999999999</v>
      </c>
      <c r="AB28" s="10"/>
      <c r="AC28" s="10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33</v>
      </c>
      <c r="C29" s="1">
        <v>2144.636</v>
      </c>
      <c r="D29" s="1">
        <v>1718.17</v>
      </c>
      <c r="E29" s="1">
        <v>1733.1320000000001</v>
      </c>
      <c r="F29" s="1">
        <v>1892.6679999999999</v>
      </c>
      <c r="G29" s="6">
        <v>1</v>
      </c>
      <c r="H29" s="1">
        <v>55</v>
      </c>
      <c r="I29" s="1" t="s">
        <v>34</v>
      </c>
      <c r="J29" s="1">
        <v>1672.68</v>
      </c>
      <c r="K29" s="1">
        <f t="shared" si="2"/>
        <v>60.451999999999998</v>
      </c>
      <c r="L29" s="1"/>
      <c r="M29" s="1"/>
      <c r="N29" s="1">
        <v>1090.2162000000001</v>
      </c>
      <c r="O29" s="1">
        <v>500</v>
      </c>
      <c r="P29" s="1">
        <f t="shared" si="3"/>
        <v>346.62639999999999</v>
      </c>
      <c r="Q29" s="5">
        <f t="shared" ref="Q29:Q38" si="11">12*P29-O29-N29-F29</f>
        <v>676.63259999999968</v>
      </c>
      <c r="R29" s="5"/>
      <c r="S29" s="1"/>
      <c r="T29" s="1">
        <f t="shared" si="4"/>
        <v>11.999999999999998</v>
      </c>
      <c r="U29" s="1">
        <f t="shared" si="5"/>
        <v>10.047948454012735</v>
      </c>
      <c r="V29" s="1">
        <v>340.81420000000003</v>
      </c>
      <c r="W29" s="1">
        <v>300.68599999999998</v>
      </c>
      <c r="X29" s="1">
        <v>292.98540000000003</v>
      </c>
      <c r="Y29" s="1">
        <v>273.45060000000001</v>
      </c>
      <c r="Z29" s="1">
        <v>298.52080000000001</v>
      </c>
      <c r="AA29" s="1">
        <v>308.82740000000001</v>
      </c>
      <c r="AB29" s="1"/>
      <c r="AC29" s="1">
        <f t="shared" si="6"/>
        <v>677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33</v>
      </c>
      <c r="C30" s="1">
        <v>1002.515</v>
      </c>
      <c r="D30" s="1"/>
      <c r="E30" s="1">
        <v>216.54499999999999</v>
      </c>
      <c r="F30" s="1">
        <v>725.16899999999998</v>
      </c>
      <c r="G30" s="6">
        <v>1</v>
      </c>
      <c r="H30" s="1">
        <v>60</v>
      </c>
      <c r="I30" s="1" t="s">
        <v>34</v>
      </c>
      <c r="J30" s="1">
        <v>222</v>
      </c>
      <c r="K30" s="1">
        <f t="shared" si="2"/>
        <v>-5.4550000000000125</v>
      </c>
      <c r="L30" s="1"/>
      <c r="M30" s="1"/>
      <c r="N30" s="1">
        <v>0</v>
      </c>
      <c r="O30" s="1"/>
      <c r="P30" s="1">
        <f t="shared" si="3"/>
        <v>43.308999999999997</v>
      </c>
      <c r="Q30" s="5"/>
      <c r="R30" s="5"/>
      <c r="S30" s="1"/>
      <c r="T30" s="1">
        <f t="shared" si="4"/>
        <v>16.744071671015263</v>
      </c>
      <c r="U30" s="1">
        <f t="shared" si="5"/>
        <v>16.744071671015263</v>
      </c>
      <c r="V30" s="1">
        <v>48.815800000000003</v>
      </c>
      <c r="W30" s="1">
        <v>50.968400000000003</v>
      </c>
      <c r="X30" s="1">
        <v>47.218400000000003</v>
      </c>
      <c r="Y30" s="1">
        <v>108.6022</v>
      </c>
      <c r="Z30" s="1">
        <v>110.8518</v>
      </c>
      <c r="AA30" s="1">
        <v>57.387</v>
      </c>
      <c r="AB30" s="13" t="s">
        <v>43</v>
      </c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33</v>
      </c>
      <c r="C31" s="1">
        <v>3786.5940000000001</v>
      </c>
      <c r="D31" s="1">
        <v>6502.9650000000001</v>
      </c>
      <c r="E31" s="1">
        <v>3352.8330000000001</v>
      </c>
      <c r="F31" s="1">
        <v>6347.95</v>
      </c>
      <c r="G31" s="6">
        <v>1</v>
      </c>
      <c r="H31" s="1">
        <v>60</v>
      </c>
      <c r="I31" s="1" t="s">
        <v>34</v>
      </c>
      <c r="J31" s="1">
        <v>3215.55</v>
      </c>
      <c r="K31" s="1">
        <f t="shared" si="2"/>
        <v>137.2829999999999</v>
      </c>
      <c r="L31" s="1"/>
      <c r="M31" s="1"/>
      <c r="N31" s="1">
        <v>477.43760000000111</v>
      </c>
      <c r="O31" s="1"/>
      <c r="P31" s="1">
        <f t="shared" si="3"/>
        <v>670.56659999999999</v>
      </c>
      <c r="Q31" s="5">
        <f t="shared" si="11"/>
        <v>1221.4115999999985</v>
      </c>
      <c r="R31" s="5"/>
      <c r="S31" s="1"/>
      <c r="T31" s="1">
        <f t="shared" si="4"/>
        <v>12</v>
      </c>
      <c r="U31" s="1">
        <f t="shared" si="5"/>
        <v>10.178537970725056</v>
      </c>
      <c r="V31" s="1">
        <v>673.42960000000005</v>
      </c>
      <c r="W31" s="1">
        <v>769.53700000000003</v>
      </c>
      <c r="X31" s="1">
        <v>740.97140000000002</v>
      </c>
      <c r="Y31" s="1">
        <v>519.23019999999997</v>
      </c>
      <c r="Z31" s="1">
        <v>596.01520000000005</v>
      </c>
      <c r="AA31" s="1">
        <v>635.26019999999994</v>
      </c>
      <c r="AB31" s="1"/>
      <c r="AC31" s="1">
        <f t="shared" si="6"/>
        <v>1221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33</v>
      </c>
      <c r="C32" s="1">
        <v>333.14100000000002</v>
      </c>
      <c r="D32" s="1">
        <v>393.71600000000001</v>
      </c>
      <c r="E32" s="1">
        <v>315.387</v>
      </c>
      <c r="F32" s="1">
        <v>350.33800000000002</v>
      </c>
      <c r="G32" s="6">
        <v>1</v>
      </c>
      <c r="H32" s="1">
        <v>50</v>
      </c>
      <c r="I32" s="1" t="s">
        <v>34</v>
      </c>
      <c r="J32" s="1">
        <v>294.38</v>
      </c>
      <c r="K32" s="1">
        <f t="shared" si="2"/>
        <v>21.007000000000005</v>
      </c>
      <c r="L32" s="1"/>
      <c r="M32" s="1"/>
      <c r="N32" s="1">
        <v>217.76120000000009</v>
      </c>
      <c r="O32" s="1"/>
      <c r="P32" s="1">
        <f t="shared" si="3"/>
        <v>63.077399999999997</v>
      </c>
      <c r="Q32" s="5">
        <f t="shared" si="11"/>
        <v>188.82959999999974</v>
      </c>
      <c r="R32" s="5"/>
      <c r="S32" s="1"/>
      <c r="T32" s="1">
        <f t="shared" si="4"/>
        <v>11.999999999999998</v>
      </c>
      <c r="U32" s="1">
        <f t="shared" si="5"/>
        <v>9.0063826346678866</v>
      </c>
      <c r="V32" s="1">
        <v>59.039200000000008</v>
      </c>
      <c r="W32" s="1">
        <v>54.6496</v>
      </c>
      <c r="X32" s="1">
        <v>54.511200000000002</v>
      </c>
      <c r="Y32" s="1">
        <v>44.865400000000001</v>
      </c>
      <c r="Z32" s="1">
        <v>54.672199999999997</v>
      </c>
      <c r="AA32" s="1">
        <v>54.1952</v>
      </c>
      <c r="AB32" s="1"/>
      <c r="AC32" s="1">
        <f t="shared" si="6"/>
        <v>189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33</v>
      </c>
      <c r="C33" s="1">
        <v>1681.95</v>
      </c>
      <c r="D33" s="1">
        <v>1141.82</v>
      </c>
      <c r="E33" s="1">
        <v>1432.0830000000001</v>
      </c>
      <c r="F33" s="1">
        <v>1213.9770000000001</v>
      </c>
      <c r="G33" s="6">
        <v>1</v>
      </c>
      <c r="H33" s="1">
        <v>55</v>
      </c>
      <c r="I33" s="1" t="s">
        <v>34</v>
      </c>
      <c r="J33" s="1">
        <v>1364.12</v>
      </c>
      <c r="K33" s="1">
        <f t="shared" si="2"/>
        <v>67.963000000000193</v>
      </c>
      <c r="L33" s="1"/>
      <c r="M33" s="1"/>
      <c r="N33" s="1">
        <v>752.26119999999946</v>
      </c>
      <c r="O33" s="1">
        <v>800</v>
      </c>
      <c r="P33" s="1">
        <f t="shared" si="3"/>
        <v>286.41660000000002</v>
      </c>
      <c r="Q33" s="5">
        <f t="shared" si="11"/>
        <v>670.76100000000065</v>
      </c>
      <c r="R33" s="5"/>
      <c r="S33" s="1"/>
      <c r="T33" s="1">
        <f t="shared" si="4"/>
        <v>12</v>
      </c>
      <c r="U33" s="1">
        <f t="shared" si="5"/>
        <v>9.658093141249493</v>
      </c>
      <c r="V33" s="1">
        <v>273.83120000000002</v>
      </c>
      <c r="W33" s="1">
        <v>219.131</v>
      </c>
      <c r="X33" s="1">
        <v>219.94560000000001</v>
      </c>
      <c r="Y33" s="1">
        <v>207.81460000000001</v>
      </c>
      <c r="Z33" s="1">
        <v>215.37119999999999</v>
      </c>
      <c r="AA33" s="1">
        <v>224.047</v>
      </c>
      <c r="AB33" s="1"/>
      <c r="AC33" s="1">
        <f t="shared" si="6"/>
        <v>671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33</v>
      </c>
      <c r="C34" s="1">
        <v>3919.6610000000001</v>
      </c>
      <c r="D34" s="1">
        <v>2240.21</v>
      </c>
      <c r="E34" s="1">
        <v>2961.24</v>
      </c>
      <c r="F34" s="1">
        <v>2838.8020000000001</v>
      </c>
      <c r="G34" s="6">
        <v>1</v>
      </c>
      <c r="H34" s="1">
        <v>60</v>
      </c>
      <c r="I34" s="1" t="s">
        <v>34</v>
      </c>
      <c r="J34" s="1">
        <v>2874.65</v>
      </c>
      <c r="K34" s="1">
        <f t="shared" si="2"/>
        <v>86.589999999999691</v>
      </c>
      <c r="L34" s="1"/>
      <c r="M34" s="1"/>
      <c r="N34" s="1">
        <v>1220.5406</v>
      </c>
      <c r="O34" s="1">
        <v>1200</v>
      </c>
      <c r="P34" s="1">
        <f t="shared" si="3"/>
        <v>592.24799999999993</v>
      </c>
      <c r="Q34" s="5">
        <f t="shared" si="11"/>
        <v>1847.6333999999983</v>
      </c>
      <c r="R34" s="5"/>
      <c r="S34" s="1"/>
      <c r="T34" s="1">
        <f t="shared" si="4"/>
        <v>12</v>
      </c>
      <c r="U34" s="1">
        <f t="shared" si="5"/>
        <v>8.8803045345868625</v>
      </c>
      <c r="V34" s="1">
        <v>536.57259999999997</v>
      </c>
      <c r="W34" s="1">
        <v>450.02460000000002</v>
      </c>
      <c r="X34" s="1">
        <v>444.81119999999999</v>
      </c>
      <c r="Y34" s="1">
        <v>428.20379999999989</v>
      </c>
      <c r="Z34" s="1">
        <v>493.084</v>
      </c>
      <c r="AA34" s="1">
        <v>554.39239999999995</v>
      </c>
      <c r="AB34" s="1"/>
      <c r="AC34" s="1">
        <f t="shared" si="6"/>
        <v>1848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33</v>
      </c>
      <c r="C35" s="1">
        <v>2816.277</v>
      </c>
      <c r="D35" s="1">
        <v>1958.17</v>
      </c>
      <c r="E35" s="1">
        <v>2050.0859999999998</v>
      </c>
      <c r="F35" s="1">
        <v>2484.0239999999999</v>
      </c>
      <c r="G35" s="6">
        <v>1</v>
      </c>
      <c r="H35" s="1">
        <v>60</v>
      </c>
      <c r="I35" s="1" t="s">
        <v>34</v>
      </c>
      <c r="J35" s="1">
        <v>1985.1</v>
      </c>
      <c r="K35" s="1">
        <f t="shared" si="2"/>
        <v>64.985999999999876</v>
      </c>
      <c r="L35" s="1"/>
      <c r="M35" s="1"/>
      <c r="N35" s="1">
        <v>654.78879999999981</v>
      </c>
      <c r="O35" s="1">
        <v>600</v>
      </c>
      <c r="P35" s="1">
        <f t="shared" si="3"/>
        <v>410.01719999999995</v>
      </c>
      <c r="Q35" s="5">
        <f t="shared" si="11"/>
        <v>1181.3935999999994</v>
      </c>
      <c r="R35" s="5"/>
      <c r="S35" s="1"/>
      <c r="T35" s="1">
        <f t="shared" si="4"/>
        <v>12</v>
      </c>
      <c r="U35" s="1">
        <f t="shared" si="5"/>
        <v>9.1186730703004653</v>
      </c>
      <c r="V35" s="1">
        <v>376.8288</v>
      </c>
      <c r="W35" s="1">
        <v>347.92079999999999</v>
      </c>
      <c r="X35" s="1">
        <v>361.29939999999999</v>
      </c>
      <c r="Y35" s="1">
        <v>317.04579999999999</v>
      </c>
      <c r="Z35" s="1">
        <v>375.26519999999999</v>
      </c>
      <c r="AA35" s="1">
        <v>439.44499999999999</v>
      </c>
      <c r="AB35" s="1"/>
      <c r="AC35" s="1">
        <f t="shared" si="6"/>
        <v>1181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33</v>
      </c>
      <c r="C36" s="1">
        <v>749.36800000000005</v>
      </c>
      <c r="D36" s="1">
        <v>622.59100000000001</v>
      </c>
      <c r="E36" s="1">
        <v>610.69100000000003</v>
      </c>
      <c r="F36" s="1">
        <v>651.51599999999996</v>
      </c>
      <c r="G36" s="6">
        <v>1</v>
      </c>
      <c r="H36" s="1">
        <v>60</v>
      </c>
      <c r="I36" s="1" t="s">
        <v>34</v>
      </c>
      <c r="J36" s="1">
        <v>580.875</v>
      </c>
      <c r="K36" s="1">
        <f t="shared" si="2"/>
        <v>29.816000000000031</v>
      </c>
      <c r="L36" s="1"/>
      <c r="M36" s="1"/>
      <c r="N36" s="1">
        <v>443.19779999999997</v>
      </c>
      <c r="O36" s="1">
        <v>200</v>
      </c>
      <c r="P36" s="1">
        <f t="shared" si="3"/>
        <v>122.13820000000001</v>
      </c>
      <c r="Q36" s="5">
        <f t="shared" si="11"/>
        <v>170.94460000000038</v>
      </c>
      <c r="R36" s="5"/>
      <c r="S36" s="1"/>
      <c r="T36" s="1">
        <f t="shared" si="4"/>
        <v>12.000000000000002</v>
      </c>
      <c r="U36" s="1">
        <f t="shared" si="5"/>
        <v>10.600400202393681</v>
      </c>
      <c r="V36" s="1">
        <v>125.9478</v>
      </c>
      <c r="W36" s="1">
        <v>104.2218</v>
      </c>
      <c r="X36" s="1">
        <v>99.483199999999997</v>
      </c>
      <c r="Y36" s="1">
        <v>94.542400000000001</v>
      </c>
      <c r="Z36" s="1">
        <v>105.2878</v>
      </c>
      <c r="AA36" s="1">
        <v>115.6972</v>
      </c>
      <c r="AB36" s="1"/>
      <c r="AC36" s="1">
        <f t="shared" si="6"/>
        <v>171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33</v>
      </c>
      <c r="C37" s="1">
        <v>847.14</v>
      </c>
      <c r="D37" s="1">
        <v>643.81200000000001</v>
      </c>
      <c r="E37" s="1">
        <v>646.95399999999995</v>
      </c>
      <c r="F37" s="1">
        <v>742.35</v>
      </c>
      <c r="G37" s="6">
        <v>1</v>
      </c>
      <c r="H37" s="1">
        <v>60</v>
      </c>
      <c r="I37" s="1" t="s">
        <v>34</v>
      </c>
      <c r="J37" s="1">
        <v>612.79999999999995</v>
      </c>
      <c r="K37" s="1">
        <f t="shared" ref="K37:K68" si="12">E37-J37</f>
        <v>34.153999999999996</v>
      </c>
      <c r="L37" s="1"/>
      <c r="M37" s="1"/>
      <c r="N37" s="1">
        <v>545.3596</v>
      </c>
      <c r="O37" s="1"/>
      <c r="P37" s="1">
        <f t="shared" si="3"/>
        <v>129.39079999999998</v>
      </c>
      <c r="Q37" s="5">
        <f t="shared" si="11"/>
        <v>264.97999999999968</v>
      </c>
      <c r="R37" s="5"/>
      <c r="S37" s="1"/>
      <c r="T37" s="1">
        <f t="shared" si="4"/>
        <v>12</v>
      </c>
      <c r="U37" s="1">
        <f t="shared" si="5"/>
        <v>9.9520955122002519</v>
      </c>
      <c r="V37" s="1">
        <v>127.3246</v>
      </c>
      <c r="W37" s="1">
        <v>115.3198</v>
      </c>
      <c r="X37" s="1">
        <v>110.83320000000001</v>
      </c>
      <c r="Y37" s="1">
        <v>105.62820000000001</v>
      </c>
      <c r="Z37" s="1">
        <v>121.24120000000001</v>
      </c>
      <c r="AA37" s="1">
        <v>137.9374</v>
      </c>
      <c r="AB37" s="1"/>
      <c r="AC37" s="1">
        <f t="shared" si="6"/>
        <v>265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33</v>
      </c>
      <c r="C38" s="1">
        <v>1058.4380000000001</v>
      </c>
      <c r="D38" s="1">
        <v>830.726</v>
      </c>
      <c r="E38" s="1">
        <v>776.08600000000001</v>
      </c>
      <c r="F38" s="1">
        <v>977.7</v>
      </c>
      <c r="G38" s="6">
        <v>1</v>
      </c>
      <c r="H38" s="1">
        <v>60</v>
      </c>
      <c r="I38" s="1" t="s">
        <v>34</v>
      </c>
      <c r="J38" s="1">
        <v>746.05</v>
      </c>
      <c r="K38" s="1">
        <f t="shared" si="12"/>
        <v>30.036000000000058</v>
      </c>
      <c r="L38" s="1"/>
      <c r="M38" s="1"/>
      <c r="N38" s="1">
        <v>611.98520000000008</v>
      </c>
      <c r="O38" s="1"/>
      <c r="P38" s="1">
        <f t="shared" si="3"/>
        <v>155.21719999999999</v>
      </c>
      <c r="Q38" s="5">
        <f t="shared" si="11"/>
        <v>272.92119999999977</v>
      </c>
      <c r="R38" s="5"/>
      <c r="S38" s="1"/>
      <c r="T38" s="1">
        <f t="shared" si="4"/>
        <v>12</v>
      </c>
      <c r="U38" s="1">
        <f t="shared" si="5"/>
        <v>10.241681978543616</v>
      </c>
      <c r="V38" s="1">
        <v>156.32220000000001</v>
      </c>
      <c r="W38" s="1">
        <v>145.57499999999999</v>
      </c>
      <c r="X38" s="1">
        <v>143.66239999999999</v>
      </c>
      <c r="Y38" s="1">
        <v>131.33959999999999</v>
      </c>
      <c r="Z38" s="1">
        <v>142.0444</v>
      </c>
      <c r="AA38" s="1">
        <v>145.01140000000001</v>
      </c>
      <c r="AB38" s="1"/>
      <c r="AC38" s="1">
        <f t="shared" si="6"/>
        <v>273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33</v>
      </c>
      <c r="C39" s="1">
        <v>92.91</v>
      </c>
      <c r="D39" s="1">
        <v>163.97200000000001</v>
      </c>
      <c r="E39" s="1">
        <v>87.117000000000004</v>
      </c>
      <c r="F39" s="1">
        <v>153.04300000000001</v>
      </c>
      <c r="G39" s="6">
        <v>1</v>
      </c>
      <c r="H39" s="1">
        <v>35</v>
      </c>
      <c r="I39" s="1" t="s">
        <v>34</v>
      </c>
      <c r="J39" s="1">
        <v>88.5</v>
      </c>
      <c r="K39" s="1">
        <f t="shared" si="12"/>
        <v>-1.3829999999999956</v>
      </c>
      <c r="L39" s="1"/>
      <c r="M39" s="1"/>
      <c r="N39" s="1">
        <v>0</v>
      </c>
      <c r="O39" s="1"/>
      <c r="P39" s="1">
        <f t="shared" si="3"/>
        <v>17.423400000000001</v>
      </c>
      <c r="Q39" s="5">
        <f>11*P39-O39-N39-F39</f>
        <v>38.614399999999989</v>
      </c>
      <c r="R39" s="5"/>
      <c r="S39" s="1"/>
      <c r="T39" s="1">
        <f t="shared" si="4"/>
        <v>11</v>
      </c>
      <c r="U39" s="1">
        <f t="shared" si="5"/>
        <v>8.7837620671051582</v>
      </c>
      <c r="V39" s="1">
        <v>15.9366</v>
      </c>
      <c r="W39" s="1">
        <v>18.904199999999999</v>
      </c>
      <c r="X39" s="1">
        <v>18.079000000000001</v>
      </c>
      <c r="Y39" s="1">
        <v>14.199400000000001</v>
      </c>
      <c r="Z39" s="1">
        <v>16.2912</v>
      </c>
      <c r="AA39" s="1">
        <v>12.961600000000001</v>
      </c>
      <c r="AB39" s="1"/>
      <c r="AC39" s="1">
        <f t="shared" si="6"/>
        <v>39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75</v>
      </c>
      <c r="B40" s="10" t="s">
        <v>33</v>
      </c>
      <c r="C40" s="10">
        <v>2.89</v>
      </c>
      <c r="D40" s="10"/>
      <c r="E40" s="10"/>
      <c r="F40" s="10"/>
      <c r="G40" s="11">
        <v>0</v>
      </c>
      <c r="H40" s="10">
        <v>40</v>
      </c>
      <c r="I40" s="10" t="s">
        <v>42</v>
      </c>
      <c r="J40" s="10">
        <v>22</v>
      </c>
      <c r="K40" s="10">
        <f t="shared" si="12"/>
        <v>-22</v>
      </c>
      <c r="L40" s="10"/>
      <c r="M40" s="10"/>
      <c r="N40" s="10"/>
      <c r="O40" s="10"/>
      <c r="P40" s="10">
        <f t="shared" si="3"/>
        <v>0</v>
      </c>
      <c r="Q40" s="12"/>
      <c r="R40" s="12"/>
      <c r="S40" s="10"/>
      <c r="T40" s="10" t="e">
        <f t="shared" si="4"/>
        <v>#DIV/0!</v>
      </c>
      <c r="U40" s="10" t="e">
        <f t="shared" si="5"/>
        <v>#DIV/0!</v>
      </c>
      <c r="V40" s="10">
        <v>0</v>
      </c>
      <c r="W40" s="10">
        <v>9.7590000000000003</v>
      </c>
      <c r="X40" s="10">
        <v>10.895</v>
      </c>
      <c r="Y40" s="10">
        <v>17.753</v>
      </c>
      <c r="Z40" s="10">
        <v>17.035</v>
      </c>
      <c r="AA40" s="10">
        <v>9.9144000000000005</v>
      </c>
      <c r="AB40" s="10" t="s">
        <v>52</v>
      </c>
      <c r="AC40" s="10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33</v>
      </c>
      <c r="C41" s="1">
        <v>427.06</v>
      </c>
      <c r="D41" s="1">
        <v>416.61200000000002</v>
      </c>
      <c r="E41" s="1">
        <v>380.589</v>
      </c>
      <c r="F41" s="1">
        <v>407.88099999999997</v>
      </c>
      <c r="G41" s="6">
        <v>1</v>
      </c>
      <c r="H41" s="1">
        <v>30</v>
      </c>
      <c r="I41" s="1" t="s">
        <v>34</v>
      </c>
      <c r="J41" s="1">
        <v>372.4</v>
      </c>
      <c r="K41" s="1">
        <f t="shared" si="12"/>
        <v>8.1890000000000214</v>
      </c>
      <c r="L41" s="1"/>
      <c r="M41" s="1"/>
      <c r="N41" s="1">
        <v>200.499</v>
      </c>
      <c r="O41" s="1"/>
      <c r="P41" s="1">
        <f t="shared" si="3"/>
        <v>76.117800000000003</v>
      </c>
      <c r="Q41" s="5">
        <f t="shared" ref="Q41:Q43" si="13">11*P41-O41-N41-F41</f>
        <v>228.91579999999999</v>
      </c>
      <c r="R41" s="5"/>
      <c r="S41" s="1"/>
      <c r="T41" s="1">
        <f t="shared" si="4"/>
        <v>11</v>
      </c>
      <c r="U41" s="1">
        <f t="shared" si="5"/>
        <v>7.9926114522490135</v>
      </c>
      <c r="V41" s="1">
        <v>69.611400000000003</v>
      </c>
      <c r="W41" s="1">
        <v>64.636600000000001</v>
      </c>
      <c r="X41" s="1">
        <v>60.631799999999998</v>
      </c>
      <c r="Y41" s="1">
        <v>57.524800000000013</v>
      </c>
      <c r="Z41" s="1">
        <v>64.794399999999996</v>
      </c>
      <c r="AA41" s="1">
        <v>48.985399999999998</v>
      </c>
      <c r="AB41" s="1"/>
      <c r="AC41" s="1">
        <f t="shared" si="6"/>
        <v>229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33</v>
      </c>
      <c r="C42" s="1">
        <v>288.54899999999998</v>
      </c>
      <c r="D42" s="1">
        <v>329.11</v>
      </c>
      <c r="E42" s="1">
        <v>273.63</v>
      </c>
      <c r="F42" s="1">
        <v>316.89999999999998</v>
      </c>
      <c r="G42" s="6">
        <v>1</v>
      </c>
      <c r="H42" s="1">
        <v>30</v>
      </c>
      <c r="I42" s="1" t="s">
        <v>34</v>
      </c>
      <c r="J42" s="1">
        <v>257.39999999999998</v>
      </c>
      <c r="K42" s="1">
        <f t="shared" si="12"/>
        <v>16.230000000000018</v>
      </c>
      <c r="L42" s="1"/>
      <c r="M42" s="1"/>
      <c r="N42" s="1">
        <v>172.3249999999999</v>
      </c>
      <c r="O42" s="1"/>
      <c r="P42" s="1">
        <f t="shared" si="3"/>
        <v>54.725999999999999</v>
      </c>
      <c r="Q42" s="5">
        <f t="shared" si="13"/>
        <v>112.76100000000008</v>
      </c>
      <c r="R42" s="5"/>
      <c r="S42" s="1"/>
      <c r="T42" s="1">
        <f t="shared" si="4"/>
        <v>11</v>
      </c>
      <c r="U42" s="1">
        <f t="shared" si="5"/>
        <v>8.9395351386909319</v>
      </c>
      <c r="V42" s="1">
        <v>52.138199999999998</v>
      </c>
      <c r="W42" s="1">
        <v>47.954599999999999</v>
      </c>
      <c r="X42" s="1">
        <v>50.256599999999999</v>
      </c>
      <c r="Y42" s="1">
        <v>42.127200000000002</v>
      </c>
      <c r="Z42" s="1">
        <v>47.909599999999998</v>
      </c>
      <c r="AA42" s="1">
        <v>43.451799999999999</v>
      </c>
      <c r="AB42" s="1"/>
      <c r="AC42" s="1">
        <f t="shared" si="6"/>
        <v>113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33</v>
      </c>
      <c r="C43" s="1">
        <v>574.08799999999997</v>
      </c>
      <c r="D43" s="1">
        <v>704.274</v>
      </c>
      <c r="E43" s="1">
        <v>523.226</v>
      </c>
      <c r="F43" s="1">
        <v>647.97799999999995</v>
      </c>
      <c r="G43" s="6">
        <v>1</v>
      </c>
      <c r="H43" s="1">
        <v>30</v>
      </c>
      <c r="I43" s="1" t="s">
        <v>34</v>
      </c>
      <c r="J43" s="1">
        <v>515.29999999999995</v>
      </c>
      <c r="K43" s="1">
        <f t="shared" si="12"/>
        <v>7.9260000000000446</v>
      </c>
      <c r="L43" s="1"/>
      <c r="M43" s="1"/>
      <c r="N43" s="1">
        <v>257.06599999999997</v>
      </c>
      <c r="O43" s="1"/>
      <c r="P43" s="1">
        <f t="shared" si="3"/>
        <v>104.6452</v>
      </c>
      <c r="Q43" s="5">
        <f t="shared" si="13"/>
        <v>246.05319999999995</v>
      </c>
      <c r="R43" s="5"/>
      <c r="S43" s="1"/>
      <c r="T43" s="1">
        <f t="shared" si="4"/>
        <v>10.999999999999996</v>
      </c>
      <c r="U43" s="1">
        <f t="shared" si="5"/>
        <v>8.6486910054163957</v>
      </c>
      <c r="V43" s="1">
        <v>102.2428</v>
      </c>
      <c r="W43" s="1">
        <v>96.475999999999999</v>
      </c>
      <c r="X43" s="1">
        <v>95.9636</v>
      </c>
      <c r="Y43" s="1">
        <v>77.954800000000006</v>
      </c>
      <c r="Z43" s="1">
        <v>78.939599999999999</v>
      </c>
      <c r="AA43" s="1">
        <v>100.4988</v>
      </c>
      <c r="AB43" s="1"/>
      <c r="AC43" s="1">
        <f t="shared" si="6"/>
        <v>246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33</v>
      </c>
      <c r="C44" s="1">
        <v>160.11000000000001</v>
      </c>
      <c r="D44" s="1">
        <v>224.28299999999999</v>
      </c>
      <c r="E44" s="1">
        <v>212.37799999999999</v>
      </c>
      <c r="F44" s="1">
        <v>144.74</v>
      </c>
      <c r="G44" s="6">
        <v>1</v>
      </c>
      <c r="H44" s="1">
        <v>45</v>
      </c>
      <c r="I44" s="1" t="s">
        <v>34</v>
      </c>
      <c r="J44" s="1">
        <v>201.3</v>
      </c>
      <c r="K44" s="1">
        <f t="shared" si="12"/>
        <v>11.077999999999975</v>
      </c>
      <c r="L44" s="1"/>
      <c r="M44" s="1"/>
      <c r="N44" s="1">
        <v>219.79900000000001</v>
      </c>
      <c r="O44" s="1"/>
      <c r="P44" s="1">
        <f t="shared" si="3"/>
        <v>42.4756</v>
      </c>
      <c r="Q44" s="5">
        <f t="shared" ref="Q44:Q64" si="14">12*P44-O44-N44-F44</f>
        <v>145.16819999999996</v>
      </c>
      <c r="R44" s="5"/>
      <c r="S44" s="1"/>
      <c r="T44" s="1">
        <f t="shared" si="4"/>
        <v>11.999999999999998</v>
      </c>
      <c r="U44" s="1">
        <f t="shared" si="5"/>
        <v>8.5823154940718904</v>
      </c>
      <c r="V44" s="1">
        <v>37.762</v>
      </c>
      <c r="W44" s="1">
        <v>28.680399999999999</v>
      </c>
      <c r="X44" s="1">
        <v>28.053000000000001</v>
      </c>
      <c r="Y44" s="1">
        <v>22.201799999999999</v>
      </c>
      <c r="Z44" s="1">
        <v>25.6416</v>
      </c>
      <c r="AA44" s="1">
        <v>27.3626</v>
      </c>
      <c r="AB44" s="1"/>
      <c r="AC44" s="1">
        <f t="shared" si="6"/>
        <v>145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33</v>
      </c>
      <c r="C45" s="1">
        <v>23.135000000000002</v>
      </c>
      <c r="D45" s="1">
        <v>267.60300000000001</v>
      </c>
      <c r="E45" s="1">
        <v>19.052</v>
      </c>
      <c r="F45" s="1">
        <v>266.24700000000001</v>
      </c>
      <c r="G45" s="6">
        <v>1</v>
      </c>
      <c r="H45" s="1">
        <v>40</v>
      </c>
      <c r="I45" s="1" t="s">
        <v>34</v>
      </c>
      <c r="J45" s="1">
        <v>41</v>
      </c>
      <c r="K45" s="1">
        <f t="shared" si="12"/>
        <v>-21.948</v>
      </c>
      <c r="L45" s="1"/>
      <c r="M45" s="1"/>
      <c r="N45" s="1">
        <v>0</v>
      </c>
      <c r="O45" s="1"/>
      <c r="P45" s="1">
        <f t="shared" si="3"/>
        <v>3.8104</v>
      </c>
      <c r="Q45" s="5"/>
      <c r="R45" s="5"/>
      <c r="S45" s="1"/>
      <c r="T45" s="1">
        <f t="shared" si="4"/>
        <v>69.87376653369725</v>
      </c>
      <c r="U45" s="1">
        <f t="shared" si="5"/>
        <v>69.87376653369725</v>
      </c>
      <c r="V45" s="1">
        <v>4.6273999999999997</v>
      </c>
      <c r="W45" s="1">
        <v>22.037800000000001</v>
      </c>
      <c r="X45" s="1">
        <v>21.767800000000001</v>
      </c>
      <c r="Y45" s="1">
        <v>5.7225999999999999</v>
      </c>
      <c r="Z45" s="1">
        <v>8.4575999999999993</v>
      </c>
      <c r="AA45" s="1">
        <v>6.0119999999999996</v>
      </c>
      <c r="AB45" s="1" t="s">
        <v>81</v>
      </c>
      <c r="AC45" s="1">
        <f t="shared" si="6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33</v>
      </c>
      <c r="C46" s="1">
        <v>2076.9470000000001</v>
      </c>
      <c r="D46" s="1">
        <v>1750.9269999999999</v>
      </c>
      <c r="E46" s="1">
        <v>1704.924</v>
      </c>
      <c r="F46" s="1">
        <v>1934.64</v>
      </c>
      <c r="G46" s="6">
        <v>1</v>
      </c>
      <c r="H46" s="1">
        <v>40</v>
      </c>
      <c r="I46" s="1" t="s">
        <v>34</v>
      </c>
      <c r="J46" s="1">
        <v>1636.2</v>
      </c>
      <c r="K46" s="1">
        <f t="shared" si="12"/>
        <v>68.723999999999933</v>
      </c>
      <c r="L46" s="1"/>
      <c r="M46" s="1"/>
      <c r="N46" s="1">
        <v>734.8756000000003</v>
      </c>
      <c r="O46" s="1">
        <v>700</v>
      </c>
      <c r="P46" s="1">
        <f t="shared" si="3"/>
        <v>340.98480000000001</v>
      </c>
      <c r="Q46" s="5">
        <f t="shared" si="14"/>
        <v>722.30199999999991</v>
      </c>
      <c r="R46" s="5"/>
      <c r="S46" s="1"/>
      <c r="T46" s="1">
        <f t="shared" si="4"/>
        <v>12</v>
      </c>
      <c r="U46" s="1">
        <f t="shared" si="5"/>
        <v>9.8817178947566013</v>
      </c>
      <c r="V46" s="1">
        <v>329.26260000000002</v>
      </c>
      <c r="W46" s="1">
        <v>301.20440000000002</v>
      </c>
      <c r="X46" s="1">
        <v>301.72620000000001</v>
      </c>
      <c r="Y46" s="1">
        <v>278.67779999999999</v>
      </c>
      <c r="Z46" s="1">
        <v>296.50139999999999</v>
      </c>
      <c r="AA46" s="1">
        <v>313.39519999999999</v>
      </c>
      <c r="AB46" s="1" t="s">
        <v>83</v>
      </c>
      <c r="AC46" s="1">
        <f t="shared" si="6"/>
        <v>722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33</v>
      </c>
      <c r="C47" s="1">
        <v>128.535</v>
      </c>
      <c r="D47" s="1">
        <v>123.20699999999999</v>
      </c>
      <c r="E47" s="1">
        <v>166.92</v>
      </c>
      <c r="F47" s="1">
        <v>76.882000000000005</v>
      </c>
      <c r="G47" s="6">
        <v>1</v>
      </c>
      <c r="H47" s="1">
        <v>35</v>
      </c>
      <c r="I47" s="1" t="s">
        <v>34</v>
      </c>
      <c r="J47" s="1">
        <v>170.2</v>
      </c>
      <c r="K47" s="1">
        <f t="shared" si="12"/>
        <v>-3.2800000000000011</v>
      </c>
      <c r="L47" s="1"/>
      <c r="M47" s="1"/>
      <c r="N47" s="1">
        <v>34.633999999999958</v>
      </c>
      <c r="O47" s="1"/>
      <c r="P47" s="1">
        <f t="shared" si="3"/>
        <v>33.384</v>
      </c>
      <c r="Q47" s="5">
        <f>9*P47-O47-N47-F47</f>
        <v>188.94000000000005</v>
      </c>
      <c r="R47" s="5"/>
      <c r="S47" s="1"/>
      <c r="T47" s="1">
        <f t="shared" si="4"/>
        <v>9</v>
      </c>
      <c r="U47" s="1">
        <f t="shared" si="5"/>
        <v>3.3404025880661381</v>
      </c>
      <c r="V47" s="1">
        <v>19.619599999999998</v>
      </c>
      <c r="W47" s="1">
        <v>19.101800000000001</v>
      </c>
      <c r="X47" s="1">
        <v>19.1768</v>
      </c>
      <c r="Y47" s="1">
        <v>16.700399999999998</v>
      </c>
      <c r="Z47" s="1">
        <v>18.092600000000001</v>
      </c>
      <c r="AA47" s="1">
        <v>17.417000000000002</v>
      </c>
      <c r="AB47" s="1"/>
      <c r="AC47" s="1">
        <f t="shared" si="6"/>
        <v>189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33</v>
      </c>
      <c r="C48" s="1">
        <v>82.537000000000006</v>
      </c>
      <c r="D48" s="1"/>
      <c r="E48" s="1"/>
      <c r="F48" s="1">
        <v>82.537000000000006</v>
      </c>
      <c r="G48" s="6">
        <v>1</v>
      </c>
      <c r="H48" s="1">
        <v>45</v>
      </c>
      <c r="I48" s="1" t="s">
        <v>34</v>
      </c>
      <c r="J48" s="1">
        <v>112.4</v>
      </c>
      <c r="K48" s="1">
        <f t="shared" si="12"/>
        <v>-112.4</v>
      </c>
      <c r="L48" s="1"/>
      <c r="M48" s="1"/>
      <c r="N48" s="1">
        <v>0</v>
      </c>
      <c r="O48" s="1"/>
      <c r="P48" s="1">
        <f t="shared" si="3"/>
        <v>0</v>
      </c>
      <c r="Q48" s="5"/>
      <c r="R48" s="5"/>
      <c r="S48" s="1"/>
      <c r="T48" s="1" t="e">
        <f t="shared" si="4"/>
        <v>#DIV/0!</v>
      </c>
      <c r="U48" s="1" t="e">
        <f t="shared" si="5"/>
        <v>#DIV/0!</v>
      </c>
      <c r="V48" s="1">
        <v>0</v>
      </c>
      <c r="W48" s="1">
        <v>1.498</v>
      </c>
      <c r="X48" s="1">
        <v>2.9651999999999998</v>
      </c>
      <c r="Y48" s="1">
        <v>4.5679999999999996</v>
      </c>
      <c r="Z48" s="1">
        <v>5.9210000000000003</v>
      </c>
      <c r="AA48" s="1">
        <v>4.5419999999999998</v>
      </c>
      <c r="AB48" s="13" t="s">
        <v>43</v>
      </c>
      <c r="AC48" s="1">
        <f t="shared" si="6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33</v>
      </c>
      <c r="C49" s="1">
        <v>202.82499999999999</v>
      </c>
      <c r="D49" s="1">
        <v>378.60199999999998</v>
      </c>
      <c r="E49" s="1">
        <v>236.38900000000001</v>
      </c>
      <c r="F49" s="1">
        <v>311.01299999999998</v>
      </c>
      <c r="G49" s="6">
        <v>1</v>
      </c>
      <c r="H49" s="1">
        <v>30</v>
      </c>
      <c r="I49" s="1" t="s">
        <v>34</v>
      </c>
      <c r="J49" s="1">
        <v>256.39999999999998</v>
      </c>
      <c r="K49" s="1">
        <f t="shared" si="12"/>
        <v>-20.010999999999967</v>
      </c>
      <c r="L49" s="1"/>
      <c r="M49" s="1"/>
      <c r="N49" s="1">
        <v>110.76</v>
      </c>
      <c r="O49" s="1"/>
      <c r="P49" s="1">
        <f t="shared" si="3"/>
        <v>47.277799999999999</v>
      </c>
      <c r="Q49" s="5">
        <f>11*P49-O49-N49-F49</f>
        <v>98.282800000000009</v>
      </c>
      <c r="R49" s="5"/>
      <c r="S49" s="1"/>
      <c r="T49" s="1">
        <f t="shared" si="4"/>
        <v>11</v>
      </c>
      <c r="U49" s="1">
        <f t="shared" si="5"/>
        <v>8.9211638443413186</v>
      </c>
      <c r="V49" s="1">
        <v>46.055799999999998</v>
      </c>
      <c r="W49" s="1">
        <v>44.611400000000003</v>
      </c>
      <c r="X49" s="1">
        <v>43.810600000000001</v>
      </c>
      <c r="Y49" s="1">
        <v>30.613</v>
      </c>
      <c r="Z49" s="1">
        <v>31.2</v>
      </c>
      <c r="AA49" s="1">
        <v>39.000999999999998</v>
      </c>
      <c r="AB49" s="1"/>
      <c r="AC49" s="1">
        <f t="shared" si="6"/>
        <v>98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33</v>
      </c>
      <c r="C50" s="1">
        <v>43.082000000000001</v>
      </c>
      <c r="D50" s="1">
        <v>0.02</v>
      </c>
      <c r="E50" s="1">
        <v>36.698999999999998</v>
      </c>
      <c r="F50" s="1"/>
      <c r="G50" s="6">
        <v>1</v>
      </c>
      <c r="H50" s="1" t="e">
        <v>#N/A</v>
      </c>
      <c r="I50" s="1" t="s">
        <v>34</v>
      </c>
      <c r="J50" s="1">
        <v>44.45</v>
      </c>
      <c r="K50" s="1">
        <f t="shared" si="12"/>
        <v>-7.7510000000000048</v>
      </c>
      <c r="L50" s="1"/>
      <c r="M50" s="1"/>
      <c r="N50" s="1">
        <v>60.342799999999997</v>
      </c>
      <c r="O50" s="1"/>
      <c r="P50" s="1">
        <f t="shared" si="3"/>
        <v>7.3397999999999994</v>
      </c>
      <c r="Q50" s="5">
        <f t="shared" si="14"/>
        <v>27.734799999999993</v>
      </c>
      <c r="R50" s="5"/>
      <c r="S50" s="1"/>
      <c r="T50" s="1">
        <f t="shared" si="4"/>
        <v>12</v>
      </c>
      <c r="U50" s="1">
        <f t="shared" si="5"/>
        <v>8.2213139322597346</v>
      </c>
      <c r="V50" s="1">
        <v>8.6204000000000001</v>
      </c>
      <c r="W50" s="1">
        <v>2.8439999999999999</v>
      </c>
      <c r="X50" s="1">
        <v>1.9865999999999999</v>
      </c>
      <c r="Y50" s="1">
        <v>3.390400000000001</v>
      </c>
      <c r="Z50" s="1">
        <v>4.8003999999999998</v>
      </c>
      <c r="AA50" s="1">
        <v>2.5406</v>
      </c>
      <c r="AB50" s="1"/>
      <c r="AC50" s="1">
        <f t="shared" si="6"/>
        <v>28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33</v>
      </c>
      <c r="C51" s="1">
        <v>167.76300000000001</v>
      </c>
      <c r="D51" s="1">
        <v>89.55</v>
      </c>
      <c r="E51" s="1">
        <v>96.143000000000001</v>
      </c>
      <c r="F51" s="1">
        <v>126.012</v>
      </c>
      <c r="G51" s="6">
        <v>1</v>
      </c>
      <c r="H51" s="1">
        <v>45</v>
      </c>
      <c r="I51" s="1" t="s">
        <v>34</v>
      </c>
      <c r="J51" s="1">
        <v>95.8</v>
      </c>
      <c r="K51" s="1">
        <f t="shared" si="12"/>
        <v>0.34300000000000352</v>
      </c>
      <c r="L51" s="1"/>
      <c r="M51" s="1"/>
      <c r="N51" s="1">
        <v>92.0916</v>
      </c>
      <c r="O51" s="1"/>
      <c r="P51" s="1">
        <f t="shared" si="3"/>
        <v>19.2286</v>
      </c>
      <c r="Q51" s="5">
        <f t="shared" si="14"/>
        <v>12.639600000000002</v>
      </c>
      <c r="R51" s="5"/>
      <c r="S51" s="1"/>
      <c r="T51" s="1">
        <f t="shared" si="4"/>
        <v>12</v>
      </c>
      <c r="U51" s="1">
        <f t="shared" si="5"/>
        <v>11.342666652798435</v>
      </c>
      <c r="V51" s="1">
        <v>20.087599999999998</v>
      </c>
      <c r="W51" s="1">
        <v>18.635999999999999</v>
      </c>
      <c r="X51" s="1">
        <v>15.0672</v>
      </c>
      <c r="Y51" s="1">
        <v>13.462</v>
      </c>
      <c r="Z51" s="1">
        <v>17.886600000000001</v>
      </c>
      <c r="AA51" s="1">
        <v>10.298400000000001</v>
      </c>
      <c r="AB51" s="1"/>
      <c r="AC51" s="1">
        <f t="shared" si="6"/>
        <v>13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33</v>
      </c>
      <c r="C52" s="1">
        <v>10.955</v>
      </c>
      <c r="D52" s="1">
        <v>225.113</v>
      </c>
      <c r="E52" s="1">
        <v>98.203999999999994</v>
      </c>
      <c r="F52" s="1">
        <v>132.11500000000001</v>
      </c>
      <c r="G52" s="6">
        <v>1</v>
      </c>
      <c r="H52" s="1">
        <v>45</v>
      </c>
      <c r="I52" s="1" t="s">
        <v>34</v>
      </c>
      <c r="J52" s="1">
        <v>123.1</v>
      </c>
      <c r="K52" s="1">
        <f t="shared" si="12"/>
        <v>-24.896000000000001</v>
      </c>
      <c r="L52" s="1"/>
      <c r="M52" s="1"/>
      <c r="N52" s="1">
        <v>92.005600000000015</v>
      </c>
      <c r="O52" s="1"/>
      <c r="P52" s="1">
        <f t="shared" si="3"/>
        <v>19.640799999999999</v>
      </c>
      <c r="Q52" s="5">
        <f t="shared" si="14"/>
        <v>11.56899999999996</v>
      </c>
      <c r="R52" s="5"/>
      <c r="S52" s="1"/>
      <c r="T52" s="1">
        <f t="shared" si="4"/>
        <v>12</v>
      </c>
      <c r="U52" s="1">
        <f t="shared" si="5"/>
        <v>11.410971039876179</v>
      </c>
      <c r="V52" s="1">
        <v>20.5046</v>
      </c>
      <c r="W52" s="1">
        <v>17.736999999999998</v>
      </c>
      <c r="X52" s="1">
        <v>14.0152</v>
      </c>
      <c r="Y52" s="1">
        <v>3.2513999999999998</v>
      </c>
      <c r="Z52" s="1">
        <v>6.6445999999999996</v>
      </c>
      <c r="AA52" s="1">
        <v>7.6614000000000004</v>
      </c>
      <c r="AB52" s="1"/>
      <c r="AC52" s="1">
        <f t="shared" si="6"/>
        <v>12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33</v>
      </c>
      <c r="C53" s="1">
        <v>35.529000000000003</v>
      </c>
      <c r="D53" s="1">
        <v>31.475000000000001</v>
      </c>
      <c r="E53" s="1">
        <v>35.655000000000001</v>
      </c>
      <c r="F53" s="1">
        <v>23.321999999999999</v>
      </c>
      <c r="G53" s="6">
        <v>1</v>
      </c>
      <c r="H53" s="1" t="e">
        <v>#N/A</v>
      </c>
      <c r="I53" s="1" t="s">
        <v>34</v>
      </c>
      <c r="J53" s="1">
        <v>33.9</v>
      </c>
      <c r="K53" s="1">
        <f t="shared" si="12"/>
        <v>1.7550000000000026</v>
      </c>
      <c r="L53" s="1"/>
      <c r="M53" s="1"/>
      <c r="N53" s="1">
        <v>0</v>
      </c>
      <c r="O53" s="1"/>
      <c r="P53" s="1">
        <f t="shared" si="3"/>
        <v>7.1310000000000002</v>
      </c>
      <c r="Q53" s="5">
        <f>11*P53-O53-N53-F53</f>
        <v>55.119</v>
      </c>
      <c r="R53" s="5"/>
      <c r="S53" s="1"/>
      <c r="T53" s="1">
        <f t="shared" si="4"/>
        <v>11</v>
      </c>
      <c r="U53" s="1">
        <f t="shared" si="5"/>
        <v>3.2705090450147241</v>
      </c>
      <c r="V53" s="1">
        <v>8.4959999999999987</v>
      </c>
      <c r="W53" s="1">
        <v>8.9377999999999993</v>
      </c>
      <c r="X53" s="1">
        <v>6.7907999999999999</v>
      </c>
      <c r="Y53" s="1">
        <v>3.7669999999999999</v>
      </c>
      <c r="Z53" s="1">
        <v>3.7669999999999999</v>
      </c>
      <c r="AA53" s="1">
        <v>1.0564</v>
      </c>
      <c r="AB53" s="1" t="s">
        <v>91</v>
      </c>
      <c r="AC53" s="1">
        <f t="shared" si="6"/>
        <v>55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41</v>
      </c>
      <c r="C54" s="1">
        <v>2831</v>
      </c>
      <c r="D54" s="1">
        <v>1716</v>
      </c>
      <c r="E54" s="1">
        <v>1910</v>
      </c>
      <c r="F54" s="1">
        <v>1987</v>
      </c>
      <c r="G54" s="6">
        <v>0.4</v>
      </c>
      <c r="H54" s="1">
        <v>45</v>
      </c>
      <c r="I54" s="1" t="s">
        <v>34</v>
      </c>
      <c r="J54" s="1">
        <v>1921</v>
      </c>
      <c r="K54" s="1">
        <f t="shared" si="12"/>
        <v>-11</v>
      </c>
      <c r="L54" s="1"/>
      <c r="M54" s="1"/>
      <c r="N54" s="1">
        <v>661.39999999999964</v>
      </c>
      <c r="O54" s="1">
        <v>750</v>
      </c>
      <c r="P54" s="1">
        <f t="shared" si="3"/>
        <v>382</v>
      </c>
      <c r="Q54" s="5">
        <f t="shared" si="14"/>
        <v>1185.6000000000004</v>
      </c>
      <c r="R54" s="5"/>
      <c r="S54" s="1"/>
      <c r="T54" s="1">
        <f t="shared" si="4"/>
        <v>12</v>
      </c>
      <c r="U54" s="1">
        <f t="shared" si="5"/>
        <v>8.8963350785340296</v>
      </c>
      <c r="V54" s="1">
        <v>372.4</v>
      </c>
      <c r="W54" s="1">
        <v>323.8</v>
      </c>
      <c r="X54" s="1">
        <v>302.60000000000002</v>
      </c>
      <c r="Y54" s="1">
        <v>304.60000000000002</v>
      </c>
      <c r="Z54" s="1">
        <v>323.39999999999998</v>
      </c>
      <c r="AA54" s="1">
        <v>308</v>
      </c>
      <c r="AB54" s="1" t="s">
        <v>93</v>
      </c>
      <c r="AC54" s="1">
        <f t="shared" si="6"/>
        <v>474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41</v>
      </c>
      <c r="C55" s="1">
        <v>143.56200000000001</v>
      </c>
      <c r="D55" s="1">
        <v>220</v>
      </c>
      <c r="E55" s="1">
        <v>195</v>
      </c>
      <c r="F55" s="1">
        <v>161.56200000000001</v>
      </c>
      <c r="G55" s="6">
        <v>0.45</v>
      </c>
      <c r="H55" s="1">
        <v>50</v>
      </c>
      <c r="I55" s="1" t="s">
        <v>34</v>
      </c>
      <c r="J55" s="1">
        <v>193</v>
      </c>
      <c r="K55" s="1">
        <f t="shared" si="12"/>
        <v>2</v>
      </c>
      <c r="L55" s="1"/>
      <c r="M55" s="1"/>
      <c r="N55" s="1">
        <v>270.03800000000001</v>
      </c>
      <c r="O55" s="1"/>
      <c r="P55" s="1">
        <f t="shared" si="3"/>
        <v>39</v>
      </c>
      <c r="Q55" s="5">
        <f t="shared" si="14"/>
        <v>36.399999999999977</v>
      </c>
      <c r="R55" s="5"/>
      <c r="S55" s="1"/>
      <c r="T55" s="1">
        <f t="shared" si="4"/>
        <v>12</v>
      </c>
      <c r="U55" s="1">
        <f t="shared" si="5"/>
        <v>11.066666666666666</v>
      </c>
      <c r="V55" s="1">
        <v>39.6</v>
      </c>
      <c r="W55" s="1">
        <v>29.2</v>
      </c>
      <c r="X55" s="1">
        <v>28</v>
      </c>
      <c r="Y55" s="1">
        <v>20</v>
      </c>
      <c r="Z55" s="1">
        <v>20.8</v>
      </c>
      <c r="AA55" s="1">
        <v>31.287600000000001</v>
      </c>
      <c r="AB55" s="1"/>
      <c r="AC55" s="1">
        <f t="shared" si="6"/>
        <v>16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33</v>
      </c>
      <c r="C56" s="1">
        <v>940.995</v>
      </c>
      <c r="D56" s="1">
        <v>1531.5060000000001</v>
      </c>
      <c r="E56" s="1">
        <v>922.45500000000004</v>
      </c>
      <c r="F56" s="1">
        <v>1437.5060000000001</v>
      </c>
      <c r="G56" s="6">
        <v>1</v>
      </c>
      <c r="H56" s="1">
        <v>45</v>
      </c>
      <c r="I56" s="1" t="s">
        <v>34</v>
      </c>
      <c r="J56" s="1">
        <v>943</v>
      </c>
      <c r="K56" s="1">
        <f t="shared" si="12"/>
        <v>-20.544999999999959</v>
      </c>
      <c r="L56" s="1"/>
      <c r="M56" s="1"/>
      <c r="N56" s="1">
        <v>369.62779999999998</v>
      </c>
      <c r="O56" s="1"/>
      <c r="P56" s="1">
        <f t="shared" si="3"/>
        <v>184.49100000000001</v>
      </c>
      <c r="Q56" s="5">
        <f t="shared" si="14"/>
        <v>406.75820000000022</v>
      </c>
      <c r="R56" s="5"/>
      <c r="S56" s="1"/>
      <c r="T56" s="1">
        <f t="shared" si="4"/>
        <v>12</v>
      </c>
      <c r="U56" s="1">
        <f t="shared" si="5"/>
        <v>9.7952409602636443</v>
      </c>
      <c r="V56" s="1">
        <v>177.6558</v>
      </c>
      <c r="W56" s="1">
        <v>194.3304</v>
      </c>
      <c r="X56" s="1">
        <v>184.44900000000001</v>
      </c>
      <c r="Y56" s="1">
        <v>147.84</v>
      </c>
      <c r="Z56" s="1">
        <v>166.6986</v>
      </c>
      <c r="AA56" s="1">
        <v>169.3878</v>
      </c>
      <c r="AB56" s="1"/>
      <c r="AC56" s="1">
        <f t="shared" si="6"/>
        <v>407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41</v>
      </c>
      <c r="C57" s="1">
        <v>877</v>
      </c>
      <c r="D57" s="1">
        <v>684</v>
      </c>
      <c r="E57" s="1">
        <v>596</v>
      </c>
      <c r="F57" s="1">
        <v>746</v>
      </c>
      <c r="G57" s="6">
        <v>0.35</v>
      </c>
      <c r="H57" s="1">
        <v>40</v>
      </c>
      <c r="I57" s="1" t="s">
        <v>34</v>
      </c>
      <c r="J57" s="1">
        <v>597</v>
      </c>
      <c r="K57" s="1">
        <f t="shared" si="12"/>
        <v>-1</v>
      </c>
      <c r="L57" s="1"/>
      <c r="M57" s="1"/>
      <c r="N57" s="1">
        <v>233</v>
      </c>
      <c r="O57" s="1"/>
      <c r="P57" s="1">
        <f t="shared" si="3"/>
        <v>119.2</v>
      </c>
      <c r="Q57" s="5">
        <f t="shared" si="14"/>
        <v>451.40000000000009</v>
      </c>
      <c r="R57" s="5"/>
      <c r="S57" s="1"/>
      <c r="T57" s="1">
        <f t="shared" si="4"/>
        <v>12</v>
      </c>
      <c r="U57" s="1">
        <f t="shared" si="5"/>
        <v>8.2130872483221466</v>
      </c>
      <c r="V57" s="1">
        <v>112</v>
      </c>
      <c r="W57" s="1">
        <v>111.8</v>
      </c>
      <c r="X57" s="1">
        <v>102.4</v>
      </c>
      <c r="Y57" s="1">
        <v>100.8</v>
      </c>
      <c r="Z57" s="1">
        <v>102.6</v>
      </c>
      <c r="AA57" s="1">
        <v>123.6</v>
      </c>
      <c r="AB57" s="1" t="s">
        <v>93</v>
      </c>
      <c r="AC57" s="1">
        <f t="shared" si="6"/>
        <v>158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33</v>
      </c>
      <c r="C58" s="1">
        <v>205.06</v>
      </c>
      <c r="D58" s="1">
        <v>332.875</v>
      </c>
      <c r="E58" s="1">
        <v>254.721</v>
      </c>
      <c r="F58" s="1">
        <v>266.01299999999998</v>
      </c>
      <c r="G58" s="6">
        <v>1</v>
      </c>
      <c r="H58" s="1">
        <v>40</v>
      </c>
      <c r="I58" s="1" t="s">
        <v>34</v>
      </c>
      <c r="J58" s="1">
        <v>250.32</v>
      </c>
      <c r="K58" s="1">
        <f t="shared" si="12"/>
        <v>4.4010000000000105</v>
      </c>
      <c r="L58" s="1"/>
      <c r="M58" s="1"/>
      <c r="N58" s="1">
        <v>251.5018</v>
      </c>
      <c r="O58" s="1"/>
      <c r="P58" s="1">
        <f t="shared" si="3"/>
        <v>50.944200000000002</v>
      </c>
      <c r="Q58" s="5">
        <f t="shared" si="14"/>
        <v>93.815600000000074</v>
      </c>
      <c r="R58" s="5"/>
      <c r="S58" s="1"/>
      <c r="T58" s="1">
        <f t="shared" si="4"/>
        <v>12</v>
      </c>
      <c r="U58" s="1">
        <f t="shared" si="5"/>
        <v>10.158463573871018</v>
      </c>
      <c r="V58" s="1">
        <v>49.339799999999997</v>
      </c>
      <c r="W58" s="1">
        <v>42.744799999999998</v>
      </c>
      <c r="X58" s="1">
        <v>46.227200000000003</v>
      </c>
      <c r="Y58" s="1">
        <v>35.6798</v>
      </c>
      <c r="Z58" s="1">
        <v>29.968800000000002</v>
      </c>
      <c r="AA58" s="1">
        <v>30.112400000000001</v>
      </c>
      <c r="AB58" s="1"/>
      <c r="AC58" s="1">
        <f t="shared" si="6"/>
        <v>94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41</v>
      </c>
      <c r="C59" s="1">
        <v>2007</v>
      </c>
      <c r="D59" s="1">
        <v>1644</v>
      </c>
      <c r="E59" s="1">
        <v>1164</v>
      </c>
      <c r="F59" s="1">
        <v>1765</v>
      </c>
      <c r="G59" s="6">
        <v>0.4</v>
      </c>
      <c r="H59" s="1">
        <v>40</v>
      </c>
      <c r="I59" s="1" t="s">
        <v>34</v>
      </c>
      <c r="J59" s="1">
        <v>1166</v>
      </c>
      <c r="K59" s="1">
        <f t="shared" si="12"/>
        <v>-2</v>
      </c>
      <c r="L59" s="1"/>
      <c r="M59" s="1"/>
      <c r="N59" s="1">
        <v>210.19999999999979</v>
      </c>
      <c r="O59" s="1"/>
      <c r="P59" s="1">
        <f t="shared" si="3"/>
        <v>232.8</v>
      </c>
      <c r="Q59" s="5">
        <f t="shared" si="14"/>
        <v>818.40000000000055</v>
      </c>
      <c r="R59" s="5"/>
      <c r="S59" s="1"/>
      <c r="T59" s="1">
        <f t="shared" si="4"/>
        <v>12.000000000000002</v>
      </c>
      <c r="U59" s="1">
        <f t="shared" si="5"/>
        <v>8.4845360824742251</v>
      </c>
      <c r="V59" s="1">
        <v>241.2</v>
      </c>
      <c r="W59" s="1">
        <v>244.2</v>
      </c>
      <c r="X59" s="1">
        <v>188.4</v>
      </c>
      <c r="Y59" s="1">
        <v>201</v>
      </c>
      <c r="Z59" s="1">
        <v>176.8</v>
      </c>
      <c r="AA59" s="1">
        <v>168.2</v>
      </c>
      <c r="AB59" s="1"/>
      <c r="AC59" s="1">
        <f t="shared" si="6"/>
        <v>327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41</v>
      </c>
      <c r="C60" s="1">
        <v>1956</v>
      </c>
      <c r="D60" s="1">
        <v>780</v>
      </c>
      <c r="E60" s="1">
        <v>973</v>
      </c>
      <c r="F60" s="1">
        <v>1343</v>
      </c>
      <c r="G60" s="6">
        <v>0.4</v>
      </c>
      <c r="H60" s="1">
        <v>45</v>
      </c>
      <c r="I60" s="1" t="s">
        <v>34</v>
      </c>
      <c r="J60" s="1">
        <v>984</v>
      </c>
      <c r="K60" s="1">
        <f t="shared" si="12"/>
        <v>-11</v>
      </c>
      <c r="L60" s="1"/>
      <c r="M60" s="1"/>
      <c r="N60" s="1">
        <v>185.59999999999991</v>
      </c>
      <c r="O60" s="1"/>
      <c r="P60" s="1">
        <f t="shared" si="3"/>
        <v>194.6</v>
      </c>
      <c r="Q60" s="5">
        <f t="shared" si="14"/>
        <v>806.59999999999991</v>
      </c>
      <c r="R60" s="5"/>
      <c r="S60" s="1"/>
      <c r="T60" s="1">
        <f t="shared" si="4"/>
        <v>12</v>
      </c>
      <c r="U60" s="1">
        <f t="shared" si="5"/>
        <v>7.8550873586844805</v>
      </c>
      <c r="V60" s="1">
        <v>182.6</v>
      </c>
      <c r="W60" s="1">
        <v>190.8</v>
      </c>
      <c r="X60" s="1">
        <v>190.4</v>
      </c>
      <c r="Y60" s="1">
        <v>198.8</v>
      </c>
      <c r="Z60" s="1">
        <v>204.8</v>
      </c>
      <c r="AA60" s="1">
        <v>203.2</v>
      </c>
      <c r="AB60" s="1" t="s">
        <v>93</v>
      </c>
      <c r="AC60" s="1">
        <f t="shared" si="6"/>
        <v>323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41</v>
      </c>
      <c r="C61" s="1">
        <v>719</v>
      </c>
      <c r="D61" s="1">
        <v>906</v>
      </c>
      <c r="E61" s="1">
        <v>648</v>
      </c>
      <c r="F61" s="1">
        <v>871</v>
      </c>
      <c r="G61" s="6">
        <v>0.4</v>
      </c>
      <c r="H61" s="1">
        <v>40</v>
      </c>
      <c r="I61" s="1" t="s">
        <v>34</v>
      </c>
      <c r="J61" s="1">
        <v>648</v>
      </c>
      <c r="K61" s="1">
        <f t="shared" si="12"/>
        <v>0</v>
      </c>
      <c r="L61" s="1"/>
      <c r="M61" s="1"/>
      <c r="N61" s="1">
        <v>509.40000000000009</v>
      </c>
      <c r="O61" s="1"/>
      <c r="P61" s="1">
        <f t="shared" si="3"/>
        <v>129.6</v>
      </c>
      <c r="Q61" s="5">
        <f t="shared" si="14"/>
        <v>174.79999999999973</v>
      </c>
      <c r="R61" s="5"/>
      <c r="S61" s="1"/>
      <c r="T61" s="1">
        <f t="shared" si="4"/>
        <v>12</v>
      </c>
      <c r="U61" s="1">
        <f t="shared" si="5"/>
        <v>10.651234567901236</v>
      </c>
      <c r="V61" s="1">
        <v>133.4</v>
      </c>
      <c r="W61" s="1">
        <v>126.2</v>
      </c>
      <c r="X61" s="1">
        <v>121.4</v>
      </c>
      <c r="Y61" s="1">
        <v>103.2</v>
      </c>
      <c r="Z61" s="1">
        <v>114.4</v>
      </c>
      <c r="AA61" s="1">
        <v>127</v>
      </c>
      <c r="AB61" s="1"/>
      <c r="AC61" s="1">
        <f t="shared" si="6"/>
        <v>70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33</v>
      </c>
      <c r="C62" s="1">
        <v>535.37199999999996</v>
      </c>
      <c r="D62" s="1">
        <v>829.43799999999999</v>
      </c>
      <c r="E62" s="1">
        <v>681.28</v>
      </c>
      <c r="F62" s="1">
        <v>584.55700000000002</v>
      </c>
      <c r="G62" s="6">
        <v>1</v>
      </c>
      <c r="H62" s="1">
        <v>50</v>
      </c>
      <c r="I62" s="1" t="s">
        <v>34</v>
      </c>
      <c r="J62" s="1">
        <v>653.65</v>
      </c>
      <c r="K62" s="1">
        <f t="shared" si="12"/>
        <v>27.629999999999995</v>
      </c>
      <c r="L62" s="1"/>
      <c r="M62" s="1"/>
      <c r="N62" s="1">
        <v>442.04800000000017</v>
      </c>
      <c r="O62" s="1"/>
      <c r="P62" s="1">
        <f t="shared" si="3"/>
        <v>136.256</v>
      </c>
      <c r="Q62" s="5">
        <f t="shared" si="14"/>
        <v>608.46699999999987</v>
      </c>
      <c r="R62" s="5"/>
      <c r="S62" s="1"/>
      <c r="T62" s="1">
        <f t="shared" si="4"/>
        <v>12</v>
      </c>
      <c r="U62" s="1">
        <f t="shared" si="5"/>
        <v>7.534383806951622</v>
      </c>
      <c r="V62" s="1">
        <v>112.938</v>
      </c>
      <c r="W62" s="1">
        <v>103.7312</v>
      </c>
      <c r="X62" s="1">
        <v>102.3394</v>
      </c>
      <c r="Y62" s="1">
        <v>77.378</v>
      </c>
      <c r="Z62" s="1">
        <v>79.814599999999999</v>
      </c>
      <c r="AA62" s="1">
        <v>96.627600000000001</v>
      </c>
      <c r="AB62" s="1"/>
      <c r="AC62" s="1">
        <f t="shared" si="6"/>
        <v>608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33</v>
      </c>
      <c r="C63" s="1">
        <v>820.77499999999998</v>
      </c>
      <c r="D63" s="1">
        <v>709.81500000000005</v>
      </c>
      <c r="E63" s="1">
        <v>711.02200000000005</v>
      </c>
      <c r="F63" s="1">
        <v>721.09299999999996</v>
      </c>
      <c r="G63" s="6">
        <v>1</v>
      </c>
      <c r="H63" s="1">
        <v>50</v>
      </c>
      <c r="I63" s="1" t="s">
        <v>34</v>
      </c>
      <c r="J63" s="1">
        <v>688.45</v>
      </c>
      <c r="K63" s="1">
        <f t="shared" si="12"/>
        <v>22.572000000000003</v>
      </c>
      <c r="L63" s="1"/>
      <c r="M63" s="1"/>
      <c r="N63" s="1">
        <v>532.51159999999993</v>
      </c>
      <c r="O63" s="1"/>
      <c r="P63" s="1">
        <f t="shared" si="3"/>
        <v>142.20440000000002</v>
      </c>
      <c r="Q63" s="5">
        <f t="shared" si="14"/>
        <v>452.84820000000025</v>
      </c>
      <c r="R63" s="5"/>
      <c r="S63" s="1"/>
      <c r="T63" s="1">
        <f t="shared" si="4"/>
        <v>11.999999999999998</v>
      </c>
      <c r="U63" s="1">
        <f t="shared" si="5"/>
        <v>8.8155120376022094</v>
      </c>
      <c r="V63" s="1">
        <v>128.86259999999999</v>
      </c>
      <c r="W63" s="1">
        <v>117.7564</v>
      </c>
      <c r="X63" s="1">
        <v>114.41840000000001</v>
      </c>
      <c r="Y63" s="1">
        <v>102.9526</v>
      </c>
      <c r="Z63" s="1">
        <v>98.894599999999997</v>
      </c>
      <c r="AA63" s="1">
        <v>112.241</v>
      </c>
      <c r="AB63" s="1"/>
      <c r="AC63" s="1">
        <f t="shared" si="6"/>
        <v>453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33</v>
      </c>
      <c r="C64" s="1">
        <v>738.21</v>
      </c>
      <c r="D64" s="1">
        <v>108.13</v>
      </c>
      <c r="E64" s="1">
        <v>390.90899999999999</v>
      </c>
      <c r="F64" s="1">
        <v>369.07</v>
      </c>
      <c r="G64" s="6">
        <v>1</v>
      </c>
      <c r="H64" s="1">
        <v>55</v>
      </c>
      <c r="I64" s="1" t="s">
        <v>34</v>
      </c>
      <c r="J64" s="1">
        <v>380.4</v>
      </c>
      <c r="K64" s="1">
        <f t="shared" si="12"/>
        <v>10.509000000000015</v>
      </c>
      <c r="L64" s="1"/>
      <c r="M64" s="1"/>
      <c r="N64" s="1">
        <v>461.68880000000001</v>
      </c>
      <c r="O64" s="1"/>
      <c r="P64" s="1">
        <f t="shared" si="3"/>
        <v>78.181799999999996</v>
      </c>
      <c r="Q64" s="5">
        <f t="shared" si="14"/>
        <v>107.42279999999988</v>
      </c>
      <c r="R64" s="5"/>
      <c r="S64" s="1"/>
      <c r="T64" s="1">
        <f t="shared" si="4"/>
        <v>12</v>
      </c>
      <c r="U64" s="1">
        <f t="shared" si="5"/>
        <v>10.625987122322588</v>
      </c>
      <c r="V64" s="1">
        <v>81.751800000000003</v>
      </c>
      <c r="W64" s="1">
        <v>69.013400000000004</v>
      </c>
      <c r="X64" s="1">
        <v>62.137599999999999</v>
      </c>
      <c r="Y64" s="1">
        <v>80.027799999999999</v>
      </c>
      <c r="Z64" s="1">
        <v>82.627800000000008</v>
      </c>
      <c r="AA64" s="1">
        <v>55.572799999999987</v>
      </c>
      <c r="AB64" s="1"/>
      <c r="AC64" s="1">
        <f t="shared" si="6"/>
        <v>107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104</v>
      </c>
      <c r="B65" s="15" t="s">
        <v>33</v>
      </c>
      <c r="C65" s="15"/>
      <c r="D65" s="15"/>
      <c r="E65" s="15"/>
      <c r="F65" s="15"/>
      <c r="G65" s="16">
        <v>0</v>
      </c>
      <c r="H65" s="15" t="e">
        <v>#N/A</v>
      </c>
      <c r="I65" s="15" t="s">
        <v>34</v>
      </c>
      <c r="J65" s="15"/>
      <c r="K65" s="15">
        <f t="shared" si="12"/>
        <v>0</v>
      </c>
      <c r="L65" s="15"/>
      <c r="M65" s="15"/>
      <c r="N65" s="15"/>
      <c r="O65" s="15"/>
      <c r="P65" s="15">
        <f t="shared" si="3"/>
        <v>0</v>
      </c>
      <c r="Q65" s="17"/>
      <c r="R65" s="17"/>
      <c r="S65" s="15"/>
      <c r="T65" s="15" t="e">
        <f t="shared" si="4"/>
        <v>#DIV/0!</v>
      </c>
      <c r="U65" s="15" t="e">
        <f t="shared" si="5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 t="s">
        <v>105</v>
      </c>
      <c r="AC65" s="15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106</v>
      </c>
      <c r="B66" s="15" t="s">
        <v>33</v>
      </c>
      <c r="C66" s="15"/>
      <c r="D66" s="15"/>
      <c r="E66" s="15"/>
      <c r="F66" s="15"/>
      <c r="G66" s="16">
        <v>0</v>
      </c>
      <c r="H66" s="15" t="e">
        <v>#N/A</v>
      </c>
      <c r="I66" s="15" t="s">
        <v>34</v>
      </c>
      <c r="J66" s="15"/>
      <c r="K66" s="15">
        <f t="shared" si="12"/>
        <v>0</v>
      </c>
      <c r="L66" s="15"/>
      <c r="M66" s="15"/>
      <c r="N66" s="15"/>
      <c r="O66" s="15"/>
      <c r="P66" s="15">
        <f t="shared" si="3"/>
        <v>0</v>
      </c>
      <c r="Q66" s="17"/>
      <c r="R66" s="17"/>
      <c r="S66" s="15"/>
      <c r="T66" s="15" t="e">
        <f t="shared" si="4"/>
        <v>#DIV/0!</v>
      </c>
      <c r="U66" s="15" t="e">
        <f t="shared" si="5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 t="s">
        <v>105</v>
      </c>
      <c r="AC66" s="15">
        <f t="shared" si="6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107</v>
      </c>
      <c r="B67" s="15" t="s">
        <v>33</v>
      </c>
      <c r="C67" s="15"/>
      <c r="D67" s="15"/>
      <c r="E67" s="15"/>
      <c r="F67" s="15"/>
      <c r="G67" s="16">
        <v>0</v>
      </c>
      <c r="H67" s="15" t="e">
        <v>#N/A</v>
      </c>
      <c r="I67" s="15" t="s">
        <v>34</v>
      </c>
      <c r="J67" s="15"/>
      <c r="K67" s="15">
        <f t="shared" si="12"/>
        <v>0</v>
      </c>
      <c r="L67" s="15"/>
      <c r="M67" s="15"/>
      <c r="N67" s="15"/>
      <c r="O67" s="15"/>
      <c r="P67" s="15">
        <f t="shared" si="3"/>
        <v>0</v>
      </c>
      <c r="Q67" s="17"/>
      <c r="R67" s="17"/>
      <c r="S67" s="15"/>
      <c r="T67" s="15" t="e">
        <f t="shared" si="4"/>
        <v>#DIV/0!</v>
      </c>
      <c r="U67" s="15" t="e">
        <f t="shared" si="5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 t="s">
        <v>105</v>
      </c>
      <c r="AC67" s="15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41</v>
      </c>
      <c r="C68" s="1">
        <v>2513</v>
      </c>
      <c r="D68" s="1">
        <v>2460</v>
      </c>
      <c r="E68" s="1">
        <v>1850</v>
      </c>
      <c r="F68" s="1">
        <v>2292</v>
      </c>
      <c r="G68" s="6">
        <v>0.4</v>
      </c>
      <c r="H68" s="1">
        <v>45</v>
      </c>
      <c r="I68" s="1" t="s">
        <v>34</v>
      </c>
      <c r="J68" s="1">
        <v>1856</v>
      </c>
      <c r="K68" s="1">
        <f t="shared" si="12"/>
        <v>-6</v>
      </c>
      <c r="L68" s="1"/>
      <c r="M68" s="1"/>
      <c r="N68" s="1">
        <v>950.19999999999982</v>
      </c>
      <c r="O68" s="1"/>
      <c r="P68" s="1">
        <f t="shared" si="3"/>
        <v>370</v>
      </c>
      <c r="Q68" s="5">
        <f t="shared" ref="Q68:Q70" si="15">12*P68-O68-N68-F68</f>
        <v>1197.8000000000002</v>
      </c>
      <c r="R68" s="5"/>
      <c r="S68" s="1"/>
      <c r="T68" s="1">
        <f t="shared" si="4"/>
        <v>12</v>
      </c>
      <c r="U68" s="1">
        <f t="shared" si="5"/>
        <v>8.7627027027027022</v>
      </c>
      <c r="V68" s="1">
        <v>370.2</v>
      </c>
      <c r="W68" s="1">
        <v>344.8</v>
      </c>
      <c r="X68" s="1">
        <v>291.60000000000002</v>
      </c>
      <c r="Y68" s="1">
        <v>283.2</v>
      </c>
      <c r="Z68" s="1">
        <v>265.2</v>
      </c>
      <c r="AA68" s="1">
        <v>314.39999999999998</v>
      </c>
      <c r="AB68" s="1" t="s">
        <v>93</v>
      </c>
      <c r="AC68" s="1">
        <f t="shared" si="6"/>
        <v>479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33</v>
      </c>
      <c r="C69" s="1">
        <v>150.41399999999999</v>
      </c>
      <c r="D69" s="1">
        <v>144.32900000000001</v>
      </c>
      <c r="E69" s="1">
        <v>213.28399999999999</v>
      </c>
      <c r="F69" s="1">
        <v>60.313000000000002</v>
      </c>
      <c r="G69" s="6">
        <v>1</v>
      </c>
      <c r="H69" s="1" t="e">
        <v>#N/A</v>
      </c>
      <c r="I69" s="1" t="s">
        <v>34</v>
      </c>
      <c r="J69" s="1">
        <v>223.6</v>
      </c>
      <c r="K69" s="1">
        <f t="shared" ref="K69:K99" si="16">E69-J69</f>
        <v>-10.316000000000003</v>
      </c>
      <c r="L69" s="1"/>
      <c r="M69" s="1"/>
      <c r="N69" s="1">
        <v>196.94659999999999</v>
      </c>
      <c r="O69" s="1"/>
      <c r="P69" s="1">
        <f t="shared" si="3"/>
        <v>42.656799999999997</v>
      </c>
      <c r="Q69" s="5">
        <f t="shared" si="15"/>
        <v>254.62199999999996</v>
      </c>
      <c r="R69" s="5"/>
      <c r="S69" s="1"/>
      <c r="T69" s="1">
        <f t="shared" si="4"/>
        <v>12</v>
      </c>
      <c r="U69" s="1">
        <f t="shared" si="5"/>
        <v>6.0309165244462779</v>
      </c>
      <c r="V69" s="1">
        <v>30.730599999999999</v>
      </c>
      <c r="W69" s="1">
        <v>21.838200000000001</v>
      </c>
      <c r="X69" s="1">
        <v>20.228200000000001</v>
      </c>
      <c r="Y69" s="1">
        <v>19.350999999999999</v>
      </c>
      <c r="Z69" s="1">
        <v>20.104399999999998</v>
      </c>
      <c r="AA69" s="1">
        <v>17.89</v>
      </c>
      <c r="AB69" s="1"/>
      <c r="AC69" s="1">
        <f t="shared" si="6"/>
        <v>255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41</v>
      </c>
      <c r="C70" s="1">
        <v>1350</v>
      </c>
      <c r="D70" s="1">
        <v>1506</v>
      </c>
      <c r="E70" s="1">
        <v>1036</v>
      </c>
      <c r="F70" s="1">
        <v>1274</v>
      </c>
      <c r="G70" s="6">
        <v>0.35</v>
      </c>
      <c r="H70" s="1">
        <v>40</v>
      </c>
      <c r="I70" s="1" t="s">
        <v>34</v>
      </c>
      <c r="J70" s="1">
        <v>1067</v>
      </c>
      <c r="K70" s="1">
        <f t="shared" si="16"/>
        <v>-31</v>
      </c>
      <c r="L70" s="1"/>
      <c r="M70" s="1"/>
      <c r="N70" s="1">
        <v>195.59999999999991</v>
      </c>
      <c r="O70" s="1"/>
      <c r="P70" s="1">
        <f t="shared" si="3"/>
        <v>207.2</v>
      </c>
      <c r="Q70" s="5">
        <f t="shared" si="15"/>
        <v>1016.7999999999997</v>
      </c>
      <c r="R70" s="5"/>
      <c r="S70" s="1"/>
      <c r="T70" s="1">
        <f t="shared" si="4"/>
        <v>11.999999999999998</v>
      </c>
      <c r="U70" s="1">
        <f t="shared" si="5"/>
        <v>7.0926640926640925</v>
      </c>
      <c r="V70" s="1">
        <v>190.6</v>
      </c>
      <c r="W70" s="1">
        <v>192.2</v>
      </c>
      <c r="X70" s="1">
        <v>156.6</v>
      </c>
      <c r="Y70" s="1">
        <v>141.4</v>
      </c>
      <c r="Z70" s="1">
        <v>108.8</v>
      </c>
      <c r="AA70" s="1">
        <v>114</v>
      </c>
      <c r="AB70" s="1"/>
      <c r="AC70" s="1">
        <f t="shared" si="6"/>
        <v>356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111</v>
      </c>
      <c r="B71" s="10" t="s">
        <v>33</v>
      </c>
      <c r="C71" s="10"/>
      <c r="D71" s="10">
        <v>1.39</v>
      </c>
      <c r="E71" s="10">
        <v>1.39</v>
      </c>
      <c r="F71" s="10"/>
      <c r="G71" s="11">
        <v>0</v>
      </c>
      <c r="H71" s="10" t="e">
        <v>#N/A</v>
      </c>
      <c r="I71" s="10" t="s">
        <v>42</v>
      </c>
      <c r="J71" s="10">
        <v>1.3</v>
      </c>
      <c r="K71" s="10">
        <f t="shared" si="16"/>
        <v>8.9999999999999858E-2</v>
      </c>
      <c r="L71" s="10"/>
      <c r="M71" s="10"/>
      <c r="N71" s="10"/>
      <c r="O71" s="10"/>
      <c r="P71" s="10">
        <f t="shared" ref="P71:P107" si="17">E71/5</f>
        <v>0.27799999999999997</v>
      </c>
      <c r="Q71" s="12"/>
      <c r="R71" s="12"/>
      <c r="S71" s="10"/>
      <c r="T71" s="10">
        <f t="shared" ref="T71:T107" si="18">(F71+N71+O71+Q71)/P71</f>
        <v>0</v>
      </c>
      <c r="U71" s="10">
        <f t="shared" ref="U71:U107" si="19">(F71+N71+O71)/P71</f>
        <v>0</v>
      </c>
      <c r="V71" s="10">
        <v>0.27800000000000002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/>
      <c r="AC71" s="10">
        <f t="shared" ref="AC71:AC107" si="20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41</v>
      </c>
      <c r="C72" s="1">
        <v>442</v>
      </c>
      <c r="D72" s="1">
        <v>390</v>
      </c>
      <c r="E72" s="1">
        <v>231</v>
      </c>
      <c r="F72" s="1">
        <v>429</v>
      </c>
      <c r="G72" s="6">
        <v>0.4</v>
      </c>
      <c r="H72" s="1">
        <v>50</v>
      </c>
      <c r="I72" s="1" t="s">
        <v>34</v>
      </c>
      <c r="J72" s="1">
        <v>227</v>
      </c>
      <c r="K72" s="1">
        <f t="shared" si="16"/>
        <v>4</v>
      </c>
      <c r="L72" s="1"/>
      <c r="M72" s="1"/>
      <c r="N72" s="1">
        <v>0</v>
      </c>
      <c r="O72" s="1"/>
      <c r="P72" s="1">
        <f t="shared" si="17"/>
        <v>46.2</v>
      </c>
      <c r="Q72" s="5">
        <f t="shared" ref="Q72:Q81" si="21">12*P72-O72-N72-F72</f>
        <v>125.40000000000009</v>
      </c>
      <c r="R72" s="5"/>
      <c r="S72" s="1"/>
      <c r="T72" s="1">
        <f t="shared" si="18"/>
        <v>12.000000000000002</v>
      </c>
      <c r="U72" s="1">
        <f t="shared" si="19"/>
        <v>9.2857142857142847</v>
      </c>
      <c r="V72" s="1">
        <v>49.6</v>
      </c>
      <c r="W72" s="1">
        <v>54.2</v>
      </c>
      <c r="X72" s="1">
        <v>45.2</v>
      </c>
      <c r="Y72" s="1">
        <v>33.799999999999997</v>
      </c>
      <c r="Z72" s="1">
        <v>36.4</v>
      </c>
      <c r="AA72" s="1">
        <v>58.2</v>
      </c>
      <c r="AB72" s="1"/>
      <c r="AC72" s="1">
        <f t="shared" si="20"/>
        <v>50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41</v>
      </c>
      <c r="C73" s="1">
        <v>322</v>
      </c>
      <c r="D73" s="1">
        <v>468</v>
      </c>
      <c r="E73" s="1">
        <v>337</v>
      </c>
      <c r="F73" s="1">
        <v>383</v>
      </c>
      <c r="G73" s="6">
        <v>0.45</v>
      </c>
      <c r="H73" s="1">
        <v>45</v>
      </c>
      <c r="I73" s="1" t="s">
        <v>34</v>
      </c>
      <c r="J73" s="1">
        <v>336</v>
      </c>
      <c r="K73" s="1">
        <f t="shared" si="16"/>
        <v>1</v>
      </c>
      <c r="L73" s="1"/>
      <c r="M73" s="1"/>
      <c r="N73" s="1">
        <v>246.8</v>
      </c>
      <c r="O73" s="1"/>
      <c r="P73" s="1">
        <f t="shared" si="17"/>
        <v>67.400000000000006</v>
      </c>
      <c r="Q73" s="5">
        <f t="shared" si="21"/>
        <v>179</v>
      </c>
      <c r="R73" s="5"/>
      <c r="S73" s="1"/>
      <c r="T73" s="1">
        <f t="shared" si="18"/>
        <v>11.999999999999998</v>
      </c>
      <c r="U73" s="1">
        <f t="shared" si="19"/>
        <v>9.3442136498516302</v>
      </c>
      <c r="V73" s="1">
        <v>64.8</v>
      </c>
      <c r="W73" s="1">
        <v>59.4</v>
      </c>
      <c r="X73" s="1">
        <v>59.6</v>
      </c>
      <c r="Y73" s="1">
        <v>45.4</v>
      </c>
      <c r="Z73" s="1">
        <v>43.8</v>
      </c>
      <c r="AA73" s="1">
        <v>51.8</v>
      </c>
      <c r="AB73" s="1"/>
      <c r="AC73" s="1">
        <f t="shared" si="20"/>
        <v>81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41</v>
      </c>
      <c r="C74" s="1">
        <v>238</v>
      </c>
      <c r="D74" s="1">
        <v>258</v>
      </c>
      <c r="E74" s="1">
        <v>197</v>
      </c>
      <c r="F74" s="1">
        <v>270</v>
      </c>
      <c r="G74" s="6">
        <v>0.4</v>
      </c>
      <c r="H74" s="1">
        <v>40</v>
      </c>
      <c r="I74" s="1" t="s">
        <v>34</v>
      </c>
      <c r="J74" s="1">
        <v>195</v>
      </c>
      <c r="K74" s="1">
        <f t="shared" si="16"/>
        <v>2</v>
      </c>
      <c r="L74" s="1"/>
      <c r="M74" s="1"/>
      <c r="N74" s="1">
        <v>157.80000000000001</v>
      </c>
      <c r="O74" s="1"/>
      <c r="P74" s="1">
        <f t="shared" si="17"/>
        <v>39.4</v>
      </c>
      <c r="Q74" s="5">
        <f t="shared" si="21"/>
        <v>44.999999999999943</v>
      </c>
      <c r="R74" s="5"/>
      <c r="S74" s="1"/>
      <c r="T74" s="1">
        <f t="shared" si="18"/>
        <v>12</v>
      </c>
      <c r="U74" s="1">
        <f t="shared" si="19"/>
        <v>10.857868020304569</v>
      </c>
      <c r="V74" s="1">
        <v>40.799999999999997</v>
      </c>
      <c r="W74" s="1">
        <v>38.4</v>
      </c>
      <c r="X74" s="1">
        <v>35.799999999999997</v>
      </c>
      <c r="Y74" s="1">
        <v>32</v>
      </c>
      <c r="Z74" s="1">
        <v>37.4</v>
      </c>
      <c r="AA74" s="1">
        <v>31.2</v>
      </c>
      <c r="AB74" s="1"/>
      <c r="AC74" s="1">
        <f t="shared" si="20"/>
        <v>18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33</v>
      </c>
      <c r="C75" s="1">
        <v>175.25399999999999</v>
      </c>
      <c r="D75" s="1">
        <v>636.86500000000001</v>
      </c>
      <c r="E75" s="1">
        <v>235.87700000000001</v>
      </c>
      <c r="F75" s="1">
        <v>543.94600000000003</v>
      </c>
      <c r="G75" s="6">
        <v>1</v>
      </c>
      <c r="H75" s="1">
        <v>40</v>
      </c>
      <c r="I75" s="1" t="s">
        <v>34</v>
      </c>
      <c r="J75" s="1">
        <v>285.7</v>
      </c>
      <c r="K75" s="1">
        <f t="shared" si="16"/>
        <v>-49.822999999999979</v>
      </c>
      <c r="L75" s="1"/>
      <c r="M75" s="1"/>
      <c r="N75" s="1">
        <v>0</v>
      </c>
      <c r="O75" s="1"/>
      <c r="P75" s="1">
        <f t="shared" si="17"/>
        <v>47.175400000000003</v>
      </c>
      <c r="Q75" s="5">
        <f t="shared" si="21"/>
        <v>22.158800000000042</v>
      </c>
      <c r="R75" s="5"/>
      <c r="S75" s="1"/>
      <c r="T75" s="1">
        <f t="shared" si="18"/>
        <v>12</v>
      </c>
      <c r="U75" s="1">
        <f t="shared" si="19"/>
        <v>11.530289091348457</v>
      </c>
      <c r="V75" s="1">
        <v>45.343400000000003</v>
      </c>
      <c r="W75" s="1">
        <v>64.250399999999999</v>
      </c>
      <c r="X75" s="1">
        <v>63.847999999999999</v>
      </c>
      <c r="Y75" s="1">
        <v>37.722200000000001</v>
      </c>
      <c r="Z75" s="1">
        <v>34.897799999999997</v>
      </c>
      <c r="AA75" s="1">
        <v>34.927</v>
      </c>
      <c r="AB75" s="1"/>
      <c r="AC75" s="1">
        <f t="shared" si="20"/>
        <v>22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33</v>
      </c>
      <c r="C76" s="1">
        <v>488.69499999999999</v>
      </c>
      <c r="D76" s="1"/>
      <c r="E76" s="1">
        <v>245.71</v>
      </c>
      <c r="F76" s="1">
        <v>192.33699999999999</v>
      </c>
      <c r="G76" s="6">
        <v>1</v>
      </c>
      <c r="H76" s="1">
        <v>30</v>
      </c>
      <c r="I76" s="1" t="s">
        <v>34</v>
      </c>
      <c r="J76" s="1">
        <v>237.2</v>
      </c>
      <c r="K76" s="1">
        <f t="shared" si="16"/>
        <v>8.5100000000000193</v>
      </c>
      <c r="L76" s="1"/>
      <c r="M76" s="1"/>
      <c r="N76" s="1">
        <v>146.15199999999999</v>
      </c>
      <c r="O76" s="1"/>
      <c r="P76" s="1">
        <f t="shared" si="17"/>
        <v>49.142000000000003</v>
      </c>
      <c r="Q76" s="5">
        <f>11*P76-O76-N76-F76</f>
        <v>202.07300000000004</v>
      </c>
      <c r="R76" s="5"/>
      <c r="S76" s="1"/>
      <c r="T76" s="1">
        <f t="shared" si="18"/>
        <v>11</v>
      </c>
      <c r="U76" s="1">
        <f t="shared" si="19"/>
        <v>6.8879776972854172</v>
      </c>
      <c r="V76" s="1">
        <v>42.149799999999999</v>
      </c>
      <c r="W76" s="1">
        <v>32.319400000000002</v>
      </c>
      <c r="X76" s="1">
        <v>40.021599999999999</v>
      </c>
      <c r="Y76" s="1">
        <v>48.522199999999998</v>
      </c>
      <c r="Z76" s="1">
        <v>43.8264</v>
      </c>
      <c r="AA76" s="1">
        <v>39.872799999999998</v>
      </c>
      <c r="AB76" s="1" t="s">
        <v>93</v>
      </c>
      <c r="AC76" s="1">
        <f t="shared" si="20"/>
        <v>202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117</v>
      </c>
      <c r="B77" s="1" t="s">
        <v>41</v>
      </c>
      <c r="C77" s="1">
        <v>601</v>
      </c>
      <c r="D77" s="1">
        <v>310</v>
      </c>
      <c r="E77" s="1">
        <v>459</v>
      </c>
      <c r="F77" s="1">
        <v>281</v>
      </c>
      <c r="G77" s="6">
        <v>0.45</v>
      </c>
      <c r="H77" s="1">
        <v>50</v>
      </c>
      <c r="I77" s="1" t="s">
        <v>34</v>
      </c>
      <c r="J77" s="1">
        <v>451</v>
      </c>
      <c r="K77" s="1">
        <f t="shared" si="16"/>
        <v>8</v>
      </c>
      <c r="L77" s="1"/>
      <c r="M77" s="1"/>
      <c r="N77" s="1">
        <v>183.40000000000009</v>
      </c>
      <c r="O77" s="1"/>
      <c r="P77" s="1">
        <f t="shared" si="17"/>
        <v>91.8</v>
      </c>
      <c r="Q77" s="5">
        <f t="shared" si="21"/>
        <v>637.19999999999982</v>
      </c>
      <c r="R77" s="5"/>
      <c r="S77" s="1"/>
      <c r="T77" s="1">
        <f t="shared" si="18"/>
        <v>12</v>
      </c>
      <c r="U77" s="1">
        <f t="shared" si="19"/>
        <v>5.0588235294117663</v>
      </c>
      <c r="V77" s="1">
        <v>68.400000000000006</v>
      </c>
      <c r="W77" s="1">
        <v>61.4</v>
      </c>
      <c r="X77" s="1">
        <v>67.8</v>
      </c>
      <c r="Y77" s="1">
        <v>60.8</v>
      </c>
      <c r="Z77" s="1">
        <v>52.6</v>
      </c>
      <c r="AA77" s="1">
        <v>82</v>
      </c>
      <c r="AB77" s="1" t="s">
        <v>118</v>
      </c>
      <c r="AC77" s="1">
        <f t="shared" si="20"/>
        <v>287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119</v>
      </c>
      <c r="B78" s="1" t="s">
        <v>33</v>
      </c>
      <c r="C78" s="1">
        <v>936.029</v>
      </c>
      <c r="D78" s="1">
        <v>834.15300000000002</v>
      </c>
      <c r="E78" s="1">
        <v>793.80799999999999</v>
      </c>
      <c r="F78" s="1">
        <v>858.22</v>
      </c>
      <c r="G78" s="6">
        <v>1</v>
      </c>
      <c r="H78" s="1">
        <v>50</v>
      </c>
      <c r="I78" s="1" t="s">
        <v>34</v>
      </c>
      <c r="J78" s="1">
        <v>725.9</v>
      </c>
      <c r="K78" s="1">
        <f t="shared" si="16"/>
        <v>67.908000000000015</v>
      </c>
      <c r="L78" s="1"/>
      <c r="M78" s="1"/>
      <c r="N78" s="1">
        <v>518.6597999999999</v>
      </c>
      <c r="O78" s="1"/>
      <c r="P78" s="1">
        <f t="shared" si="17"/>
        <v>158.76159999999999</v>
      </c>
      <c r="Q78" s="5">
        <f t="shared" si="21"/>
        <v>528.25939999999991</v>
      </c>
      <c r="R78" s="5"/>
      <c r="S78" s="1"/>
      <c r="T78" s="1">
        <f t="shared" si="18"/>
        <v>12</v>
      </c>
      <c r="U78" s="1">
        <f t="shared" si="19"/>
        <v>8.6726248664664514</v>
      </c>
      <c r="V78" s="1">
        <v>143.0538</v>
      </c>
      <c r="W78" s="1">
        <v>136.31620000000001</v>
      </c>
      <c r="X78" s="1">
        <v>134.83099999999999</v>
      </c>
      <c r="Y78" s="1">
        <v>118.05459999999999</v>
      </c>
      <c r="Z78" s="1">
        <v>114.4324</v>
      </c>
      <c r="AA78" s="1">
        <v>141.5538</v>
      </c>
      <c r="AB78" s="1"/>
      <c r="AC78" s="1">
        <f t="shared" si="20"/>
        <v>528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120</v>
      </c>
      <c r="B79" s="1" t="s">
        <v>33</v>
      </c>
      <c r="C79" s="1">
        <v>155.33199999999999</v>
      </c>
      <c r="D79" s="1">
        <v>43.618000000000002</v>
      </c>
      <c r="E79" s="1">
        <v>118.839</v>
      </c>
      <c r="F79" s="1">
        <v>71.852999999999994</v>
      </c>
      <c r="G79" s="6">
        <v>1</v>
      </c>
      <c r="H79" s="1">
        <v>50</v>
      </c>
      <c r="I79" s="1" t="s">
        <v>34</v>
      </c>
      <c r="J79" s="1">
        <v>111.45</v>
      </c>
      <c r="K79" s="1">
        <f t="shared" si="16"/>
        <v>7.3889999999999958</v>
      </c>
      <c r="L79" s="1"/>
      <c r="M79" s="1"/>
      <c r="N79" s="1">
        <v>153.661</v>
      </c>
      <c r="O79" s="1"/>
      <c r="P79" s="1">
        <f t="shared" si="17"/>
        <v>23.767800000000001</v>
      </c>
      <c r="Q79" s="5">
        <f t="shared" si="21"/>
        <v>59.699600000000046</v>
      </c>
      <c r="R79" s="5"/>
      <c r="S79" s="1"/>
      <c r="T79" s="1">
        <f t="shared" si="18"/>
        <v>12.000000000000002</v>
      </c>
      <c r="U79" s="1">
        <f t="shared" si="19"/>
        <v>9.4882151482257502</v>
      </c>
      <c r="V79" s="1">
        <v>23.507400000000001</v>
      </c>
      <c r="W79" s="1">
        <v>15.6168</v>
      </c>
      <c r="X79" s="1">
        <v>15.058</v>
      </c>
      <c r="Y79" s="1">
        <v>18.868200000000002</v>
      </c>
      <c r="Z79" s="1">
        <v>18.469200000000001</v>
      </c>
      <c r="AA79" s="1">
        <v>19.4482</v>
      </c>
      <c r="AB79" s="1"/>
      <c r="AC79" s="1">
        <f t="shared" si="20"/>
        <v>60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41</v>
      </c>
      <c r="C80" s="1">
        <v>1186</v>
      </c>
      <c r="D80" s="1">
        <v>1140</v>
      </c>
      <c r="E80" s="1">
        <v>1008</v>
      </c>
      <c r="F80" s="1">
        <v>1160</v>
      </c>
      <c r="G80" s="6">
        <v>0.4</v>
      </c>
      <c r="H80" s="1">
        <v>40</v>
      </c>
      <c r="I80" s="1" t="s">
        <v>34</v>
      </c>
      <c r="J80" s="1">
        <v>1027</v>
      </c>
      <c r="K80" s="1">
        <f t="shared" si="16"/>
        <v>-19</v>
      </c>
      <c r="L80" s="1"/>
      <c r="M80" s="1"/>
      <c r="N80" s="1">
        <v>502</v>
      </c>
      <c r="O80" s="1">
        <v>500</v>
      </c>
      <c r="P80" s="1">
        <f t="shared" si="17"/>
        <v>201.6</v>
      </c>
      <c r="Q80" s="5">
        <f t="shared" si="21"/>
        <v>257.19999999999982</v>
      </c>
      <c r="R80" s="5"/>
      <c r="S80" s="1"/>
      <c r="T80" s="1">
        <f t="shared" si="18"/>
        <v>12</v>
      </c>
      <c r="U80" s="1">
        <f t="shared" si="19"/>
        <v>10.72420634920635</v>
      </c>
      <c r="V80" s="1">
        <v>208</v>
      </c>
      <c r="W80" s="1">
        <v>180</v>
      </c>
      <c r="X80" s="1">
        <v>173.6</v>
      </c>
      <c r="Y80" s="1">
        <v>160.19999999999999</v>
      </c>
      <c r="Z80" s="1">
        <v>167.6</v>
      </c>
      <c r="AA80" s="1">
        <v>162</v>
      </c>
      <c r="AB80" s="1"/>
      <c r="AC80" s="1">
        <f t="shared" si="20"/>
        <v>103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41</v>
      </c>
      <c r="C81" s="1">
        <v>1258</v>
      </c>
      <c r="D81" s="1">
        <v>780</v>
      </c>
      <c r="E81" s="1">
        <v>859</v>
      </c>
      <c r="F81" s="1">
        <v>1026</v>
      </c>
      <c r="G81" s="6">
        <v>0.4</v>
      </c>
      <c r="H81" s="1">
        <v>40</v>
      </c>
      <c r="I81" s="1" t="s">
        <v>34</v>
      </c>
      <c r="J81" s="1">
        <v>860</v>
      </c>
      <c r="K81" s="1">
        <f t="shared" si="16"/>
        <v>-1</v>
      </c>
      <c r="L81" s="1"/>
      <c r="M81" s="1"/>
      <c r="N81" s="1">
        <v>359</v>
      </c>
      <c r="O81" s="1">
        <v>500</v>
      </c>
      <c r="P81" s="1">
        <f t="shared" si="17"/>
        <v>171.8</v>
      </c>
      <c r="Q81" s="5">
        <f t="shared" si="21"/>
        <v>176.60000000000036</v>
      </c>
      <c r="R81" s="5"/>
      <c r="S81" s="1"/>
      <c r="T81" s="1">
        <f t="shared" si="18"/>
        <v>12.000000000000002</v>
      </c>
      <c r="U81" s="1">
        <f t="shared" si="19"/>
        <v>10.972060535506403</v>
      </c>
      <c r="V81" s="1">
        <v>181</v>
      </c>
      <c r="W81" s="1">
        <v>156.80000000000001</v>
      </c>
      <c r="X81" s="1">
        <v>148</v>
      </c>
      <c r="Y81" s="1">
        <v>157.19999999999999</v>
      </c>
      <c r="Z81" s="1">
        <v>165.8</v>
      </c>
      <c r="AA81" s="1">
        <v>144</v>
      </c>
      <c r="AB81" s="1"/>
      <c r="AC81" s="1">
        <f t="shared" si="20"/>
        <v>71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123</v>
      </c>
      <c r="B82" s="1" t="s">
        <v>41</v>
      </c>
      <c r="C82" s="1">
        <v>12</v>
      </c>
      <c r="D82" s="1">
        <v>12</v>
      </c>
      <c r="E82" s="1">
        <v>2</v>
      </c>
      <c r="F82" s="1">
        <v>15</v>
      </c>
      <c r="G82" s="6">
        <v>0.45</v>
      </c>
      <c r="H82" s="1">
        <v>50</v>
      </c>
      <c r="I82" s="1" t="s">
        <v>34</v>
      </c>
      <c r="J82" s="1">
        <v>2</v>
      </c>
      <c r="K82" s="1">
        <f t="shared" si="16"/>
        <v>0</v>
      </c>
      <c r="L82" s="1"/>
      <c r="M82" s="1"/>
      <c r="N82" s="1">
        <v>0</v>
      </c>
      <c r="O82" s="1"/>
      <c r="P82" s="1">
        <f t="shared" si="17"/>
        <v>0.4</v>
      </c>
      <c r="Q82" s="5"/>
      <c r="R82" s="5"/>
      <c r="S82" s="1"/>
      <c r="T82" s="1">
        <f t="shared" si="18"/>
        <v>37.5</v>
      </c>
      <c r="U82" s="1">
        <f t="shared" si="19"/>
        <v>37.5</v>
      </c>
      <c r="V82" s="1">
        <v>1.4</v>
      </c>
      <c r="W82" s="1">
        <v>1.2</v>
      </c>
      <c r="X82" s="1">
        <v>0</v>
      </c>
      <c r="Y82" s="1">
        <v>0</v>
      </c>
      <c r="Z82" s="1">
        <v>0</v>
      </c>
      <c r="AA82" s="1">
        <v>0</v>
      </c>
      <c r="AB82" s="1"/>
      <c r="AC82" s="1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0" t="s">
        <v>124</v>
      </c>
      <c r="B83" s="10" t="s">
        <v>41</v>
      </c>
      <c r="C83" s="10">
        <v>376</v>
      </c>
      <c r="D83" s="14">
        <v>360</v>
      </c>
      <c r="E83" s="18">
        <v>319</v>
      </c>
      <c r="F83" s="18">
        <v>285</v>
      </c>
      <c r="G83" s="11">
        <v>0</v>
      </c>
      <c r="H83" s="10">
        <v>40</v>
      </c>
      <c r="I83" s="10" t="s">
        <v>42</v>
      </c>
      <c r="J83" s="10">
        <v>325</v>
      </c>
      <c r="K83" s="10">
        <f t="shared" si="16"/>
        <v>-6</v>
      </c>
      <c r="L83" s="10"/>
      <c r="M83" s="10"/>
      <c r="N83" s="10"/>
      <c r="O83" s="10"/>
      <c r="P83" s="10">
        <f t="shared" si="17"/>
        <v>63.8</v>
      </c>
      <c r="Q83" s="12"/>
      <c r="R83" s="12"/>
      <c r="S83" s="10"/>
      <c r="T83" s="10">
        <f t="shared" si="18"/>
        <v>4.4670846394984327</v>
      </c>
      <c r="U83" s="10">
        <f t="shared" si="19"/>
        <v>4.4670846394984327</v>
      </c>
      <c r="V83" s="10">
        <v>48.4</v>
      </c>
      <c r="W83" s="10">
        <v>50</v>
      </c>
      <c r="X83" s="10">
        <v>45.8</v>
      </c>
      <c r="Y83" s="10">
        <v>40</v>
      </c>
      <c r="Z83" s="10">
        <v>35.4</v>
      </c>
      <c r="AA83" s="10">
        <v>31.4</v>
      </c>
      <c r="AB83" s="10" t="s">
        <v>125</v>
      </c>
      <c r="AC83" s="10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9" t="s">
        <v>126</v>
      </c>
      <c r="B84" s="1" t="s">
        <v>41</v>
      </c>
      <c r="C84" s="1"/>
      <c r="D84" s="1"/>
      <c r="E84" s="18">
        <f>E83</f>
        <v>319</v>
      </c>
      <c r="F84" s="18">
        <f>F83</f>
        <v>285</v>
      </c>
      <c r="G84" s="6">
        <v>0.4</v>
      </c>
      <c r="H84" s="1" t="e">
        <v>#N/A</v>
      </c>
      <c r="I84" s="1" t="s">
        <v>34</v>
      </c>
      <c r="J84" s="1"/>
      <c r="K84" s="1">
        <f t="shared" si="16"/>
        <v>319</v>
      </c>
      <c r="L84" s="1"/>
      <c r="M84" s="1"/>
      <c r="N84" s="1">
        <v>38.399999999999977</v>
      </c>
      <c r="O84" s="1"/>
      <c r="P84" s="1">
        <f t="shared" si="17"/>
        <v>63.8</v>
      </c>
      <c r="Q84" s="5">
        <f t="shared" ref="Q84:Q96" si="22">12*P84-O84-N84-F84</f>
        <v>442.19999999999993</v>
      </c>
      <c r="R84" s="5"/>
      <c r="S84" s="1"/>
      <c r="T84" s="1">
        <f t="shared" si="18"/>
        <v>11.999999999999998</v>
      </c>
      <c r="U84" s="1">
        <f t="shared" si="19"/>
        <v>5.068965517241379</v>
      </c>
      <c r="V84" s="1">
        <v>48.4</v>
      </c>
      <c r="W84" s="1">
        <v>50</v>
      </c>
      <c r="X84" s="1">
        <v>45.8</v>
      </c>
      <c r="Y84" s="1">
        <v>40</v>
      </c>
      <c r="Z84" s="1">
        <v>35.4</v>
      </c>
      <c r="AA84" s="1">
        <v>31.4</v>
      </c>
      <c r="AB84" s="1" t="s">
        <v>127</v>
      </c>
      <c r="AC84" s="1">
        <f t="shared" si="20"/>
        <v>177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33</v>
      </c>
      <c r="C85" s="1">
        <v>608.82899999999995</v>
      </c>
      <c r="D85" s="1">
        <v>993.01400000000001</v>
      </c>
      <c r="E85" s="1">
        <v>505.39800000000002</v>
      </c>
      <c r="F85" s="1">
        <v>1023.997</v>
      </c>
      <c r="G85" s="6">
        <v>1</v>
      </c>
      <c r="H85" s="1">
        <v>40</v>
      </c>
      <c r="I85" s="1" t="s">
        <v>34</v>
      </c>
      <c r="J85" s="1">
        <v>486</v>
      </c>
      <c r="K85" s="1">
        <f t="shared" si="16"/>
        <v>19.398000000000025</v>
      </c>
      <c r="L85" s="1"/>
      <c r="M85" s="1"/>
      <c r="N85" s="1">
        <v>0</v>
      </c>
      <c r="O85" s="1"/>
      <c r="P85" s="1">
        <f t="shared" si="17"/>
        <v>101.0796</v>
      </c>
      <c r="Q85" s="5">
        <f t="shared" si="22"/>
        <v>188.95819999999992</v>
      </c>
      <c r="R85" s="5"/>
      <c r="S85" s="1"/>
      <c r="T85" s="1">
        <f t="shared" si="18"/>
        <v>11.999999999999998</v>
      </c>
      <c r="U85" s="1">
        <f t="shared" si="19"/>
        <v>10.130600041947138</v>
      </c>
      <c r="V85" s="1">
        <v>87.287599999999998</v>
      </c>
      <c r="W85" s="1">
        <v>126.2166</v>
      </c>
      <c r="X85" s="1">
        <v>127.9528</v>
      </c>
      <c r="Y85" s="1">
        <v>95.945999999999998</v>
      </c>
      <c r="Z85" s="1">
        <v>106.7978</v>
      </c>
      <c r="AA85" s="1">
        <v>94.742800000000003</v>
      </c>
      <c r="AB85" s="1"/>
      <c r="AC85" s="1">
        <f t="shared" si="20"/>
        <v>189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33</v>
      </c>
      <c r="C86" s="1">
        <v>483.65600000000001</v>
      </c>
      <c r="D86" s="1">
        <v>601.178</v>
      </c>
      <c r="E86" s="1">
        <v>346.57400000000001</v>
      </c>
      <c r="F86" s="1">
        <v>663.47799999999995</v>
      </c>
      <c r="G86" s="6">
        <v>1</v>
      </c>
      <c r="H86" s="1">
        <v>40</v>
      </c>
      <c r="I86" s="1" t="s">
        <v>34</v>
      </c>
      <c r="J86" s="1">
        <v>336</v>
      </c>
      <c r="K86" s="1">
        <f t="shared" si="16"/>
        <v>10.574000000000012</v>
      </c>
      <c r="L86" s="1"/>
      <c r="M86" s="1"/>
      <c r="N86" s="1">
        <v>0</v>
      </c>
      <c r="O86" s="1"/>
      <c r="P86" s="1">
        <f t="shared" si="17"/>
        <v>69.314800000000005</v>
      </c>
      <c r="Q86" s="5">
        <f t="shared" si="22"/>
        <v>168.29960000000017</v>
      </c>
      <c r="R86" s="5"/>
      <c r="S86" s="1"/>
      <c r="T86" s="1">
        <f t="shared" si="18"/>
        <v>12</v>
      </c>
      <c r="U86" s="1">
        <f t="shared" si="19"/>
        <v>9.5719528874064395</v>
      </c>
      <c r="V86" s="1">
        <v>62.502800000000001</v>
      </c>
      <c r="W86" s="1">
        <v>83.615800000000007</v>
      </c>
      <c r="X86" s="1">
        <v>84.705600000000004</v>
      </c>
      <c r="Y86" s="1">
        <v>67.573599999999999</v>
      </c>
      <c r="Z86" s="1">
        <v>73.048199999999994</v>
      </c>
      <c r="AA86" s="1">
        <v>71.834400000000002</v>
      </c>
      <c r="AB86" s="1"/>
      <c r="AC86" s="1">
        <f t="shared" si="20"/>
        <v>168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41</v>
      </c>
      <c r="C87" s="1">
        <v>474</v>
      </c>
      <c r="D87" s="1">
        <v>520</v>
      </c>
      <c r="E87" s="1">
        <v>317</v>
      </c>
      <c r="F87" s="1">
        <v>502</v>
      </c>
      <c r="G87" s="6">
        <v>0.37</v>
      </c>
      <c r="H87" s="1">
        <v>50</v>
      </c>
      <c r="I87" s="1" t="s">
        <v>34</v>
      </c>
      <c r="J87" s="1">
        <v>343</v>
      </c>
      <c r="K87" s="1">
        <f t="shared" si="16"/>
        <v>-26</v>
      </c>
      <c r="L87" s="1"/>
      <c r="M87" s="1"/>
      <c r="N87" s="1">
        <v>87.599999999999909</v>
      </c>
      <c r="O87" s="1"/>
      <c r="P87" s="1">
        <f t="shared" si="17"/>
        <v>63.4</v>
      </c>
      <c r="Q87" s="5">
        <f t="shared" si="22"/>
        <v>171.20000000000005</v>
      </c>
      <c r="R87" s="5"/>
      <c r="S87" s="1"/>
      <c r="T87" s="1">
        <f t="shared" si="18"/>
        <v>12</v>
      </c>
      <c r="U87" s="1">
        <f t="shared" si="19"/>
        <v>9.2996845425867498</v>
      </c>
      <c r="V87" s="1">
        <v>67.599999999999994</v>
      </c>
      <c r="W87" s="1">
        <v>67</v>
      </c>
      <c r="X87" s="1">
        <v>58.4</v>
      </c>
      <c r="Y87" s="1">
        <v>43.8</v>
      </c>
      <c r="Z87" s="1">
        <v>48</v>
      </c>
      <c r="AA87" s="1">
        <v>70</v>
      </c>
      <c r="AB87" s="1"/>
      <c r="AC87" s="1">
        <f t="shared" si="20"/>
        <v>63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41</v>
      </c>
      <c r="C88" s="1">
        <v>289</v>
      </c>
      <c r="D88" s="1">
        <v>48</v>
      </c>
      <c r="E88" s="1">
        <v>279</v>
      </c>
      <c r="F88" s="1">
        <v>58</v>
      </c>
      <c r="G88" s="6">
        <v>0.6</v>
      </c>
      <c r="H88" s="1">
        <v>55</v>
      </c>
      <c r="I88" s="1" t="s">
        <v>34</v>
      </c>
      <c r="J88" s="1">
        <v>287</v>
      </c>
      <c r="K88" s="1">
        <f t="shared" si="16"/>
        <v>-8</v>
      </c>
      <c r="L88" s="1"/>
      <c r="M88" s="1"/>
      <c r="N88" s="1">
        <v>0</v>
      </c>
      <c r="O88" s="1"/>
      <c r="P88" s="1">
        <f t="shared" si="17"/>
        <v>55.8</v>
      </c>
      <c r="Q88" s="5">
        <f>8*P88-O88-N88-F88</f>
        <v>388.4</v>
      </c>
      <c r="R88" s="5"/>
      <c r="S88" s="1"/>
      <c r="T88" s="1">
        <f t="shared" si="18"/>
        <v>8</v>
      </c>
      <c r="U88" s="1">
        <f t="shared" si="19"/>
        <v>1.0394265232974911</v>
      </c>
      <c r="V88" s="1">
        <v>0.6</v>
      </c>
      <c r="W88" s="1">
        <v>0</v>
      </c>
      <c r="X88" s="1">
        <v>30</v>
      </c>
      <c r="Y88" s="1">
        <v>31.2</v>
      </c>
      <c r="Z88" s="1">
        <v>15.6</v>
      </c>
      <c r="AA88" s="1">
        <v>14.4</v>
      </c>
      <c r="AB88" s="1"/>
      <c r="AC88" s="1">
        <f t="shared" si="20"/>
        <v>233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41</v>
      </c>
      <c r="C89" s="1">
        <v>261</v>
      </c>
      <c r="D89" s="1">
        <v>186</v>
      </c>
      <c r="E89" s="1">
        <v>163</v>
      </c>
      <c r="F89" s="1">
        <v>186</v>
      </c>
      <c r="G89" s="6">
        <v>0.4</v>
      </c>
      <c r="H89" s="1">
        <v>50</v>
      </c>
      <c r="I89" s="1" t="s">
        <v>34</v>
      </c>
      <c r="J89" s="1">
        <v>162</v>
      </c>
      <c r="K89" s="1">
        <f t="shared" si="16"/>
        <v>1</v>
      </c>
      <c r="L89" s="1"/>
      <c r="M89" s="1"/>
      <c r="N89" s="1">
        <v>81</v>
      </c>
      <c r="O89" s="1"/>
      <c r="P89" s="1">
        <f t="shared" si="17"/>
        <v>32.6</v>
      </c>
      <c r="Q89" s="5">
        <f t="shared" si="22"/>
        <v>124.20000000000005</v>
      </c>
      <c r="R89" s="5"/>
      <c r="S89" s="1"/>
      <c r="T89" s="1">
        <f t="shared" si="18"/>
        <v>12</v>
      </c>
      <c r="U89" s="1">
        <f t="shared" si="19"/>
        <v>8.1901840490797539</v>
      </c>
      <c r="V89" s="1">
        <v>33</v>
      </c>
      <c r="W89" s="1">
        <v>28.6</v>
      </c>
      <c r="X89" s="1">
        <v>28.2</v>
      </c>
      <c r="Y89" s="1">
        <v>25.2</v>
      </c>
      <c r="Z89" s="1">
        <v>23.2</v>
      </c>
      <c r="AA89" s="1">
        <v>29</v>
      </c>
      <c r="AB89" s="1"/>
      <c r="AC89" s="1">
        <f t="shared" si="20"/>
        <v>50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41</v>
      </c>
      <c r="C90" s="1">
        <v>231</v>
      </c>
      <c r="D90" s="1">
        <v>312</v>
      </c>
      <c r="E90" s="1">
        <v>239</v>
      </c>
      <c r="F90" s="1">
        <v>215</v>
      </c>
      <c r="G90" s="6">
        <v>0.35</v>
      </c>
      <c r="H90" s="1">
        <v>50</v>
      </c>
      <c r="I90" s="1" t="s">
        <v>34</v>
      </c>
      <c r="J90" s="1">
        <v>239</v>
      </c>
      <c r="K90" s="1">
        <f t="shared" si="16"/>
        <v>0</v>
      </c>
      <c r="L90" s="1"/>
      <c r="M90" s="1"/>
      <c r="N90" s="1">
        <v>0</v>
      </c>
      <c r="O90" s="1"/>
      <c r="P90" s="1">
        <f t="shared" si="17"/>
        <v>47.8</v>
      </c>
      <c r="Q90" s="5">
        <f t="shared" si="22"/>
        <v>358.59999999999991</v>
      </c>
      <c r="R90" s="5"/>
      <c r="S90" s="1"/>
      <c r="T90" s="1">
        <f t="shared" si="18"/>
        <v>11.999999999999998</v>
      </c>
      <c r="U90" s="1">
        <f t="shared" si="19"/>
        <v>4.497907949790795</v>
      </c>
      <c r="V90" s="1">
        <v>29.4</v>
      </c>
      <c r="W90" s="1">
        <v>37</v>
      </c>
      <c r="X90" s="1">
        <v>37.799999999999997</v>
      </c>
      <c r="Y90" s="1">
        <v>26.4</v>
      </c>
      <c r="Z90" s="1">
        <v>28.4</v>
      </c>
      <c r="AA90" s="1">
        <v>34.6</v>
      </c>
      <c r="AB90" s="1"/>
      <c r="AC90" s="1">
        <f t="shared" si="20"/>
        <v>126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41</v>
      </c>
      <c r="C91" s="1">
        <v>727</v>
      </c>
      <c r="D91" s="1">
        <v>534</v>
      </c>
      <c r="E91" s="1">
        <v>426</v>
      </c>
      <c r="F91" s="1">
        <v>533</v>
      </c>
      <c r="G91" s="6">
        <v>0.6</v>
      </c>
      <c r="H91" s="1">
        <v>55</v>
      </c>
      <c r="I91" s="1" t="s">
        <v>34</v>
      </c>
      <c r="J91" s="1">
        <v>428</v>
      </c>
      <c r="K91" s="1">
        <f t="shared" si="16"/>
        <v>-2</v>
      </c>
      <c r="L91" s="1"/>
      <c r="M91" s="1"/>
      <c r="N91" s="1">
        <v>0</v>
      </c>
      <c r="O91" s="1"/>
      <c r="P91" s="1">
        <f t="shared" si="17"/>
        <v>85.2</v>
      </c>
      <c r="Q91" s="5">
        <f t="shared" si="22"/>
        <v>489.40000000000009</v>
      </c>
      <c r="R91" s="5"/>
      <c r="S91" s="1"/>
      <c r="T91" s="1">
        <f t="shared" si="18"/>
        <v>12</v>
      </c>
      <c r="U91" s="1">
        <f t="shared" si="19"/>
        <v>6.255868544600939</v>
      </c>
      <c r="V91" s="1">
        <v>76</v>
      </c>
      <c r="W91" s="1">
        <v>79.599999999999994</v>
      </c>
      <c r="X91" s="1">
        <v>74.599999999999994</v>
      </c>
      <c r="Y91" s="1">
        <v>68.599999999999994</v>
      </c>
      <c r="Z91" s="1">
        <v>44</v>
      </c>
      <c r="AA91" s="1">
        <v>68</v>
      </c>
      <c r="AB91" s="1" t="s">
        <v>93</v>
      </c>
      <c r="AC91" s="1">
        <f t="shared" si="20"/>
        <v>294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41</v>
      </c>
      <c r="C92" s="1">
        <v>49</v>
      </c>
      <c r="D92" s="1"/>
      <c r="E92" s="1">
        <v>44</v>
      </c>
      <c r="F92" s="1">
        <v>4</v>
      </c>
      <c r="G92" s="6">
        <v>0.4</v>
      </c>
      <c r="H92" s="1">
        <v>30</v>
      </c>
      <c r="I92" s="1" t="s">
        <v>34</v>
      </c>
      <c r="J92" s="1">
        <v>96</v>
      </c>
      <c r="K92" s="1">
        <f t="shared" si="16"/>
        <v>-52</v>
      </c>
      <c r="L92" s="1"/>
      <c r="M92" s="1"/>
      <c r="N92" s="1">
        <v>0</v>
      </c>
      <c r="O92" s="1"/>
      <c r="P92" s="1">
        <f t="shared" si="17"/>
        <v>8.8000000000000007</v>
      </c>
      <c r="Q92" s="5">
        <v>20</v>
      </c>
      <c r="R92" s="5"/>
      <c r="S92" s="1"/>
      <c r="T92" s="1">
        <f t="shared" si="18"/>
        <v>2.7272727272727271</v>
      </c>
      <c r="U92" s="1">
        <f t="shared" si="19"/>
        <v>0.45454545454545453</v>
      </c>
      <c r="V92" s="1">
        <v>1.6</v>
      </c>
      <c r="W92" s="1">
        <v>0.8</v>
      </c>
      <c r="X92" s="1">
        <v>0.8</v>
      </c>
      <c r="Y92" s="1">
        <v>0</v>
      </c>
      <c r="Z92" s="1">
        <v>7.8</v>
      </c>
      <c r="AA92" s="1">
        <v>8.1999999999999993</v>
      </c>
      <c r="AB92" s="1"/>
      <c r="AC92" s="1">
        <f t="shared" si="20"/>
        <v>8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41</v>
      </c>
      <c r="C93" s="1">
        <v>114</v>
      </c>
      <c r="D93" s="1"/>
      <c r="E93" s="1">
        <v>96</v>
      </c>
      <c r="F93" s="1">
        <v>18</v>
      </c>
      <c r="G93" s="6">
        <v>0.45</v>
      </c>
      <c r="H93" s="1">
        <v>40</v>
      </c>
      <c r="I93" s="1" t="s">
        <v>34</v>
      </c>
      <c r="J93" s="1">
        <v>114</v>
      </c>
      <c r="K93" s="1">
        <f t="shared" si="16"/>
        <v>-18</v>
      </c>
      <c r="L93" s="1"/>
      <c r="M93" s="1"/>
      <c r="N93" s="1">
        <v>0</v>
      </c>
      <c r="O93" s="1"/>
      <c r="P93" s="1">
        <f t="shared" si="17"/>
        <v>19.2</v>
      </c>
      <c r="Q93" s="5">
        <f>6*P93-O93-N93-F93</f>
        <v>97.199999999999989</v>
      </c>
      <c r="R93" s="5"/>
      <c r="S93" s="1"/>
      <c r="T93" s="1">
        <f t="shared" si="18"/>
        <v>6</v>
      </c>
      <c r="U93" s="1">
        <f t="shared" si="19"/>
        <v>0.9375</v>
      </c>
      <c r="V93" s="1">
        <v>2.4</v>
      </c>
      <c r="W93" s="1">
        <v>0</v>
      </c>
      <c r="X93" s="1">
        <v>8.4</v>
      </c>
      <c r="Y93" s="1">
        <v>10.8</v>
      </c>
      <c r="Z93" s="1">
        <v>6</v>
      </c>
      <c r="AA93" s="1">
        <v>3.6</v>
      </c>
      <c r="AB93" s="1"/>
      <c r="AC93" s="1">
        <f t="shared" si="20"/>
        <v>44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33</v>
      </c>
      <c r="C94" s="1">
        <v>306.19200000000001</v>
      </c>
      <c r="D94" s="1"/>
      <c r="E94" s="1">
        <v>88.926000000000002</v>
      </c>
      <c r="F94" s="1">
        <v>195.75800000000001</v>
      </c>
      <c r="G94" s="6">
        <v>1</v>
      </c>
      <c r="H94" s="1">
        <v>45</v>
      </c>
      <c r="I94" s="1" t="s">
        <v>34</v>
      </c>
      <c r="J94" s="1">
        <v>99.4</v>
      </c>
      <c r="K94" s="1">
        <f t="shared" si="16"/>
        <v>-10.474000000000004</v>
      </c>
      <c r="L94" s="1"/>
      <c r="M94" s="1"/>
      <c r="N94" s="1">
        <v>0</v>
      </c>
      <c r="O94" s="1"/>
      <c r="P94" s="1">
        <f t="shared" si="17"/>
        <v>17.7852</v>
      </c>
      <c r="Q94" s="5"/>
      <c r="R94" s="5"/>
      <c r="S94" s="1"/>
      <c r="T94" s="1">
        <f t="shared" si="18"/>
        <v>11.006792164271417</v>
      </c>
      <c r="U94" s="1">
        <f t="shared" si="19"/>
        <v>11.006792164271417</v>
      </c>
      <c r="V94" s="1">
        <v>15.196199999999999</v>
      </c>
      <c r="W94" s="1">
        <v>6.5626000000000007</v>
      </c>
      <c r="X94" s="1">
        <v>9.7680000000000007</v>
      </c>
      <c r="Y94" s="1">
        <v>-6.6044</v>
      </c>
      <c r="Z94" s="1">
        <v>-8.8165999999999993</v>
      </c>
      <c r="AA94" s="1">
        <v>23.683399999999999</v>
      </c>
      <c r="AB94" s="1"/>
      <c r="AC94" s="1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138</v>
      </c>
      <c r="B95" s="10" t="s">
        <v>41</v>
      </c>
      <c r="C95" s="10"/>
      <c r="D95" s="10"/>
      <c r="E95" s="10">
        <v>4</v>
      </c>
      <c r="F95" s="10">
        <v>-4</v>
      </c>
      <c r="G95" s="11">
        <v>0</v>
      </c>
      <c r="H95" s="10" t="e">
        <v>#N/A</v>
      </c>
      <c r="I95" s="20" t="s">
        <v>42</v>
      </c>
      <c r="J95" s="10"/>
      <c r="K95" s="10">
        <f t="shared" si="16"/>
        <v>4</v>
      </c>
      <c r="L95" s="10"/>
      <c r="M95" s="10"/>
      <c r="N95" s="10"/>
      <c r="O95" s="10"/>
      <c r="P95" s="10">
        <f t="shared" si="17"/>
        <v>0.8</v>
      </c>
      <c r="Q95" s="12"/>
      <c r="R95" s="12"/>
      <c r="S95" s="10"/>
      <c r="T95" s="10">
        <f t="shared" si="18"/>
        <v>-5</v>
      </c>
      <c r="U95" s="10">
        <f t="shared" si="19"/>
        <v>-5</v>
      </c>
      <c r="V95" s="10"/>
      <c r="W95" s="10"/>
      <c r="X95" s="10"/>
      <c r="Y95" s="10"/>
      <c r="Z95" s="10"/>
      <c r="AA95" s="10"/>
      <c r="AB95" s="10"/>
      <c r="AC95" s="10">
        <f t="shared" si="2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139</v>
      </c>
      <c r="B96" s="1" t="s">
        <v>33</v>
      </c>
      <c r="C96" s="1">
        <v>424.43900000000002</v>
      </c>
      <c r="D96" s="1">
        <v>245.761</v>
      </c>
      <c r="E96" s="1">
        <v>305.048</v>
      </c>
      <c r="F96" s="1">
        <v>324.39100000000002</v>
      </c>
      <c r="G96" s="6">
        <v>1</v>
      </c>
      <c r="H96" s="1" t="e">
        <v>#N/A</v>
      </c>
      <c r="I96" s="1" t="s">
        <v>34</v>
      </c>
      <c r="J96" s="1">
        <v>285</v>
      </c>
      <c r="K96" s="1">
        <f t="shared" si="16"/>
        <v>20.048000000000002</v>
      </c>
      <c r="L96" s="1"/>
      <c r="M96" s="1"/>
      <c r="N96" s="1">
        <v>91.310400000000016</v>
      </c>
      <c r="O96" s="1"/>
      <c r="P96" s="1">
        <f t="shared" si="17"/>
        <v>61.009599999999999</v>
      </c>
      <c r="Q96" s="5">
        <f t="shared" si="22"/>
        <v>316.41379999999987</v>
      </c>
      <c r="R96" s="5"/>
      <c r="S96" s="1"/>
      <c r="T96" s="1">
        <f t="shared" si="18"/>
        <v>12</v>
      </c>
      <c r="U96" s="1">
        <f t="shared" si="19"/>
        <v>6.8137047284361811</v>
      </c>
      <c r="V96" s="1">
        <v>47.5944</v>
      </c>
      <c r="W96" s="1">
        <v>47.739999999999988</v>
      </c>
      <c r="X96" s="1">
        <v>58.956000000000003</v>
      </c>
      <c r="Y96" s="1">
        <v>50.745399999999997</v>
      </c>
      <c r="Z96" s="1">
        <v>44.116399999999999</v>
      </c>
      <c r="AA96" s="1">
        <v>36.412400000000012</v>
      </c>
      <c r="AB96" s="1"/>
      <c r="AC96" s="1">
        <f t="shared" si="20"/>
        <v>316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140</v>
      </c>
      <c r="B97" s="1" t="s">
        <v>41</v>
      </c>
      <c r="C97" s="1">
        <v>20</v>
      </c>
      <c r="D97" s="1"/>
      <c r="E97" s="1"/>
      <c r="F97" s="1">
        <v>20</v>
      </c>
      <c r="G97" s="6">
        <v>0.35</v>
      </c>
      <c r="H97" s="1">
        <v>40</v>
      </c>
      <c r="I97" s="1" t="s">
        <v>34</v>
      </c>
      <c r="J97" s="1">
        <v>7</v>
      </c>
      <c r="K97" s="1">
        <f t="shared" si="16"/>
        <v>-7</v>
      </c>
      <c r="L97" s="1"/>
      <c r="M97" s="1"/>
      <c r="N97" s="1">
        <v>0</v>
      </c>
      <c r="O97" s="1"/>
      <c r="P97" s="1">
        <f t="shared" si="17"/>
        <v>0</v>
      </c>
      <c r="Q97" s="5"/>
      <c r="R97" s="5"/>
      <c r="S97" s="1"/>
      <c r="T97" s="1" t="e">
        <f t="shared" si="18"/>
        <v>#DIV/0!</v>
      </c>
      <c r="U97" s="1" t="e">
        <f t="shared" si="19"/>
        <v>#DIV/0!</v>
      </c>
      <c r="V97" s="1">
        <v>0</v>
      </c>
      <c r="W97" s="1">
        <v>0</v>
      </c>
      <c r="X97" s="1">
        <v>0</v>
      </c>
      <c r="Y97" s="1">
        <v>0.8</v>
      </c>
      <c r="Z97" s="1">
        <v>1.2</v>
      </c>
      <c r="AA97" s="1">
        <v>2</v>
      </c>
      <c r="AB97" s="13" t="s">
        <v>43</v>
      </c>
      <c r="AC97" s="1">
        <f t="shared" si="2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9" t="s">
        <v>141</v>
      </c>
      <c r="B98" s="1" t="s">
        <v>41</v>
      </c>
      <c r="C98" s="1"/>
      <c r="D98" s="1"/>
      <c r="E98" s="18">
        <f>E100</f>
        <v>9</v>
      </c>
      <c r="F98" s="18">
        <f>F100</f>
        <v>27</v>
      </c>
      <c r="G98" s="6">
        <v>0.35</v>
      </c>
      <c r="H98" s="1">
        <v>45</v>
      </c>
      <c r="I98" s="1" t="s">
        <v>34</v>
      </c>
      <c r="J98" s="1"/>
      <c r="K98" s="1">
        <f t="shared" si="16"/>
        <v>9</v>
      </c>
      <c r="L98" s="1"/>
      <c r="M98" s="1"/>
      <c r="N98" s="1">
        <v>0</v>
      </c>
      <c r="O98" s="1"/>
      <c r="P98" s="1">
        <f t="shared" si="17"/>
        <v>1.8</v>
      </c>
      <c r="Q98" s="5"/>
      <c r="R98" s="5"/>
      <c r="S98" s="1"/>
      <c r="T98" s="1">
        <f t="shared" si="18"/>
        <v>15</v>
      </c>
      <c r="U98" s="1">
        <f t="shared" si="19"/>
        <v>15</v>
      </c>
      <c r="V98" s="1">
        <v>1.2</v>
      </c>
      <c r="W98" s="1">
        <v>1</v>
      </c>
      <c r="X98" s="1">
        <v>1.4</v>
      </c>
      <c r="Y98" s="1">
        <v>2.4</v>
      </c>
      <c r="Z98" s="1">
        <v>1.8</v>
      </c>
      <c r="AA98" s="1">
        <v>1.6</v>
      </c>
      <c r="AB98" s="1" t="s">
        <v>142</v>
      </c>
      <c r="AC98" s="1">
        <f t="shared" si="20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143</v>
      </c>
      <c r="B99" s="1" t="s">
        <v>41</v>
      </c>
      <c r="C99" s="1">
        <v>69</v>
      </c>
      <c r="D99" s="1"/>
      <c r="E99" s="1">
        <v>33</v>
      </c>
      <c r="F99" s="1">
        <v>31</v>
      </c>
      <c r="G99" s="6">
        <v>0.11</v>
      </c>
      <c r="H99" s="1" t="e">
        <v>#N/A</v>
      </c>
      <c r="I99" s="1" t="s">
        <v>36</v>
      </c>
      <c r="J99" s="1">
        <v>25</v>
      </c>
      <c r="K99" s="1">
        <f t="shared" si="16"/>
        <v>8</v>
      </c>
      <c r="L99" s="1"/>
      <c r="M99" s="1"/>
      <c r="N99" s="1">
        <v>0</v>
      </c>
      <c r="O99" s="1"/>
      <c r="P99" s="1">
        <f t="shared" si="17"/>
        <v>6.6</v>
      </c>
      <c r="Q99" s="5">
        <f>11*P99-O99-N99-F99</f>
        <v>41.599999999999994</v>
      </c>
      <c r="R99" s="5"/>
      <c r="S99" s="1"/>
      <c r="T99" s="1">
        <f t="shared" si="18"/>
        <v>11</v>
      </c>
      <c r="U99" s="1">
        <f t="shared" si="19"/>
        <v>4.6969696969696972</v>
      </c>
      <c r="V99" s="1">
        <v>4.2</v>
      </c>
      <c r="W99" s="1">
        <v>6</v>
      </c>
      <c r="X99" s="1">
        <v>6</v>
      </c>
      <c r="Y99" s="1">
        <v>3.4</v>
      </c>
      <c r="Z99" s="1">
        <v>4.8</v>
      </c>
      <c r="AA99" s="1">
        <v>6.2</v>
      </c>
      <c r="AB99" s="1"/>
      <c r="AC99" s="1">
        <f t="shared" si="20"/>
        <v>5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144</v>
      </c>
      <c r="B100" s="10" t="s">
        <v>41</v>
      </c>
      <c r="C100" s="10">
        <v>40</v>
      </c>
      <c r="D100" s="10"/>
      <c r="E100" s="18">
        <v>9</v>
      </c>
      <c r="F100" s="18">
        <v>27</v>
      </c>
      <c r="G100" s="11">
        <v>0</v>
      </c>
      <c r="H100" s="10" t="e">
        <v>#N/A</v>
      </c>
      <c r="I100" s="10" t="s">
        <v>42</v>
      </c>
      <c r="J100" s="10">
        <v>9</v>
      </c>
      <c r="K100" s="10">
        <f t="shared" ref="K100:K107" si="23">E100-J100</f>
        <v>0</v>
      </c>
      <c r="L100" s="10"/>
      <c r="M100" s="10"/>
      <c r="N100" s="10"/>
      <c r="O100" s="10"/>
      <c r="P100" s="10">
        <f t="shared" si="17"/>
        <v>1.8</v>
      </c>
      <c r="Q100" s="12"/>
      <c r="R100" s="12"/>
      <c r="S100" s="10"/>
      <c r="T100" s="10">
        <f t="shared" si="18"/>
        <v>15</v>
      </c>
      <c r="U100" s="10">
        <f t="shared" si="19"/>
        <v>15</v>
      </c>
      <c r="V100" s="10">
        <v>0.6</v>
      </c>
      <c r="W100" s="10">
        <v>0.4</v>
      </c>
      <c r="X100" s="10">
        <v>1.4</v>
      </c>
      <c r="Y100" s="10">
        <v>1.8</v>
      </c>
      <c r="Z100" s="10">
        <v>1.6</v>
      </c>
      <c r="AA100" s="10">
        <v>1.6</v>
      </c>
      <c r="AB100" s="13" t="s">
        <v>145</v>
      </c>
      <c r="AC100" s="10">
        <f t="shared" si="20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146</v>
      </c>
      <c r="B101" s="1" t="s">
        <v>33</v>
      </c>
      <c r="C101" s="1">
        <v>213.28</v>
      </c>
      <c r="D101" s="1">
        <v>368.65300000000002</v>
      </c>
      <c r="E101" s="1">
        <v>241.38200000000001</v>
      </c>
      <c r="F101" s="1">
        <v>301.09899999999999</v>
      </c>
      <c r="G101" s="6">
        <v>1</v>
      </c>
      <c r="H101" s="1">
        <v>50</v>
      </c>
      <c r="I101" s="1" t="s">
        <v>34</v>
      </c>
      <c r="J101" s="1">
        <v>229.25</v>
      </c>
      <c r="K101" s="1">
        <f t="shared" si="23"/>
        <v>12.132000000000005</v>
      </c>
      <c r="L101" s="1"/>
      <c r="M101" s="1"/>
      <c r="N101" s="1">
        <v>150.42580000000001</v>
      </c>
      <c r="O101" s="1"/>
      <c r="P101" s="1">
        <f t="shared" si="17"/>
        <v>48.276400000000002</v>
      </c>
      <c r="Q101" s="5">
        <f t="shared" ref="Q101:Q103" si="24">12*P101-O101-N101-F101</f>
        <v>127.79200000000009</v>
      </c>
      <c r="R101" s="5"/>
      <c r="S101" s="1"/>
      <c r="T101" s="1">
        <f t="shared" si="18"/>
        <v>12</v>
      </c>
      <c r="U101" s="1">
        <f t="shared" si="19"/>
        <v>9.3529094961513284</v>
      </c>
      <c r="V101" s="1">
        <v>45.756799999999998</v>
      </c>
      <c r="W101" s="1">
        <v>43.233800000000002</v>
      </c>
      <c r="X101" s="1">
        <v>46.08</v>
      </c>
      <c r="Y101" s="1">
        <v>32.118000000000002</v>
      </c>
      <c r="Z101" s="1">
        <v>30.445799999999998</v>
      </c>
      <c r="AA101" s="1">
        <v>40.574800000000003</v>
      </c>
      <c r="AB101" s="1"/>
      <c r="AC101" s="1">
        <f t="shared" si="20"/>
        <v>128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147</v>
      </c>
      <c r="B102" s="1" t="s">
        <v>33</v>
      </c>
      <c r="C102" s="1">
        <v>265.14499999999998</v>
      </c>
      <c r="D102" s="1">
        <v>139.25</v>
      </c>
      <c r="E102" s="1">
        <v>228.46899999999999</v>
      </c>
      <c r="F102" s="1">
        <v>111.434</v>
      </c>
      <c r="G102" s="6">
        <v>1</v>
      </c>
      <c r="H102" s="1" t="e">
        <v>#N/A</v>
      </c>
      <c r="I102" s="1" t="s">
        <v>34</v>
      </c>
      <c r="J102" s="1">
        <v>231.8</v>
      </c>
      <c r="K102" s="1">
        <f t="shared" si="23"/>
        <v>-3.3310000000000173</v>
      </c>
      <c r="L102" s="1"/>
      <c r="M102" s="1"/>
      <c r="N102" s="1">
        <v>100</v>
      </c>
      <c r="O102" s="1"/>
      <c r="P102" s="1">
        <f t="shared" si="17"/>
        <v>45.693799999999996</v>
      </c>
      <c r="Q102" s="5">
        <f t="shared" si="24"/>
        <v>336.89159999999993</v>
      </c>
      <c r="R102" s="5"/>
      <c r="S102" s="1"/>
      <c r="T102" s="1">
        <f t="shared" si="18"/>
        <v>11.999999999999998</v>
      </c>
      <c r="U102" s="1">
        <f t="shared" si="19"/>
        <v>4.6271923105541672</v>
      </c>
      <c r="V102" s="1">
        <v>50.478999999999999</v>
      </c>
      <c r="W102" s="1">
        <v>27.718399999999999</v>
      </c>
      <c r="X102" s="1">
        <v>20.613199999999999</v>
      </c>
      <c r="Y102" s="1">
        <v>25.740400000000001</v>
      </c>
      <c r="Z102" s="1">
        <v>26.146799999999999</v>
      </c>
      <c r="AA102" s="1">
        <v>13.112399999999999</v>
      </c>
      <c r="AB102" s="1"/>
      <c r="AC102" s="1">
        <f t="shared" si="20"/>
        <v>337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148</v>
      </c>
      <c r="B103" s="1" t="s">
        <v>33</v>
      </c>
      <c r="C103" s="1">
        <v>293.97000000000003</v>
      </c>
      <c r="D103" s="1">
        <v>402.88499999999999</v>
      </c>
      <c r="E103" s="1">
        <v>240.773</v>
      </c>
      <c r="F103" s="1">
        <v>401.42</v>
      </c>
      <c r="G103" s="6">
        <v>1</v>
      </c>
      <c r="H103" s="1" t="e">
        <v>#N/A</v>
      </c>
      <c r="I103" s="1" t="s">
        <v>34</v>
      </c>
      <c r="J103" s="1">
        <v>224.4</v>
      </c>
      <c r="K103" s="1">
        <f t="shared" si="23"/>
        <v>16.37299999999999</v>
      </c>
      <c r="L103" s="1"/>
      <c r="M103" s="1"/>
      <c r="N103" s="1">
        <v>54.082599999999957</v>
      </c>
      <c r="O103" s="1"/>
      <c r="P103" s="1">
        <f t="shared" si="17"/>
        <v>48.154600000000002</v>
      </c>
      <c r="Q103" s="5">
        <f t="shared" si="24"/>
        <v>122.3526</v>
      </c>
      <c r="R103" s="5"/>
      <c r="S103" s="1"/>
      <c r="T103" s="1">
        <f t="shared" si="18"/>
        <v>11.999999999999998</v>
      </c>
      <c r="U103" s="1">
        <f t="shared" si="19"/>
        <v>9.4591710864590297</v>
      </c>
      <c r="V103" s="1">
        <v>46.933599999999998</v>
      </c>
      <c r="W103" s="1">
        <v>50.3504</v>
      </c>
      <c r="X103" s="1">
        <v>40.574399999999997</v>
      </c>
      <c r="Y103" s="1">
        <v>22.276599999999998</v>
      </c>
      <c r="Z103" s="1">
        <v>35.4636</v>
      </c>
      <c r="AA103" s="1">
        <v>22.762</v>
      </c>
      <c r="AB103" s="1"/>
      <c r="AC103" s="1">
        <f t="shared" si="20"/>
        <v>122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149</v>
      </c>
      <c r="B104" s="10" t="s">
        <v>33</v>
      </c>
      <c r="C104" s="10"/>
      <c r="D104" s="10">
        <v>1.4650000000000001</v>
      </c>
      <c r="E104" s="10">
        <v>1.4650000000000001</v>
      </c>
      <c r="F104" s="10"/>
      <c r="G104" s="11">
        <v>0</v>
      </c>
      <c r="H104" s="10" t="e">
        <v>#N/A</v>
      </c>
      <c r="I104" s="10" t="s">
        <v>42</v>
      </c>
      <c r="J104" s="10"/>
      <c r="K104" s="10">
        <f t="shared" si="23"/>
        <v>1.4650000000000001</v>
      </c>
      <c r="L104" s="10"/>
      <c r="M104" s="10"/>
      <c r="N104" s="10"/>
      <c r="O104" s="10"/>
      <c r="P104" s="10">
        <f t="shared" si="17"/>
        <v>0.29300000000000004</v>
      </c>
      <c r="Q104" s="12"/>
      <c r="R104" s="12"/>
      <c r="S104" s="10"/>
      <c r="T104" s="10">
        <f t="shared" si="18"/>
        <v>0</v>
      </c>
      <c r="U104" s="10">
        <f t="shared" si="19"/>
        <v>0</v>
      </c>
      <c r="V104" s="10">
        <v>0.29299999999999998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/>
      <c r="AC104" s="10">
        <f t="shared" si="20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150</v>
      </c>
      <c r="B105" s="1" t="s">
        <v>41</v>
      </c>
      <c r="C105" s="1">
        <v>7</v>
      </c>
      <c r="D105" s="1">
        <v>80</v>
      </c>
      <c r="E105" s="1">
        <v>6</v>
      </c>
      <c r="F105" s="1">
        <v>79</v>
      </c>
      <c r="G105" s="6">
        <v>0.4</v>
      </c>
      <c r="H105" s="1" t="e">
        <v>#N/A</v>
      </c>
      <c r="I105" s="1" t="s">
        <v>34</v>
      </c>
      <c r="J105" s="1">
        <v>24</v>
      </c>
      <c r="K105" s="1">
        <f t="shared" si="23"/>
        <v>-18</v>
      </c>
      <c r="L105" s="1"/>
      <c r="M105" s="1"/>
      <c r="N105" s="1">
        <v>0</v>
      </c>
      <c r="O105" s="1"/>
      <c r="P105" s="1">
        <f t="shared" si="17"/>
        <v>1.2</v>
      </c>
      <c r="Q105" s="5"/>
      <c r="R105" s="5"/>
      <c r="S105" s="1"/>
      <c r="T105" s="1">
        <f t="shared" si="18"/>
        <v>65.833333333333343</v>
      </c>
      <c r="U105" s="1">
        <f t="shared" si="19"/>
        <v>65.833333333333343</v>
      </c>
      <c r="V105" s="1">
        <v>1.4</v>
      </c>
      <c r="W105" s="1">
        <v>14.6</v>
      </c>
      <c r="X105" s="1">
        <v>15.8</v>
      </c>
      <c r="Y105" s="1">
        <v>7.2</v>
      </c>
      <c r="Z105" s="1">
        <v>6.4</v>
      </c>
      <c r="AA105" s="1">
        <v>0.8</v>
      </c>
      <c r="AB105" s="1"/>
      <c r="AC105" s="1">
        <f t="shared" si="20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0" t="s">
        <v>151</v>
      </c>
      <c r="B106" s="10" t="s">
        <v>33</v>
      </c>
      <c r="C106" s="10">
        <v>1.4379999999999999</v>
      </c>
      <c r="D106" s="10"/>
      <c r="E106" s="10"/>
      <c r="F106" s="10">
        <v>1.4379999999999999</v>
      </c>
      <c r="G106" s="11">
        <v>0</v>
      </c>
      <c r="H106" s="10" t="e">
        <v>#N/A</v>
      </c>
      <c r="I106" s="10" t="s">
        <v>42</v>
      </c>
      <c r="J106" s="10">
        <v>5</v>
      </c>
      <c r="K106" s="10">
        <f t="shared" si="23"/>
        <v>-5</v>
      </c>
      <c r="L106" s="10"/>
      <c r="M106" s="10"/>
      <c r="N106" s="10"/>
      <c r="O106" s="10"/>
      <c r="P106" s="10">
        <f t="shared" si="17"/>
        <v>0</v>
      </c>
      <c r="Q106" s="12"/>
      <c r="R106" s="12"/>
      <c r="S106" s="10"/>
      <c r="T106" s="10" t="e">
        <f t="shared" si="18"/>
        <v>#DIV/0!</v>
      </c>
      <c r="U106" s="10" t="e">
        <f t="shared" si="19"/>
        <v>#DIV/0!</v>
      </c>
      <c r="V106" s="10">
        <v>0</v>
      </c>
      <c r="W106" s="10">
        <v>0</v>
      </c>
      <c r="X106" s="10">
        <v>0</v>
      </c>
      <c r="Y106" s="10">
        <v>10.294</v>
      </c>
      <c r="Z106" s="10">
        <v>18.0106</v>
      </c>
      <c r="AA106" s="10">
        <v>7.7165999999999997</v>
      </c>
      <c r="AB106" s="10" t="s">
        <v>152</v>
      </c>
      <c r="AC106" s="10">
        <f t="shared" si="20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153</v>
      </c>
      <c r="B107" s="1" t="s">
        <v>41</v>
      </c>
      <c r="C107" s="1">
        <v>10</v>
      </c>
      <c r="D107" s="1">
        <v>60</v>
      </c>
      <c r="E107" s="1">
        <v>8</v>
      </c>
      <c r="F107" s="1">
        <v>62</v>
      </c>
      <c r="G107" s="6">
        <v>0.4</v>
      </c>
      <c r="H107" s="1" t="e">
        <v>#N/A</v>
      </c>
      <c r="I107" s="1" t="s">
        <v>34</v>
      </c>
      <c r="J107" s="1">
        <v>16</v>
      </c>
      <c r="K107" s="1">
        <f t="shared" si="23"/>
        <v>-8</v>
      </c>
      <c r="L107" s="1"/>
      <c r="M107" s="1"/>
      <c r="N107" s="1">
        <v>0</v>
      </c>
      <c r="O107" s="1"/>
      <c r="P107" s="1">
        <f t="shared" si="17"/>
        <v>1.6</v>
      </c>
      <c r="Q107" s="5"/>
      <c r="R107" s="5"/>
      <c r="S107" s="1"/>
      <c r="T107" s="1">
        <f t="shared" si="18"/>
        <v>38.75</v>
      </c>
      <c r="U107" s="1">
        <f t="shared" si="19"/>
        <v>38.75</v>
      </c>
      <c r="V107" s="1">
        <v>1.4</v>
      </c>
      <c r="W107" s="1">
        <v>5.6</v>
      </c>
      <c r="X107" s="1">
        <v>6</v>
      </c>
      <c r="Y107" s="1">
        <v>0.4</v>
      </c>
      <c r="Z107" s="1">
        <v>0</v>
      </c>
      <c r="AA107" s="1">
        <v>0</v>
      </c>
      <c r="AB107" s="1"/>
      <c r="AC107" s="1">
        <f t="shared" si="20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107" xr:uid="{38D2EE48-14F4-4232-9999-99A276DDB00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2024-04-18T13:53:22Z</dcterms:created>
  <dcterms:modified xsi:type="dcterms:W3CDTF">2024-04-18T14:08:15Z</dcterms:modified>
</cp:coreProperties>
</file>