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4,24 Поляков ПОКОМ\"/>
    </mc:Choice>
  </mc:AlternateContent>
  <xr:revisionPtr revIDLastSave="0" documentId="13_ncr:1_{4A145090-34B6-427F-96DB-B7E25843CB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X14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Y64" i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Y65" i="1"/>
  <c r="Y85" i="1" s="1"/>
  <c r="X85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Y92" i="1"/>
  <c r="Y203" i="1"/>
  <c r="X93" i="1"/>
  <c r="X138" i="1"/>
  <c r="X146" i="1"/>
  <c r="X176" i="1"/>
  <c r="X204" i="1"/>
  <c r="X219" i="1"/>
  <c r="X228" i="1"/>
  <c r="X249" i="1"/>
  <c r="Y271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103" i="1"/>
  <c r="X119" i="1"/>
  <c r="X129" i="1"/>
  <c r="X159" i="1"/>
  <c r="X164" i="1"/>
  <c r="X170" i="1"/>
  <c r="X196" i="1"/>
  <c r="X213" i="1"/>
  <c r="X253" i="1"/>
  <c r="X259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<sst xmlns="http://schemas.openxmlformats.org/spreadsheetml/2006/main" count="2243" uniqueCount="735">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</sst>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3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100</v>
      </c>
      <c r="X151" s="363">
        <f t="shared" si="8"/>
        <v>100.80000000000001</v>
      </c>
      <c r="Y151" s="36">
        <f>IFERROR(IF(X151=0,"",ROUNDUP(X151/H151,0)*0.00753),"")</f>
        <v>0.18071999999999999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64">
        <f>IFERROR(X149/H149,"0")+IFERROR(X150/H150,"0")+IFERROR(X151/H151,"0")+IFERROR(X152/H152,"0")+IFERROR(X153/H153,"0")+IFERROR(X154/H154,"0")+IFERROR(X155/H155,"0")+IFERROR(X156/H156,"0")+IFERROR(X157/H157,"0")</f>
        <v>24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0.18071999999999999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100</v>
      </c>
      <c r="X159" s="364">
        <f>IFERROR(SUM(X149:X157),"0")</f>
        <v>100.80000000000001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20</v>
      </c>
      <c r="X187" s="363">
        <f t="shared" si="9"/>
        <v>21.599999999999998</v>
      </c>
      <c r="Y187" s="36">
        <f>IFERROR(IF(X187=0,"",ROUNDUP(X187/H187,0)*0.00753),"")</f>
        <v>6.7769999999999997E-2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8.3333333333333339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9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6.7769999999999997E-2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20</v>
      </c>
      <c r="X197" s="364">
        <f>IFERROR(SUM(X179:X195),"0")</f>
        <v>21.599999999999998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250</v>
      </c>
      <c r="X255" s="363">
        <f>IFERROR(IF(W255="",0,CEILING((W255/$H255),1)*$H255),"")</f>
        <v>252</v>
      </c>
      <c r="Y255" s="36">
        <f>IFERROR(IF(X255=0,"",ROUNDUP(X255/H255,0)*0.00753),"")</f>
        <v>0.45180000000000003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100</v>
      </c>
      <c r="X256" s="363">
        <f>IFERROR(IF(W256="",0,CEILING((W256/$H256),1)*$H256),"")</f>
        <v>100.80000000000001</v>
      </c>
      <c r="Y256" s="36">
        <f>IFERROR(IF(X256=0,"",ROUNDUP(X256/H256,0)*0.00753),"")</f>
        <v>0.18071999999999999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83.333333333333329</v>
      </c>
      <c r="X259" s="364">
        <f>IFERROR(X255/H255,"0")+IFERROR(X256/H256,"0")+IFERROR(X257/H257,"0")+IFERROR(X258/H258,"0")</f>
        <v>84</v>
      </c>
      <c r="Y259" s="364">
        <f>IFERROR(IF(Y255="",0,Y255),"0")+IFERROR(IF(Y256="",0,Y256),"0")+IFERROR(IF(Y257="",0,Y257),"0")+IFERROR(IF(Y258="",0,Y258),"0")</f>
        <v>0.63251999999999997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350</v>
      </c>
      <c r="X260" s="364">
        <f>IFERROR(SUM(X255:X258),"0")</f>
        <v>352.8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350</v>
      </c>
      <c r="X274" s="363">
        <f>IFERROR(IF(W274="",0,CEILING((W274/$H274),1)*$H274),"")</f>
        <v>352.8</v>
      </c>
      <c r="Y274" s="36">
        <f>IFERROR(IF(X274=0,"",ROUNDUP(X274/H274,0)*0.02175),"")</f>
        <v>0.91349999999999998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41.666666666666664</v>
      </c>
      <c r="X277" s="364">
        <f>IFERROR(X274/H274,"0")+IFERROR(X275/H275,"0")+IFERROR(X276/H276,"0")</f>
        <v>42</v>
      </c>
      <c r="Y277" s="364">
        <f>IFERROR(IF(Y274="",0,Y274),"0")+IFERROR(IF(Y275="",0,Y275),"0")+IFERROR(IF(Y276="",0,Y276),"0")</f>
        <v>0.91349999999999998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350</v>
      </c>
      <c r="X278" s="364">
        <f>IFERROR(SUM(X274:X276),"0")</f>
        <v>352.8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200</v>
      </c>
      <c r="X338" s="364">
        <f>IFERROR(X330/H330,"0")+IFERROR(X331/H331,"0")+IFERROR(X332/H332,"0")+IFERROR(X333/H333,"0")+IFERROR(X334/H334,"0")+IFERROR(X335/H335,"0")+IFERROR(X336/H336,"0")+IFERROR(X337/H337,"0")</f>
        <v>200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4.3499999999999996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3000</v>
      </c>
      <c r="X339" s="364">
        <f>IFERROR(SUM(X330:X337),"0")</f>
        <v>3000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3800</v>
      </c>
      <c r="X341" s="363">
        <f>IFERROR(IF(W341="",0,CEILING((W341/$H341),1)*$H341),"")</f>
        <v>3810</v>
      </c>
      <c r="Y341" s="36">
        <f>IFERROR(IF(X341=0,"",ROUNDUP(X341/H341,0)*0.02175),"")</f>
        <v>5.5244999999999997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253.33333333333334</v>
      </c>
      <c r="X344" s="364">
        <f>IFERROR(X341/H341,"0")+IFERROR(X342/H342,"0")+IFERROR(X343/H343,"0")</f>
        <v>254</v>
      </c>
      <c r="Y344" s="364">
        <f>IFERROR(IF(Y341="",0,Y341),"0")+IFERROR(IF(Y342="",0,Y342),"0")+IFERROR(IF(Y343="",0,Y343),"0")</f>
        <v>5.5244999999999997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3800</v>
      </c>
      <c r="X345" s="364">
        <f>IFERROR(SUM(X341:X343),"0")</f>
        <v>3810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120</v>
      </c>
      <c r="X365" s="363">
        <f>IFERROR(IF(W365="",0,CEILING((W365/$H365),1)*$H365),"")</f>
        <v>122.64</v>
      </c>
      <c r="Y365" s="36">
        <f>IFERROR(IF(X365=0,"",ROUNDUP(X365/H365,0)*0.00753),"")</f>
        <v>0.21084</v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27.397260273972602</v>
      </c>
      <c r="X367" s="364">
        <f>IFERROR(X365/H365,"0")+IFERROR(X366/H366,"0")</f>
        <v>28</v>
      </c>
      <c r="Y367" s="364">
        <f>IFERROR(IF(Y365="",0,Y365),"0")+IFERROR(IF(Y366="",0,Y366),"0")</f>
        <v>0.21084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120</v>
      </c>
      <c r="X368" s="364">
        <f>IFERROR(SUM(X365:X366),"0")</f>
        <v>122.64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700</v>
      </c>
      <c r="X370" s="363">
        <f>IFERROR(IF(W370="",0,CEILING((W370/$H370),1)*$H370),"")</f>
        <v>702</v>
      </c>
      <c r="Y370" s="36">
        <f>IFERROR(IF(X370=0,"",ROUNDUP(X370/H370,0)*0.02175),"")</f>
        <v>1.9574999999999998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89.743589743589752</v>
      </c>
      <c r="X374" s="364">
        <f>IFERROR(X370/H370,"0")+IFERROR(X371/H371,"0")+IFERROR(X372/H372,"0")+IFERROR(X373/H373,"0")</f>
        <v>90</v>
      </c>
      <c r="Y374" s="364">
        <f>IFERROR(IF(Y370="",0,Y370),"0")+IFERROR(IF(Y371="",0,Y371),"0")+IFERROR(IF(Y372="",0,Y372),"0")+IFERROR(IF(Y373="",0,Y373),"0")</f>
        <v>1.9574999999999998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700</v>
      </c>
      <c r="X375" s="364">
        <f>IFERROR(SUM(X370:X373),"0")</f>
        <v>702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350</v>
      </c>
      <c r="X404" s="363">
        <f>IFERROR(IF(W404="",0,CEILING((W404/$H404),1)*$H404),"")</f>
        <v>351</v>
      </c>
      <c r="Y404" s="36">
        <f>IFERROR(IF(X404=0,"",ROUNDUP(X404/H404,0)*0.02175),"")</f>
        <v>0.9787499999999999</v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44.871794871794876</v>
      </c>
      <c r="X407" s="364">
        <f>IFERROR(X404/H404,"0")+IFERROR(X405/H405,"0")+IFERROR(X406/H406,"0")</f>
        <v>45</v>
      </c>
      <c r="Y407" s="364">
        <f>IFERROR(IF(Y404="",0,Y404),"0")+IFERROR(IF(Y405="",0,Y405),"0")+IFERROR(IF(Y406="",0,Y406),"0")</f>
        <v>0.9787499999999999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350</v>
      </c>
      <c r="X408" s="364">
        <f>IFERROR(SUM(X404:X406),"0")</f>
        <v>351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100</v>
      </c>
      <c r="X507" s="363">
        <f>IFERROR(IF(W507="",0,CEILING((W507/$H507),1)*$H507),"")</f>
        <v>100.80000000000001</v>
      </c>
      <c r="Y507" s="36">
        <f>IFERROR(IF(X507=0,"",ROUNDUP(X507/H507,0)*0.00753),"")</f>
        <v>0.18071999999999999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23.80952380952381</v>
      </c>
      <c r="X510" s="364">
        <f>IFERROR(X505/H505,"0")+IFERROR(X506/H506,"0")+IFERROR(X507/H507,"0")+IFERROR(X508/H508,"0")+IFERROR(X509/H509,"0")</f>
        <v>24</v>
      </c>
      <c r="Y510" s="364">
        <f>IFERROR(IF(Y505="",0,Y505),"0")+IFERROR(IF(Y506="",0,Y506),"0")+IFERROR(IF(Y507="",0,Y507),"0")+IFERROR(IF(Y508="",0,Y508),"0")+IFERROR(IF(Y509="",0,Y509),"0")</f>
        <v>0.18071999999999999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100</v>
      </c>
      <c r="X511" s="364">
        <f>IFERROR(SUM(X505:X509),"0")</f>
        <v>100.80000000000001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1000</v>
      </c>
      <c r="X513" s="363">
        <f>IFERROR(IF(W513="",0,CEILING((W513/$H513),1)*$H513),"")</f>
        <v>1006.1999999999999</v>
      </c>
      <c r="Y513" s="36">
        <f>IFERROR(IF(X513=0,"",ROUNDUP(X513/H513,0)*0.02175),"")</f>
        <v>2.8057499999999997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128.2051282051282</v>
      </c>
      <c r="X518" s="364">
        <f>IFERROR(X513/H513,"0")+IFERROR(X514/H514,"0")+IFERROR(X515/H515,"0")+IFERROR(X516/H516,"0")+IFERROR(X517/H517,"0")</f>
        <v>129</v>
      </c>
      <c r="Y518" s="364">
        <f>IFERROR(IF(Y513="",0,Y513),"0")+IFERROR(IF(Y514="",0,Y514),"0")+IFERROR(IF(Y515="",0,Y515),"0")+IFERROR(IF(Y516="",0,Y516),"0")+IFERROR(IF(Y517="",0,Y517),"0")</f>
        <v>2.8057499999999997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1000</v>
      </c>
      <c r="X519" s="364">
        <f>IFERROR(SUM(X513:X517),"0")</f>
        <v>1006.1999999999999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9890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9920.64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10318.288243263585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10350.614000000001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16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17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10718.288243263585</v>
      </c>
      <c r="X528" s="364">
        <f>GrossWeightTotalR+PalletQtyTotalR*25</f>
        <v>10775.614000000001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924.50348738019977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929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17.802569999999999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100.80000000000001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21.599999999999998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705.6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705.6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6810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824.64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351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1107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