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5341F4D-44A3-422C-9625-A53834693B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O333" i="1"/>
  <c r="Y332" i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O294" i="1"/>
  <c r="Y293" i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O275" i="1"/>
  <c r="Y274" i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X233" i="1"/>
  <c r="Y233" i="1" s="1"/>
  <c r="O233" i="1"/>
  <c r="Y232" i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O222" i="1"/>
  <c r="W219" i="1"/>
  <c r="W218" i="1"/>
  <c r="X217" i="1"/>
  <c r="Y217" i="1" s="1"/>
  <c r="O217" i="1"/>
  <c r="Y216" i="1"/>
  <c r="Y218" i="1" s="1"/>
  <c r="X216" i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Y203" i="1" s="1"/>
  <c r="X199" i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Y167" i="1"/>
  <c r="Y169" i="1" s="1"/>
  <c r="X167" i="1"/>
  <c r="O167" i="1"/>
  <c r="W165" i="1"/>
  <c r="X164" i="1"/>
  <c r="W164" i="1"/>
  <c r="Y163" i="1"/>
  <c r="X163" i="1"/>
  <c r="O163" i="1"/>
  <c r="X162" i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X60" i="1"/>
  <c r="W60" i="1"/>
  <c r="Y59" i="1"/>
  <c r="X59" i="1"/>
  <c r="Y58" i="1"/>
  <c r="X58" i="1"/>
  <c r="O58" i="1"/>
  <c r="X57" i="1"/>
  <c r="Y57" i="1" s="1"/>
  <c r="O57" i="1"/>
  <c r="Y56" i="1"/>
  <c r="X56" i="1"/>
  <c r="O56" i="1"/>
  <c r="W53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7" i="1"/>
  <c r="Y275" i="1"/>
  <c r="X277" i="1"/>
  <c r="Y294" i="1"/>
  <c r="Y301" i="1" s="1"/>
  <c r="X302" i="1"/>
  <c r="Y317" i="1"/>
  <c r="Y315" i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<sst xmlns="http://schemas.openxmlformats.org/spreadsheetml/2006/main" count="2243" uniqueCount="735">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</sst>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09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600</v>
      </c>
      <c r="X50" s="363">
        <f>IFERROR(IF(W50="",0,CEILING((W50/$H50),1)*$H50),"")</f>
        <v>604.80000000000007</v>
      </c>
      <c r="Y50" s="36">
        <f>IFERROR(IF(X50=0,"",ROUNDUP(X50/H50,0)*0.02175),"")</f>
        <v>1.218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55.55555555555555</v>
      </c>
      <c r="X52" s="364">
        <f>IFERROR(X50/H50,"0")+IFERROR(X51/H51,"0")</f>
        <v>56</v>
      </c>
      <c r="Y52" s="364">
        <f>IFERROR(IF(Y50="",0,Y50),"0")+IFERROR(IF(Y51="",0,Y51),"0")</f>
        <v>1.218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600</v>
      </c>
      <c r="X53" s="364">
        <f>IFERROR(SUM(X50:X51),"0")</f>
        <v>604.80000000000007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100</v>
      </c>
      <c r="X56" s="363">
        <f>IFERROR(IF(W56="",0,CEILING((W56/$H56),1)*$H56),"")</f>
        <v>108</v>
      </c>
      <c r="Y56" s="36">
        <f>IFERROR(IF(X56=0,"",ROUNDUP(X56/H56,0)*0.02175),"")</f>
        <v>0.21749999999999997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50</v>
      </c>
      <c r="X59" s="363">
        <f>IFERROR(IF(W59="",0,CEILING((W59/$H59),1)*$H59),"")</f>
        <v>52</v>
      </c>
      <c r="Y59" s="36">
        <f>IFERROR(IF(X59=0,"",ROUNDUP(X59/H59,0)*0.00937),"")</f>
        <v>0.12181</v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21.75925925925926</v>
      </c>
      <c r="X60" s="364">
        <f>IFERROR(X56/H56,"0")+IFERROR(X57/H57,"0")+IFERROR(X58/H58,"0")+IFERROR(X59/H59,"0")</f>
        <v>23</v>
      </c>
      <c r="Y60" s="364">
        <f>IFERROR(IF(Y56="",0,Y56),"0")+IFERROR(IF(Y57="",0,Y57),"0")+IFERROR(IF(Y58="",0,Y58),"0")+IFERROR(IF(Y59="",0,Y59),"0")</f>
        <v>0.33931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150</v>
      </c>
      <c r="X61" s="364">
        <f>IFERROR(SUM(X56:X59),"0")</f>
        <v>160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530</v>
      </c>
      <c r="X65" s="363">
        <f t="shared" si="2"/>
        <v>537.59999999999991</v>
      </c>
      <c r="Y65" s="36">
        <f t="shared" si="3"/>
        <v>1.044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120</v>
      </c>
      <c r="X67" s="363">
        <f t="shared" si="2"/>
        <v>123.19999999999999</v>
      </c>
      <c r="Y67" s="36">
        <f t="shared" si="3"/>
        <v>0.23924999999999999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450</v>
      </c>
      <c r="X68" s="363">
        <f t="shared" si="2"/>
        <v>453.6</v>
      </c>
      <c r="Y68" s="36">
        <f t="shared" si="3"/>
        <v>0.91349999999999998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500</v>
      </c>
      <c r="X70" s="363">
        <f t="shared" si="2"/>
        <v>503.99999999999994</v>
      </c>
      <c r="Y70" s="36">
        <f t="shared" si="3"/>
        <v>0.9787499999999999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63</v>
      </c>
      <c r="X72" s="363">
        <f t="shared" si="2"/>
        <v>66.600000000000009</v>
      </c>
      <c r="Y72" s="36">
        <f t="shared" ref="Y72:Y78" si="4">IFERROR(IF(X72=0,"",ROUNDUP(X72/H72,0)*0.00937),"")</f>
        <v>0.16866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287</v>
      </c>
      <c r="X78" s="363">
        <f t="shared" si="2"/>
        <v>288</v>
      </c>
      <c r="Y78" s="36">
        <f t="shared" si="4"/>
        <v>0.59967999999999999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16</v>
      </c>
      <c r="X83" s="363">
        <f t="shared" si="2"/>
        <v>18</v>
      </c>
      <c r="Y83" s="36">
        <f>IFERROR(IF(X83=0,"",ROUNDUP(X83/H83,0)*0.00937),"")</f>
        <v>3.7479999999999999E-2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228.70559845559845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232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3.9813199999999997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1966</v>
      </c>
      <c r="X86" s="364">
        <f>IFERROR(SUM(X64:X84),"0")</f>
        <v>1991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60</v>
      </c>
      <c r="X88" s="363">
        <f>IFERROR(IF(W88="",0,CEILING((W88/$H88),1)*$H88),"")</f>
        <v>64.800000000000011</v>
      </c>
      <c r="Y88" s="36">
        <f>IFERROR(IF(X88=0,"",ROUNDUP(X88/H88,0)*0.02175),"")</f>
        <v>0.1305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50</v>
      </c>
      <c r="X91" s="363">
        <f>IFERROR(IF(W91="",0,CEILING((W91/$H91),1)*$H91),"")</f>
        <v>50.4</v>
      </c>
      <c r="Y91" s="36">
        <f>IFERROR(IF(X91=0,"",ROUNDUP(X91/H91,0)*0.00753),"")</f>
        <v>0.15812999999999999</v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26.388888888888893</v>
      </c>
      <c r="X92" s="364">
        <f>IFERROR(X88/H88,"0")+IFERROR(X89/H89,"0")+IFERROR(X90/H90,"0")+IFERROR(X91/H91,"0")</f>
        <v>27</v>
      </c>
      <c r="Y92" s="364">
        <f>IFERROR(IF(Y88="",0,Y88),"0")+IFERROR(IF(Y89="",0,Y89),"0")+IFERROR(IF(Y90="",0,Y90),"0")+IFERROR(IF(Y91="",0,Y91),"0")</f>
        <v>0.28863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110</v>
      </c>
      <c r="X93" s="364">
        <f>IFERROR(SUM(X88:X91),"0")</f>
        <v>115.20000000000002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330</v>
      </c>
      <c r="X110" s="363">
        <f t="shared" si="6"/>
        <v>336</v>
      </c>
      <c r="Y110" s="36">
        <f>IFERROR(IF(X110=0,"",ROUNDUP(X110/H110,0)*0.02175),"")</f>
        <v>0.86999999999999988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232</v>
      </c>
      <c r="X111" s="363">
        <f t="shared" si="6"/>
        <v>235.20000000000002</v>
      </c>
      <c r="Y111" s="36">
        <f>IFERROR(IF(X111=0,"",ROUNDUP(X111/H111,0)*0.02175),"")</f>
        <v>0.60899999999999999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62</v>
      </c>
      <c r="X113" s="363">
        <f t="shared" si="6"/>
        <v>62.1</v>
      </c>
      <c r="Y113" s="36">
        <f>IFERROR(IF(X113=0,"",ROUNDUP(X113/H113,0)*0.00753),"")</f>
        <v>0.17319000000000001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81</v>
      </c>
      <c r="X114" s="363">
        <f t="shared" si="6"/>
        <v>81</v>
      </c>
      <c r="Y114" s="36">
        <f>IFERROR(IF(X114=0,"",ROUNDUP(X114/H114,0)*0.00937),"")</f>
        <v>0.28110000000000002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119.86772486772486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121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1.93329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705</v>
      </c>
      <c r="X119" s="364">
        <f>IFERROR(SUM(X106:X117),"0")</f>
        <v>714.30000000000007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33</v>
      </c>
      <c r="X121" s="363">
        <f t="shared" ref="X121:X127" si="7">IFERROR(IF(W121="",0,CEILING((W121/$H121),1)*$H121),"")</f>
        <v>33.199999999999996</v>
      </c>
      <c r="Y121" s="36">
        <f>IFERROR(IF(X121=0,"",ROUNDUP(X121/H121,0)*0.00937),"")</f>
        <v>9.3700000000000006E-2</v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200</v>
      </c>
      <c r="X123" s="363">
        <f t="shared" si="7"/>
        <v>201.60000000000002</v>
      </c>
      <c r="Y123" s="36">
        <f>IFERROR(IF(X123=0,"",ROUNDUP(X123/H123,0)*0.02175),"")</f>
        <v>0.52200000000000002</v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8</v>
      </c>
      <c r="X127" s="363">
        <f t="shared" si="7"/>
        <v>9.6</v>
      </c>
      <c r="Y127" s="36">
        <f>IFERROR(IF(X127=0,"",ROUNDUP(X127/H127,0)*0.00753),"")</f>
        <v>3.0120000000000001E-2</v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37.082616179001725</v>
      </c>
      <c r="X128" s="364">
        <f>IFERROR(X121/H121,"0")+IFERROR(X122/H122,"0")+IFERROR(X123/H123,"0")+IFERROR(X124/H124,"0")+IFERROR(X125/H125,"0")+IFERROR(X126/H126,"0")+IFERROR(X127/H127,"0")</f>
        <v>38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0.64582000000000006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241</v>
      </c>
      <c r="X129" s="364">
        <f>IFERROR(SUM(X121:X127),"0")</f>
        <v>244.4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251</v>
      </c>
      <c r="X133" s="363">
        <f>IFERROR(IF(W133="",0,CEILING((W133/$H133),1)*$H133),"")</f>
        <v>252</v>
      </c>
      <c r="Y133" s="36">
        <f>IFERROR(IF(X133=0,"",ROUNDUP(X133/H133,0)*0.02175),"")</f>
        <v>0.65249999999999997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60</v>
      </c>
      <c r="X135" s="363">
        <f>IFERROR(IF(W135="",0,CEILING((W135/$H135),1)*$H135),"")</f>
        <v>62.1</v>
      </c>
      <c r="Y135" s="36">
        <f>IFERROR(IF(X135=0,"",ROUNDUP(X135/H135,0)*0.00753),"")</f>
        <v>0.17319000000000001</v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52.103174603174601</v>
      </c>
      <c r="X137" s="364">
        <f>IFERROR(X132/H132,"0")+IFERROR(X133/H133,"0")+IFERROR(X134/H134,"0")+IFERROR(X135/H135,"0")+IFERROR(X136/H136,"0")</f>
        <v>53</v>
      </c>
      <c r="Y137" s="364">
        <f>IFERROR(IF(Y132="",0,Y132),"0")+IFERROR(IF(Y133="",0,Y133),"0")+IFERROR(IF(Y134="",0,Y134),"0")+IFERROR(IF(Y135="",0,Y135),"0")+IFERROR(IF(Y136="",0,Y136),"0")</f>
        <v>0.82569000000000004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311</v>
      </c>
      <c r="X138" s="364">
        <f>IFERROR(SUM(X132:X136),"0")</f>
        <v>314.10000000000002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90</v>
      </c>
      <c r="X149" s="363">
        <f t="shared" ref="X149:X157" si="8">IFERROR(IF(W149="",0,CEILING((W149/$H149),1)*$H149),"")</f>
        <v>92.4</v>
      </c>
      <c r="Y149" s="36">
        <f>IFERROR(IF(X149=0,"",ROUNDUP(X149/H149,0)*0.00753),"")</f>
        <v>0.16566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20</v>
      </c>
      <c r="X151" s="363">
        <f t="shared" si="8"/>
        <v>21</v>
      </c>
      <c r="Y151" s="36">
        <f>IFERROR(IF(X151=0,"",ROUNDUP(X151/H151,0)*0.00753),"")</f>
        <v>3.7650000000000003E-2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158</v>
      </c>
      <c r="X152" s="363">
        <f t="shared" si="8"/>
        <v>159.6</v>
      </c>
      <c r="Y152" s="36">
        <f>IFERROR(IF(X152=0,"",ROUNDUP(X152/H152,0)*0.00502),"")</f>
        <v>0.38152000000000003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356</v>
      </c>
      <c r="X155" s="363">
        <f t="shared" si="8"/>
        <v>357</v>
      </c>
      <c r="Y155" s="36">
        <f>IFERROR(IF(X155=0,"",ROUNDUP(X155/H155,0)*0.00502),"")</f>
        <v>0.85340000000000005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270.95238095238096</v>
      </c>
      <c r="X158" s="364">
        <f>IFERROR(X149/H149,"0")+IFERROR(X150/H150,"0")+IFERROR(X151/H151,"0")+IFERROR(X152/H152,"0")+IFERROR(X153/H153,"0")+IFERROR(X154/H154,"0")+IFERROR(X155/H155,"0")+IFERROR(X156/H156,"0")+IFERROR(X157/H157,"0")</f>
        <v>273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1.4382299999999999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624</v>
      </c>
      <c r="X159" s="364">
        <f>IFERROR(SUM(X149:X157),"0")</f>
        <v>630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126</v>
      </c>
      <c r="X168" s="363">
        <f>IFERROR(IF(W168="",0,CEILING((W168/$H168),1)*$H168),"")</f>
        <v>126</v>
      </c>
      <c r="Y168" s="36">
        <f>IFERROR(IF(X168=0,"",ROUNDUP(X168/H168,0)*0.00753),"")</f>
        <v>0.45180000000000003</v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60</v>
      </c>
      <c r="X169" s="364">
        <f>IFERROR(X167/H167,"0")+IFERROR(X168/H168,"0")</f>
        <v>60</v>
      </c>
      <c r="Y169" s="364">
        <f>IFERROR(IF(Y167="",0,Y167),"0")+IFERROR(IF(Y168="",0,Y168),"0")</f>
        <v>0.45180000000000003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126</v>
      </c>
      <c r="X170" s="364">
        <f>IFERROR(SUM(X167:X168),"0")</f>
        <v>126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180</v>
      </c>
      <c r="X172" s="363">
        <f>IFERROR(IF(W172="",0,CEILING((W172/$H172),1)*$H172),"")</f>
        <v>183.60000000000002</v>
      </c>
      <c r="Y172" s="36">
        <f>IFERROR(IF(X172=0,"",ROUNDUP(X172/H172,0)*0.00937),"")</f>
        <v>0.31857999999999997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160</v>
      </c>
      <c r="X173" s="363">
        <f>IFERROR(IF(W173="",0,CEILING((W173/$H173),1)*$H173),"")</f>
        <v>162</v>
      </c>
      <c r="Y173" s="36">
        <f>IFERROR(IF(X173=0,"",ROUNDUP(X173/H173,0)*0.00937),"")</f>
        <v>0.28110000000000002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300</v>
      </c>
      <c r="X175" s="363">
        <f>IFERROR(IF(W175="",0,CEILING((W175/$H175),1)*$H175),"")</f>
        <v>302.40000000000003</v>
      </c>
      <c r="Y175" s="36">
        <f>IFERROR(IF(X175=0,"",ROUNDUP(X175/H175,0)*0.00937),"")</f>
        <v>0.52471999999999996</v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118.5185185185185</v>
      </c>
      <c r="X176" s="364">
        <f>IFERROR(X172/H172,"0")+IFERROR(X173/H173,"0")+IFERROR(X174/H174,"0")+IFERROR(X175/H175,"0")</f>
        <v>120</v>
      </c>
      <c r="Y176" s="364">
        <f>IFERROR(IF(Y172="",0,Y172),"0")+IFERROR(IF(Y173="",0,Y173),"0")+IFERROR(IF(Y174="",0,Y174),"0")+IFERROR(IF(Y175="",0,Y175),"0")</f>
        <v>1.1244000000000001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640</v>
      </c>
      <c r="X177" s="364">
        <f>IFERROR(SUM(X172:X175),"0")</f>
        <v>648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400</v>
      </c>
      <c r="X180" s="363">
        <f t="shared" si="9"/>
        <v>400.2</v>
      </c>
      <c r="Y180" s="36">
        <f>IFERROR(IF(X180=0,"",ROUNDUP(X180/H180,0)*0.02175),"")</f>
        <v>1.0004999999999999</v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250</v>
      </c>
      <c r="X183" s="363">
        <f t="shared" si="9"/>
        <v>257.39999999999998</v>
      </c>
      <c r="Y183" s="36">
        <f>IFERROR(IF(X183=0,"",ROUNDUP(X183/H183,0)*0.02175),"")</f>
        <v>0.71775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327</v>
      </c>
      <c r="X185" s="363">
        <f t="shared" si="9"/>
        <v>328.8</v>
      </c>
      <c r="Y185" s="36">
        <f>IFERROR(IF(X185=0,"",ROUNDUP(X185/H185,0)*0.00753),"")</f>
        <v>1.0316100000000001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323</v>
      </c>
      <c r="X187" s="363">
        <f t="shared" si="9"/>
        <v>324</v>
      </c>
      <c r="Y187" s="36">
        <f>IFERROR(IF(X187=0,"",ROUNDUP(X187/H187,0)*0.00753),"")</f>
        <v>1.0165500000000001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103</v>
      </c>
      <c r="X189" s="363">
        <f t="shared" si="9"/>
        <v>103.2</v>
      </c>
      <c r="Y189" s="36">
        <f t="shared" ref="Y189:Y195" si="10">IFERROR(IF(X189=0,"",ROUNDUP(X189/H189,0)*0.00753),"")</f>
        <v>0.32379000000000002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474</v>
      </c>
      <c r="X191" s="363">
        <f t="shared" si="9"/>
        <v>475.2</v>
      </c>
      <c r="Y191" s="36">
        <f t="shared" si="10"/>
        <v>1.4909400000000002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479</v>
      </c>
      <c r="X192" s="363">
        <f t="shared" si="9"/>
        <v>480</v>
      </c>
      <c r="Y192" s="36">
        <f t="shared" si="10"/>
        <v>1.506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70</v>
      </c>
      <c r="X194" s="363">
        <f t="shared" si="9"/>
        <v>72</v>
      </c>
      <c r="Y194" s="36">
        <f t="shared" si="10"/>
        <v>0.22590000000000002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71</v>
      </c>
      <c r="X195" s="363">
        <f t="shared" si="9"/>
        <v>72</v>
      </c>
      <c r="Y195" s="36">
        <f t="shared" si="10"/>
        <v>0.22590000000000002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847.61162687886838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852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7.5389400000000011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2497</v>
      </c>
      <c r="X197" s="364">
        <f>IFERROR(SUM(X179:X195),"0")</f>
        <v>2512.8000000000002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177</v>
      </c>
      <c r="X201" s="363">
        <f>IFERROR(IF(W201="",0,CEILING((W201/$H201),1)*$H201),"")</f>
        <v>177.6</v>
      </c>
      <c r="Y201" s="36">
        <f>IFERROR(IF(X201=0,"",ROUNDUP(X201/H201,0)*0.00753),"")</f>
        <v>0.55722000000000005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18</v>
      </c>
      <c r="X202" s="363">
        <f>IFERROR(IF(W202="",0,CEILING((W202/$H202),1)*$H202),"")</f>
        <v>19.2</v>
      </c>
      <c r="Y202" s="36">
        <f>IFERROR(IF(X202=0,"",ROUNDUP(X202/H202,0)*0.00753),"")</f>
        <v>6.0240000000000002E-2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81.25</v>
      </c>
      <c r="X203" s="364">
        <f>IFERROR(X199/H199,"0")+IFERROR(X200/H200,"0")+IFERROR(X201/H201,"0")+IFERROR(X202/H202,"0")</f>
        <v>82</v>
      </c>
      <c r="Y203" s="364">
        <f>IFERROR(IF(Y199="",0,Y199),"0")+IFERROR(IF(Y200="",0,Y200),"0")+IFERROR(IF(Y201="",0,Y201),"0")+IFERROR(IF(Y202="",0,Y202),"0")</f>
        <v>0.61746000000000001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195</v>
      </c>
      <c r="X204" s="364">
        <f>IFERROR(SUM(X199:X202),"0")</f>
        <v>196.79999999999998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100</v>
      </c>
      <c r="X209" s="363">
        <f t="shared" si="11"/>
        <v>104.39999999999999</v>
      </c>
      <c r="Y209" s="36">
        <f>IFERROR(IF(X209=0,"",ROUNDUP(X209/H209,0)*0.02175),"")</f>
        <v>0.19574999999999998</v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8.6206896551724146</v>
      </c>
      <c r="X213" s="364">
        <f>IFERROR(X207/H207,"0")+IFERROR(X208/H208,"0")+IFERROR(X209/H209,"0")+IFERROR(X210/H210,"0")+IFERROR(X211/H211,"0")+IFERROR(X212/H212,"0")</f>
        <v>9</v>
      </c>
      <c r="Y213" s="364">
        <f>IFERROR(IF(Y207="",0,Y207),"0")+IFERROR(IF(Y208="",0,Y208),"0")+IFERROR(IF(Y209="",0,Y209),"0")+IFERROR(IF(Y210="",0,Y210),"0")+IFERROR(IF(Y211="",0,Y211),"0")+IFERROR(IF(Y212="",0,Y212),"0")</f>
        <v>0.19574999999999998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100</v>
      </c>
      <c r="X214" s="364">
        <f>IFERROR(SUM(X207:X212),"0")</f>
        <v>104.39999999999999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120</v>
      </c>
      <c r="X222" s="363">
        <f t="shared" ref="X222:X227" si="12">IFERROR(IF(W222="",0,CEILING((W222/$H222),1)*$H222),"")</f>
        <v>127.6</v>
      </c>
      <c r="Y222" s="36">
        <f>IFERROR(IF(X222=0,"",ROUNDUP(X222/H222,0)*0.02175),"")</f>
        <v>0.23924999999999999</v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10.344827586206897</v>
      </c>
      <c r="X228" s="364">
        <f>IFERROR(X222/H222,"0")+IFERROR(X223/H223,"0")+IFERROR(X224/H224,"0")+IFERROR(X225/H225,"0")+IFERROR(X226/H226,"0")+IFERROR(X227/H227,"0")</f>
        <v>11</v>
      </c>
      <c r="Y228" s="364">
        <f>IFERROR(IF(Y222="",0,Y222),"0")+IFERROR(IF(Y223="",0,Y223),"0")+IFERROR(IF(Y224="",0,Y224),"0")+IFERROR(IF(Y225="",0,Y225),"0")+IFERROR(IF(Y226="",0,Y226),"0")+IFERROR(IF(Y227="",0,Y227),"0")</f>
        <v>0.23924999999999999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120</v>
      </c>
      <c r="X229" s="364">
        <f>IFERROR(SUM(X222:X227),"0")</f>
        <v>127.6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39</v>
      </c>
      <c r="X255" s="363">
        <f>IFERROR(IF(W255="",0,CEILING((W255/$H255),1)*$H255),"")</f>
        <v>42</v>
      </c>
      <c r="Y255" s="36">
        <f>IFERROR(IF(X255=0,"",ROUNDUP(X255/H255,0)*0.00753),"")</f>
        <v>7.5300000000000006E-2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9.2857142857142847</v>
      </c>
      <c r="X259" s="364">
        <f>IFERROR(X255/H255,"0")+IFERROR(X256/H256,"0")+IFERROR(X257/H257,"0")+IFERROR(X258/H258,"0")</f>
        <v>10</v>
      </c>
      <c r="Y259" s="364">
        <f>IFERROR(IF(Y255="",0,Y255),"0")+IFERROR(IF(Y256="",0,Y256),"0")+IFERROR(IF(Y257="",0,Y257),"0")+IFERROR(IF(Y258="",0,Y258),"0")</f>
        <v>7.5300000000000006E-2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39</v>
      </c>
      <c r="X260" s="364">
        <f>IFERROR(SUM(X255:X258),"0")</f>
        <v>42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44</v>
      </c>
      <c r="X268" s="363">
        <f t="shared" si="15"/>
        <v>45.900000000000006</v>
      </c>
      <c r="Y268" s="36">
        <f>IFERROR(IF(X268=0,"",ROUNDUP(X268/H268,0)*0.00753),"")</f>
        <v>0.12801000000000001</v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16.296296296296294</v>
      </c>
      <c r="X271" s="364">
        <f>IFERROR(X262/H262,"0")+IFERROR(X263/H263,"0")+IFERROR(X264/H264,"0")+IFERROR(X265/H265,"0")+IFERROR(X266/H266,"0")+IFERROR(X267/H267,"0")+IFERROR(X268/H268,"0")+IFERROR(X269/H269,"0")+IFERROR(X270/H270,"0")</f>
        <v>17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0.12801000000000001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44</v>
      </c>
      <c r="X272" s="364">
        <f>IFERROR(SUM(X262:X270),"0")</f>
        <v>45.900000000000006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200</v>
      </c>
      <c r="X274" s="363">
        <f>IFERROR(IF(W274="",0,CEILING((W274/$H274),1)*$H274),"")</f>
        <v>201.60000000000002</v>
      </c>
      <c r="Y274" s="36">
        <f>IFERROR(IF(X274=0,"",ROUNDUP(X274/H274,0)*0.02175),"")</f>
        <v>0.52200000000000002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200</v>
      </c>
      <c r="X275" s="363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98</v>
      </c>
      <c r="X276" s="363">
        <f>IFERROR(IF(W276="",0,CEILING((W276/$H276),1)*$H276),"")</f>
        <v>100.80000000000001</v>
      </c>
      <c r="Y276" s="36">
        <f>IFERROR(IF(X276=0,"",ROUNDUP(X276/H276,0)*0.02175),"")</f>
        <v>0.26100000000000001</v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61.117216117216117</v>
      </c>
      <c r="X277" s="364">
        <f>IFERROR(X274/H274,"0")+IFERROR(X275/H275,"0")+IFERROR(X276/H276,"0")</f>
        <v>62</v>
      </c>
      <c r="Y277" s="364">
        <f>IFERROR(IF(Y274="",0,Y274),"0")+IFERROR(IF(Y275="",0,Y275),"0")+IFERROR(IF(Y276="",0,Y276),"0")</f>
        <v>1.3485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498</v>
      </c>
      <c r="X278" s="364">
        <f>IFERROR(SUM(X274:X276),"0")</f>
        <v>505.2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38</v>
      </c>
      <c r="X310" s="363">
        <f>IFERROR(IF(W310="",0,CEILING((W310/$H310),1)*$H310),"")</f>
        <v>39.6</v>
      </c>
      <c r="Y310" s="36">
        <f>IFERROR(IF(X310=0,"",ROUNDUP(X310/H310,0)*0.00753),"")</f>
        <v>0.16566</v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21.111111111111111</v>
      </c>
      <c r="X311" s="364">
        <f>IFERROR(X310/H310,"0")</f>
        <v>22</v>
      </c>
      <c r="Y311" s="364">
        <f>IFERROR(IF(Y310="",0,Y310),"0")</f>
        <v>0.16566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38</v>
      </c>
      <c r="X312" s="364">
        <f>IFERROR(SUM(X310:X310),"0")</f>
        <v>39.6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120</v>
      </c>
      <c r="X314" s="363">
        <f>IFERROR(IF(W314="",0,CEILING((W314/$H314),1)*$H314),"")</f>
        <v>121.5</v>
      </c>
      <c r="Y314" s="36">
        <f>IFERROR(IF(X314=0,"",ROUNDUP(X314/H314,0)*0.02175),"")</f>
        <v>0.32624999999999998</v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14.814814814814815</v>
      </c>
      <c r="X317" s="364">
        <f>IFERROR(X314/H314,"0")+IFERROR(X315/H315,"0")+IFERROR(X316/H316,"0")</f>
        <v>15</v>
      </c>
      <c r="Y317" s="364">
        <f>IFERROR(IF(Y314="",0,Y314),"0")+IFERROR(IF(Y315="",0,Y315),"0")+IFERROR(IF(Y316="",0,Y316),"0")</f>
        <v>0.32624999999999998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120</v>
      </c>
      <c r="X318" s="364">
        <f>IFERROR(SUM(X314:X316),"0")</f>
        <v>121.5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500</v>
      </c>
      <c r="X331" s="363">
        <f t="shared" si="17"/>
        <v>510</v>
      </c>
      <c r="Y331" s="36">
        <f>IFERROR(IF(X331=0,"",ROUNDUP(X331/H331,0)*0.02175),"")</f>
        <v>0.73949999999999994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500</v>
      </c>
      <c r="X332" s="363">
        <f t="shared" si="17"/>
        <v>510</v>
      </c>
      <c r="Y332" s="36">
        <f>IFERROR(IF(X332=0,"",ROUNDUP(X332/H332,0)*0.02175),"")</f>
        <v>0.73949999999999994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500</v>
      </c>
      <c r="X334" s="363">
        <f t="shared" si="17"/>
        <v>510</v>
      </c>
      <c r="Y334" s="36">
        <f>IFERROR(IF(X334=0,"",ROUNDUP(X334/H334,0)*0.02175),"")</f>
        <v>0.73949999999999994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100</v>
      </c>
      <c r="X338" s="364">
        <f>IFERROR(X330/H330,"0")+IFERROR(X331/H331,"0")+IFERROR(X332/H332,"0")+IFERROR(X333/H333,"0")+IFERROR(X334/H334,"0")+IFERROR(X335/H335,"0")+IFERROR(X336/H336,"0")+IFERROR(X337/H337,"0")</f>
        <v>102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2.2184999999999997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1500</v>
      </c>
      <c r="X339" s="364">
        <f>IFERROR(SUM(X330:X337),"0")</f>
        <v>1530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1100</v>
      </c>
      <c r="X341" s="363">
        <f>IFERROR(IF(W341="",0,CEILING((W341/$H341),1)*$H341),"")</f>
        <v>1110</v>
      </c>
      <c r="Y341" s="36">
        <f>IFERROR(IF(X341=0,"",ROUNDUP(X341/H341,0)*0.02175),"")</f>
        <v>1.6094999999999999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73.333333333333329</v>
      </c>
      <c r="X344" s="364">
        <f>IFERROR(X341/H341,"0")+IFERROR(X342/H342,"0")+IFERROR(X343/H343,"0")</f>
        <v>74</v>
      </c>
      <c r="Y344" s="364">
        <f>IFERROR(IF(Y341="",0,Y341),"0")+IFERROR(IF(Y342="",0,Y342),"0")+IFERROR(IF(Y343="",0,Y343),"0")</f>
        <v>1.6094999999999999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1100</v>
      </c>
      <c r="X345" s="364">
        <f>IFERROR(SUM(X341:X343),"0")</f>
        <v>1110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180</v>
      </c>
      <c r="X348" s="363">
        <f>IFERROR(IF(W348="",0,CEILING((W348/$H348),1)*$H348),"")</f>
        <v>187.2</v>
      </c>
      <c r="Y348" s="36">
        <f>IFERROR(IF(X348=0,"",ROUNDUP(X348/H348,0)*0.02175),"")</f>
        <v>0.52200000000000002</v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23.076923076923077</v>
      </c>
      <c r="X349" s="364">
        <f>IFERROR(X347/H347,"0")+IFERROR(X348/H348,"0")</f>
        <v>24</v>
      </c>
      <c r="Y349" s="364">
        <f>IFERROR(IF(Y347="",0,Y347),"0")+IFERROR(IF(Y348="",0,Y348),"0")</f>
        <v>0.52200000000000002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180</v>
      </c>
      <c r="X350" s="364">
        <f>IFERROR(SUM(X347:X348),"0")</f>
        <v>187.2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100</v>
      </c>
      <c r="X352" s="363">
        <f>IFERROR(IF(W352="",0,CEILING((W352/$H352),1)*$H352),"")</f>
        <v>101.39999999999999</v>
      </c>
      <c r="Y352" s="36">
        <f>IFERROR(IF(X352=0,"",ROUNDUP(X352/H352,0)*0.02175),"")</f>
        <v>0.28275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12.820512820512821</v>
      </c>
      <c r="X353" s="364">
        <f>IFERROR(X352/H352,"0")</f>
        <v>13</v>
      </c>
      <c r="Y353" s="364">
        <f>IFERROR(IF(Y352="",0,Y352),"0")</f>
        <v>0.28275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100</v>
      </c>
      <c r="X354" s="364">
        <f>IFERROR(SUM(X352:X352),"0")</f>
        <v>101.39999999999999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650</v>
      </c>
      <c r="X370" s="363">
        <f>IFERROR(IF(W370="",0,CEILING((W370/$H370),1)*$H370),"")</f>
        <v>655.19999999999993</v>
      </c>
      <c r="Y370" s="36">
        <f>IFERROR(IF(X370=0,"",ROUNDUP(X370/H370,0)*0.02175),"")</f>
        <v>1.827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83.333333333333329</v>
      </c>
      <c r="X374" s="364">
        <f>IFERROR(X370/H370,"0")+IFERROR(X371/H371,"0")+IFERROR(X372/H372,"0")+IFERROR(X373/H373,"0")</f>
        <v>84</v>
      </c>
      <c r="Y374" s="364">
        <f>IFERROR(IF(Y370="",0,Y370),"0")+IFERROR(IF(Y371="",0,Y371),"0")+IFERROR(IF(Y372="",0,Y372),"0")+IFERROR(IF(Y373="",0,Y373),"0")</f>
        <v>1.827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650</v>
      </c>
      <c r="X375" s="364">
        <f>IFERROR(SUM(X370:X373),"0")</f>
        <v>655.19999999999993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12</v>
      </c>
      <c r="X388" s="363">
        <f t="shared" ref="X388:X400" si="18">IFERROR(IF(W388="",0,CEILING((W388/$H388),1)*$H388),"")</f>
        <v>12.600000000000001</v>
      </c>
      <c r="Y388" s="36">
        <f>IFERROR(IF(X388=0,"",ROUNDUP(X388/H388,0)*0.00753),"")</f>
        <v>2.2589999999999999E-2</v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13</v>
      </c>
      <c r="X390" s="363">
        <f t="shared" si="18"/>
        <v>16.8</v>
      </c>
      <c r="Y390" s="36">
        <f>IFERROR(IF(X390=0,"",ROUNDUP(X390/H390,0)*0.00753),"")</f>
        <v>3.0120000000000001E-2</v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13</v>
      </c>
      <c r="X399" s="363">
        <f t="shared" si="18"/>
        <v>14.700000000000001</v>
      </c>
      <c r="Y399" s="36">
        <f t="shared" si="19"/>
        <v>3.5140000000000005E-2</v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12.142857142857142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14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8.7850000000000011E-2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38</v>
      </c>
      <c r="X402" s="364">
        <f>IFERROR(SUM(X388:X400),"0")</f>
        <v>44.1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28</v>
      </c>
      <c r="X426" s="363">
        <f t="shared" ref="X426:X432" si="20">IFERROR(IF(W426="",0,CEILING((W426/$H426),1)*$H426),"")</f>
        <v>29.400000000000002</v>
      </c>
      <c r="Y426" s="36">
        <f>IFERROR(IF(X426=0,"",ROUNDUP(X426/H426,0)*0.00753),"")</f>
        <v>5.271E-2</v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6.6666666666666661</v>
      </c>
      <c r="X433" s="364">
        <f>IFERROR(X426/H426,"0")+IFERROR(X427/H427,"0")+IFERROR(X428/H428,"0")+IFERROR(X429/H429,"0")+IFERROR(X430/H430,"0")+IFERROR(X431/H431,"0")+IFERROR(X432/H432,"0")</f>
        <v>7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5.271E-2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28</v>
      </c>
      <c r="X434" s="364">
        <f>IFERROR(SUM(X426:X432),"0")</f>
        <v>29.400000000000002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5</v>
      </c>
      <c r="X441" s="363">
        <f>IFERROR(IF(W441="",0,CEILING((W441/$H441),1)*$H441),"")</f>
        <v>5.28</v>
      </c>
      <c r="Y441" s="36">
        <f>IFERROR(IF(X441=0,"",ROUNDUP(X441/H441,0)*0.00627),"")</f>
        <v>2.5080000000000002E-2</v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3.7878787878787876</v>
      </c>
      <c r="X442" s="364">
        <f>IFERROR(X441/H441,"0")</f>
        <v>4</v>
      </c>
      <c r="Y442" s="364">
        <f>IFERROR(IF(Y441="",0,Y441),"0")</f>
        <v>2.5080000000000002E-2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5</v>
      </c>
      <c r="X443" s="364">
        <f>IFERROR(SUM(X441:X441),"0")</f>
        <v>5.28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650</v>
      </c>
      <c r="X452" s="363">
        <f t="shared" si="21"/>
        <v>654.72</v>
      </c>
      <c r="Y452" s="36">
        <f t="shared" si="22"/>
        <v>1.4830399999999999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170</v>
      </c>
      <c r="X453" s="363">
        <f t="shared" si="21"/>
        <v>174.24</v>
      </c>
      <c r="Y453" s="36">
        <f t="shared" si="22"/>
        <v>0.39468000000000003</v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650</v>
      </c>
      <c r="X455" s="363">
        <f t="shared" si="21"/>
        <v>654.72</v>
      </c>
      <c r="Y455" s="36">
        <f t="shared" si="22"/>
        <v>1.4830399999999999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233</v>
      </c>
      <c r="X457" s="363">
        <f t="shared" si="21"/>
        <v>234</v>
      </c>
      <c r="Y457" s="36">
        <f>IFERROR(IF(X457=0,"",ROUNDUP(X457/H457,0)*0.00937),"")</f>
        <v>0.60904999999999998</v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37</v>
      </c>
      <c r="X460" s="363">
        <f t="shared" si="21"/>
        <v>38.4</v>
      </c>
      <c r="Y460" s="36">
        <f>IFERROR(IF(X460=0,"",ROUNDUP(X460/H460,0)*0.00753),"")</f>
        <v>0.12048</v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358.54797979797979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362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4.0902899999999995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1740</v>
      </c>
      <c r="X463" s="364">
        <f>IFERROR(SUM(X451:X461),"0")</f>
        <v>1756.0800000000002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450</v>
      </c>
      <c r="X465" s="363">
        <f>IFERROR(IF(W465="",0,CEILING((W465/$H465),1)*$H465),"")</f>
        <v>454.08000000000004</v>
      </c>
      <c r="Y465" s="36">
        <f>IFERROR(IF(X465=0,"",ROUNDUP(X465/H465,0)*0.01196),"")</f>
        <v>1.0285599999999999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294</v>
      </c>
      <c r="X466" s="363">
        <f>IFERROR(IF(W466="",0,CEILING((W466/$H466),1)*$H466),"")</f>
        <v>295.2</v>
      </c>
      <c r="Y466" s="36">
        <f>IFERROR(IF(X466=0,"",ROUNDUP(X466/H466,0)*0.00937),"")</f>
        <v>0.76834000000000002</v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166.89393939393938</v>
      </c>
      <c r="X467" s="364">
        <f>IFERROR(X465/H465,"0")+IFERROR(X466/H466,"0")</f>
        <v>168</v>
      </c>
      <c r="Y467" s="364">
        <f>IFERROR(IF(Y465="",0,Y465),"0")+IFERROR(IF(Y466="",0,Y466),"0")</f>
        <v>1.7968999999999999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744</v>
      </c>
      <c r="X468" s="364">
        <f>IFERROR(SUM(X465:X466),"0")</f>
        <v>749.28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150</v>
      </c>
      <c r="X470" s="363">
        <f t="shared" ref="X470:X475" si="23">IFERROR(IF(W470="",0,CEILING((W470/$H470),1)*$H470),"")</f>
        <v>153.12</v>
      </c>
      <c r="Y470" s="36">
        <f>IFERROR(IF(X470=0,"",ROUNDUP(X470/H470,0)*0.01196),"")</f>
        <v>0.34683999999999998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250</v>
      </c>
      <c r="X471" s="363">
        <f t="shared" si="23"/>
        <v>253.44</v>
      </c>
      <c r="Y471" s="36">
        <f>IFERROR(IF(X471=0,"",ROUNDUP(X471/H471,0)*0.01196),"")</f>
        <v>0.57408000000000003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250</v>
      </c>
      <c r="X472" s="363">
        <f t="shared" si="23"/>
        <v>253.44</v>
      </c>
      <c r="Y472" s="36">
        <f>IFERROR(IF(X472=0,"",ROUNDUP(X472/H472,0)*0.01196),"")</f>
        <v>0.57408000000000003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123.10606060606059</v>
      </c>
      <c r="X476" s="364">
        <f>IFERROR(X470/H470,"0")+IFERROR(X471/H471,"0")+IFERROR(X472/H472,"0")+IFERROR(X473/H473,"0")+IFERROR(X474/H474,"0")+IFERROR(X475/H475,"0")</f>
        <v>125</v>
      </c>
      <c r="Y476" s="364">
        <f>IFERROR(IF(Y470="",0,Y470),"0")+IFERROR(IF(Y471="",0,Y471),"0")+IFERROR(IF(Y472="",0,Y472),"0")+IFERROR(IF(Y473="",0,Y473),"0")+IFERROR(IF(Y474="",0,Y474),"0")+IFERROR(IF(Y475="",0,Y475),"0")</f>
        <v>1.4950000000000001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650</v>
      </c>
      <c r="X477" s="364">
        <f>IFERROR(SUM(X470:X475),"0")</f>
        <v>660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100</v>
      </c>
      <c r="X505" s="363">
        <f>IFERROR(IF(W505="",0,CEILING((W505/$H505),1)*$H505),"")</f>
        <v>100.80000000000001</v>
      </c>
      <c r="Y505" s="36">
        <f>IFERROR(IF(X505=0,"",ROUNDUP(X505/H505,0)*0.00753),"")</f>
        <v>0.18071999999999999</v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100</v>
      </c>
      <c r="X507" s="363">
        <f>IFERROR(IF(W507="",0,CEILING((W507/$H507),1)*$H507),"")</f>
        <v>100.80000000000001</v>
      </c>
      <c r="Y507" s="36">
        <f>IFERROR(IF(X507=0,"",ROUNDUP(X507/H507,0)*0.00753),"")</f>
        <v>0.18071999999999999</v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47.61904761904762</v>
      </c>
      <c r="X510" s="364">
        <f>IFERROR(X505/H505,"0")+IFERROR(X506/H506,"0")+IFERROR(X507/H507,"0")+IFERROR(X508/H508,"0")+IFERROR(X509/H509,"0")</f>
        <v>48</v>
      </c>
      <c r="Y510" s="364">
        <f>IFERROR(IF(Y505="",0,Y505),"0")+IFERROR(IF(Y506="",0,Y506),"0")+IFERROR(IF(Y507="",0,Y507),"0")+IFERROR(IF(Y508="",0,Y508),"0")+IFERROR(IF(Y509="",0,Y509),"0")</f>
        <v>0.36143999999999998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200</v>
      </c>
      <c r="X511" s="364">
        <f>IFERROR(SUM(X505:X509),"0")</f>
        <v>201.60000000000002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16059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16273.140000000003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17062.650376292768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17289.154000000002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32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17862.650376292768</v>
      </c>
      <c r="X528" s="364">
        <f>GrossWeightTotalR+PalletQtyTotalR*25</f>
        <v>18089.154000000002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3072.7145466040361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3108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37.250630000000001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604.80000000000007</v>
      </c>
      <c r="D535" s="46">
        <f>IFERROR(X56*1,"0")+IFERROR(X57*1,"0")+IFERROR(X58*1,"0")+IFERROR(X59*1,"0")</f>
        <v>160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3064.8999999999996</v>
      </c>
      <c r="F535" s="46">
        <f>IFERROR(X132*1,"0")+IFERROR(X133*1,"0")+IFERROR(X134*1,"0")+IFERROR(X135*1,"0")+IFERROR(X136*1,"0")</f>
        <v>314.10000000000002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630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3483.599999999999</v>
      </c>
      <c r="J535" s="46">
        <f>IFERROR(X207*1,"0")+IFERROR(X208*1,"0")+IFERROR(X209*1,"0")+IFERROR(X210*1,"0")+IFERROR(X211*1,"0")+IFERROR(X212*1,"0")+IFERROR(X216*1,"0")+IFERROR(X217*1,"0")</f>
        <v>104.39999999999999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593.09999999999991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593.09999999999991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161.1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2928.6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655.19999999999993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44.1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34.68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3165.36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201.60000000000002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2024-04-19T09:09:57Z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