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externalReferences>
    <externalReference r:id="rId3"/>
    <externalReference r:id="rId4"/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<sst xmlns="http://schemas.openxmlformats.org/spreadsheetml/2006/main" count="296" uniqueCount="155">
  <si>
    <t xml:space="preserve">Период: 20.12.2024 - 27.12.2024</t>
  </si>
  <si>
    <t xml:space="preserve">Количество</t>
  </si>
  <si>
    <t xml:space="preserve">метка</t>
  </si>
  <si>
    <t xml:space="preserve">крат</t>
  </si>
  <si>
    <t xml:space="preserve">ср</t>
  </si>
  <si>
    <t xml:space="preserve">заяв</t>
  </si>
  <si>
    <t xml:space="preserve">разн</t>
  </si>
  <si>
    <t xml:space="preserve">заказ</t>
  </si>
  <si>
    <t xml:space="preserve">пуд</t>
  </si>
  <si>
    <t xml:space="preserve">кон ост</t>
  </si>
  <si>
    <t xml:space="preserve">факт</t>
  </si>
  <si>
    <t xml:space="preserve">медв</t>
  </si>
  <si>
    <t xml:space="preserve">тк</t>
  </si>
  <si>
    <t xml:space="preserve">атпр</t>
  </si>
  <si>
    <t xml:space="preserve">пудп</t>
  </si>
  <si>
    <t xml:space="preserve">пр</t>
  </si>
  <si>
    <t xml:space="preserve">коментарии</t>
  </si>
  <si>
    <t xml:space="preserve">вес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</si>
  <si>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</si>
  <si>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</si>
  <si>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</si>
  <si>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</si>
  <si>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</si>
  <si>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</si>
  <si>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27,12,</t>
  </si>
  <si>
    <t xml:space="preserve">30,12,</t>
  </si>
  <si>
    <t xml:space="preserve">06,01,</t>
  </si>
  <si>
    <t xml:space="preserve">03,01,</t>
  </si>
  <si>
    <t xml:space="preserve">06,12,</t>
  </si>
  <si>
    <t xml:space="preserve">13,12,</t>
  </si>
  <si>
    <t xml:space="preserve">20,12,</t>
  </si>
  <si>
    <t xml:space="preserve">28,12,</t>
  </si>
  <si>
    <t xml:space="preserve"> 005  Колбаса Докторская ГОСТ, Вязанка вектор,ВЕС. ПОКОМ</t>
  </si>
  <si>
    <t xml:space="preserve">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</si>
  <si>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</si>
  <si>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</si>
  <si>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</si>
  <si>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 xml:space="preserve"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</si>
  <si>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</si>
  <si>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</si>
  <si>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</si>
  <si>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</si>
  <si>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</si>
  <si>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</si>
  <si>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</si>
  <si>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</si>
  <si>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</si>
  <si>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</si>
  <si>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</si>
  <si>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</si>
  <si>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</si>
  <si>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</si>
  <si>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</si>
  <si>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</si>
  <si>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</si>
  <si>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</si>
  <si>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</si>
  <si>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</si>
  <si>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</si>
  <si>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</si>
  <si>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</si>
  <si>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</si>
  <si>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</si>
  <si>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</si>
  <si>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</si>
  <si>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</si>
  <si>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</si>
  <si>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</si>
  <si>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</si>
  <si>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</si>
  <si>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</si>
  <si>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</si>
  <si>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</si>
  <si>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</si>
  <si>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</si>
  <si>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</si>
  <si>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</si>
  <si>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</si>
  <si>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</si>
  <si>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</si>
  <si>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</si>
  <si>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</si>
  <si>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</si>
  <si>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</si>
  <si>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</si>
  <si>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</si>
  <si>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</si>
  <si>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</si>
  <si>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</si>
  <si>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</si>
  <si>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</si>
  <si>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</si>
  <si>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</si>
  <si>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</si>
  <si>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</si>
  <si>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</si>
  <si>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</si>
  <si>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</si>
  <si>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</si>
  <si>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</si>
  <si>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</si>
  <si>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</si>
  <si>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</si>
  <si>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</si>
  <si>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</si>
  <si>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</si>
  <si>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</si>
  <si>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</si>
  <si>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</si>
  <si>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</si>
  <si>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</si>
  <si>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</si>
  <si>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</si>
  <si>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</si>
  <si>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</si>
  <si>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</si>
  <si>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</si>
  <si>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</si>
  <si>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</si>
  <si>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</si>
  <si>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выв2712</t>
  </si>
  <si>
    <t xml:space="preserve">вывод2712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</si>
  <si>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</si>
  <si>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</si>
  <si>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</si>
  <si>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</si>
  <si>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</si>
  <si>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</si>
  <si>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</si>
  <si>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</si>
  <si>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</si>
  <si>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склад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</si>
  <si>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</si>
  <si>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</si>
  <si>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</si>
  <si>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</si>
  <si>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</si>
  <si>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</si>
  <si>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</si>
  <si>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</si>
  <si>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</si>
  <si>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</si>
  <si>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вывод2710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</si>
  <si>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</si>
  <si>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</si>
  <si>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</si>
  <si>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</si>
  <si>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</si>
  <si>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</si>
  <si>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</si>
  <si>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</si>
  <si>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БОНУС_ 457  Колбаса Молочная ТМ Особый рецепт ВЕС большой батон  ПОКОМ</t>
  </si>
  <si>
    <t xml:space="preserve">БОНУС_273  Сосиски Сочинки с сочной грудинкой, МГС 0.4кг,   ПОКОМ</t>
  </si>
  <si>
    <t xml:space="preserve">БОНУС_Колбаса вареная Филейская ТМ Вязанка. ВЕС  ПОКОМ</t>
  </si>
  <si>
    <t xml:space="preserve">БОНУС_Колбаса Сервелат Филедворский, фиброуз, в/у 0,35 кг срез,  ПОКОМ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</si>
</sst>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_ ;[RED]\-0.00\ "/>
    <numFmt numFmtId="166" formatCode="0_ ;[RED]\-0\ "/>
    <numFmt numFmtId="167" formatCode="0.0_ ;[RED]\-0.0\ "/>
  </numFmts>
  <fonts count="10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 val="true"/>
      <sz val="8"/>
      <color rgb="FF00336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ECC5"/>
        <bgColor rgb="FFF8F2D8"/>
      </patternFill>
    </fill>
    <fill>
      <patternFill patternType="solid">
        <fgColor rgb="FFF8F2D8"/>
        <bgColor rgb="FFF4ECC5"/>
      </patternFill>
    </fill>
    <fill>
      <patternFill patternType="solid">
        <fgColor rgb="FF95B3D7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85"/>
      <rgbColor rgb="FF808080"/>
      <rgbColor rgb="FF9999FF"/>
      <rgbColor rgb="FF993366"/>
      <rgbColor rgb="FFF8F2D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4ECC5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0;&#1048;/&#1076;&#1074;%2025,12,24&#1087;&#1086;&#1082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0;&#1048;/&#1079;&#1072;&#1103;&#1074;%2021-27,12,24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8,12,24%20&#1057;&#1080;&#1084;&#1092;%20&#1050;&#1048;/&#1087;&#1088;%2028,12,24&#1082;&#1086;&#1083;-&#1074;&#1086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18.12.2024 - 25.12.2024</v>
          </cell>
        </row>
        <row r="4">
          <cell r="C4" t="str">
            <v>Количество</v>
          </cell>
        </row>
        <row r="4"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5">
          <cell r="L5" t="str">
            <v>25,12,</v>
          </cell>
          <cell r="M5" t="str">
            <v>26,12,</v>
          </cell>
          <cell r="N5" t="str">
            <v>27,12,</v>
          </cell>
        </row>
        <row r="5">
          <cell r="T5" t="str">
            <v>30,12,</v>
          </cell>
        </row>
        <row r="5">
          <cell r="X5" t="str">
            <v>30,12,</v>
          </cell>
        </row>
        <row r="5">
          <cell r="AE5" t="str">
            <v>06,12,</v>
          </cell>
          <cell r="AF5" t="str">
            <v>13,12,</v>
          </cell>
          <cell r="AG5" t="str">
            <v>20,12,</v>
          </cell>
          <cell r="AH5" t="str">
            <v>25,12,</v>
          </cell>
        </row>
        <row r="6">
          <cell r="E6">
            <v>145746.207</v>
          </cell>
          <cell r="F6">
            <v>68480.403</v>
          </cell>
        </row>
        <row r="6">
          <cell r="J6">
            <v>145957.418</v>
          </cell>
          <cell r="K6">
            <v>-211.211000000001</v>
          </cell>
          <cell r="L6">
            <v>27500</v>
          </cell>
          <cell r="M6">
            <v>24860</v>
          </cell>
          <cell r="N6">
            <v>26500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8660</v>
          </cell>
          <cell r="U6">
            <v>0</v>
          </cell>
          <cell r="V6">
            <v>0</v>
          </cell>
          <cell r="W6">
            <v>23874.0414</v>
          </cell>
          <cell r="X6">
            <v>19450</v>
          </cell>
        </row>
        <row r="6">
          <cell r="AA6">
            <v>0</v>
          </cell>
          <cell r="AB6">
            <v>0</v>
          </cell>
          <cell r="AC6">
            <v>0</v>
          </cell>
          <cell r="AD6">
            <v>26376</v>
          </cell>
          <cell r="AE6">
            <v>21757.2804</v>
          </cell>
          <cell r="AF6">
            <v>19466.662</v>
          </cell>
          <cell r="AG6">
            <v>20815.0614</v>
          </cell>
          <cell r="AH6">
            <v>31679.287</v>
          </cell>
        </row>
        <row r="7">
          <cell r="A7" t="str">
            <v> 005  Колбаса Докторская ГОСТ, Вязанка вектор,ВЕС. ПОКОМ</v>
          </cell>
          <cell r="B7" t="str">
            <v>кг</v>
          </cell>
          <cell r="C7">
            <v>592.836</v>
          </cell>
          <cell r="D7">
            <v>356.22</v>
          </cell>
          <cell r="E7">
            <v>826.429</v>
          </cell>
          <cell r="F7">
            <v>106.543</v>
          </cell>
          <cell r="G7" t="str">
            <v>н</v>
          </cell>
          <cell r="H7">
            <v>1</v>
          </cell>
          <cell r="I7">
            <v>45</v>
          </cell>
          <cell r="J7">
            <v>795.618</v>
          </cell>
          <cell r="K7">
            <v>30.8109999999999</v>
          </cell>
          <cell r="L7">
            <v>90</v>
          </cell>
          <cell r="M7">
            <v>300</v>
          </cell>
          <cell r="N7">
            <v>200</v>
          </cell>
        </row>
        <row r="7">
          <cell r="W7">
            <v>165.2858</v>
          </cell>
          <cell r="X7">
            <v>250</v>
          </cell>
          <cell r="Y7">
            <v>5.72670489539936</v>
          </cell>
          <cell r="Z7">
            <v>0.644598628557323</v>
          </cell>
        </row>
        <row r="7">
          <cell r="AD7">
            <v>0</v>
          </cell>
          <cell r="AE7">
            <v>95.1844</v>
          </cell>
          <cell r="AF7">
            <v>91.9068</v>
          </cell>
          <cell r="AG7">
            <v>116.8224</v>
          </cell>
          <cell r="AH7">
            <v>252.029</v>
          </cell>
          <cell r="AI7">
            <v>0</v>
          </cell>
        </row>
        <row r="8">
          <cell r="A8" t="str">
            <v> 016  Сосиски Вязанка Молочные, Вязанка вискофан  ВЕС.ПОКОМ</v>
          </cell>
          <cell r="B8" t="str">
            <v>кг</v>
          </cell>
          <cell r="C8">
            <v>512.045</v>
          </cell>
          <cell r="D8">
            <v>356.062</v>
          </cell>
          <cell r="E8">
            <v>528.339</v>
          </cell>
          <cell r="F8">
            <v>315.16</v>
          </cell>
          <cell r="G8" t="str">
            <v>ябл</v>
          </cell>
          <cell r="H8">
            <v>1</v>
          </cell>
          <cell r="I8">
            <v>45</v>
          </cell>
          <cell r="J8">
            <v>494.113</v>
          </cell>
          <cell r="K8">
            <v>34.2260000000001</v>
          </cell>
          <cell r="L8">
            <v>60</v>
          </cell>
          <cell r="M8">
            <v>50</v>
          </cell>
          <cell r="N8">
            <v>90</v>
          </cell>
        </row>
        <row r="8">
          <cell r="W8">
            <v>105.6678</v>
          </cell>
          <cell r="X8">
            <v>150</v>
          </cell>
          <cell r="Y8">
            <v>6.29482207446355</v>
          </cell>
          <cell r="Z8">
            <v>2.98255476124231</v>
          </cell>
        </row>
        <row r="8">
          <cell r="AD8">
            <v>0</v>
          </cell>
          <cell r="AE8">
            <v>124.7564</v>
          </cell>
          <cell r="AF8">
            <v>105.0596</v>
          </cell>
          <cell r="AG8">
            <v>93.4796</v>
          </cell>
          <cell r="AH8">
            <v>155.305</v>
          </cell>
          <cell r="AI8">
            <v>0</v>
          </cell>
        </row>
        <row r="9">
          <cell r="A9" t="str">
            <v> 017  Сосиски Вязанка Сливочные, Вязанка амицел ВЕС.ПОКОМ</v>
          </cell>
          <cell r="B9" t="str">
            <v>кг</v>
          </cell>
          <cell r="C9">
            <v>1179.398</v>
          </cell>
          <cell r="D9">
            <v>1613.386</v>
          </cell>
          <cell r="E9">
            <v>1660.803</v>
          </cell>
          <cell r="F9">
            <v>1053.801</v>
          </cell>
          <cell r="G9" t="str">
            <v>н</v>
          </cell>
          <cell r="H9">
            <v>1</v>
          </cell>
          <cell r="I9">
            <v>45</v>
          </cell>
          <cell r="J9">
            <v>1721.139</v>
          </cell>
          <cell r="K9">
            <v>-60.3359999999998</v>
          </cell>
          <cell r="L9">
            <v>100</v>
          </cell>
          <cell r="M9">
            <v>350</v>
          </cell>
          <cell r="N9">
            <v>450</v>
          </cell>
        </row>
        <row r="9">
          <cell r="W9">
            <v>332.1606</v>
          </cell>
          <cell r="X9">
            <v>300</v>
          </cell>
          <cell r="Y9">
            <v>6.78527495434437</v>
          </cell>
          <cell r="Z9">
            <v>3.17256471718801</v>
          </cell>
        </row>
        <row r="9">
          <cell r="AD9">
            <v>0</v>
          </cell>
          <cell r="AE9">
            <v>322.8756</v>
          </cell>
          <cell r="AF9">
            <v>314.5778</v>
          </cell>
          <cell r="AG9">
            <v>320.1604</v>
          </cell>
          <cell r="AH9">
            <v>389.002</v>
          </cell>
          <cell r="AI9" t="str">
            <v>проддек</v>
          </cell>
        </row>
        <row r="10">
          <cell r="A10" t="str">
            <v> 023  Колбаса Докторская ГОСТ, Вязанка вектор, 0,4 кг, ПОКОМ</v>
          </cell>
          <cell r="B10" t="str">
            <v>шт</v>
          </cell>
          <cell r="C10">
            <v>1696</v>
          </cell>
          <cell r="D10">
            <v>2849</v>
          </cell>
          <cell r="E10">
            <v>3487</v>
          </cell>
          <cell r="F10">
            <v>984</v>
          </cell>
          <cell r="G10" t="str">
            <v>ябл</v>
          </cell>
          <cell r="H10">
            <v>0.4</v>
          </cell>
          <cell r="I10">
            <v>45</v>
          </cell>
          <cell r="J10">
            <v>3641</v>
          </cell>
          <cell r="K10">
            <v>-154</v>
          </cell>
          <cell r="L10">
            <v>800</v>
          </cell>
          <cell r="M10">
            <v>600</v>
          </cell>
          <cell r="N10">
            <v>400</v>
          </cell>
        </row>
        <row r="10">
          <cell r="T10">
            <v>510</v>
          </cell>
        </row>
        <row r="10">
          <cell r="W10">
            <v>567.4</v>
          </cell>
          <cell r="X10">
            <v>600</v>
          </cell>
          <cell r="Y10">
            <v>5.96404652802256</v>
          </cell>
          <cell r="Z10">
            <v>1.73422629538245</v>
          </cell>
        </row>
        <row r="10">
          <cell r="AD10">
            <v>650</v>
          </cell>
          <cell r="AE10">
            <v>440.6</v>
          </cell>
          <cell r="AF10">
            <v>403.6</v>
          </cell>
          <cell r="AG10">
            <v>457.4</v>
          </cell>
          <cell r="AH10">
            <v>805</v>
          </cell>
          <cell r="AI10" t="str">
            <v>проддек</v>
          </cell>
        </row>
        <row r="11">
          <cell r="A11" t="str">
            <v> 030  Сосиски Вязанка Молочные, Вязанка вискофан МГС, 0.45кг, ПОКОМ</v>
          </cell>
          <cell r="B11" t="str">
            <v>шт</v>
          </cell>
          <cell r="C11">
            <v>2751</v>
          </cell>
          <cell r="D11">
            <v>5915</v>
          </cell>
          <cell r="E11">
            <v>6241</v>
          </cell>
          <cell r="F11">
            <v>2336</v>
          </cell>
          <cell r="G11">
            <v>0</v>
          </cell>
          <cell r="H11">
            <v>0.45</v>
          </cell>
          <cell r="I11">
            <v>45</v>
          </cell>
          <cell r="J11">
            <v>6285</v>
          </cell>
          <cell r="K11">
            <v>-44</v>
          </cell>
          <cell r="L11">
            <v>500</v>
          </cell>
          <cell r="M11">
            <v>800</v>
          </cell>
          <cell r="N11">
            <v>500</v>
          </cell>
        </row>
        <row r="11">
          <cell r="T11">
            <v>840</v>
          </cell>
        </row>
        <row r="11">
          <cell r="W11">
            <v>668.6</v>
          </cell>
          <cell r="X11">
            <v>600</v>
          </cell>
          <cell r="Y11">
            <v>7.08345797188154</v>
          </cell>
          <cell r="Z11">
            <v>3.49386778342806</v>
          </cell>
        </row>
        <row r="11">
          <cell r="AD11">
            <v>2898</v>
          </cell>
          <cell r="AE11">
            <v>761.8</v>
          </cell>
          <cell r="AF11">
            <v>647.4</v>
          </cell>
          <cell r="AG11">
            <v>675.8</v>
          </cell>
          <cell r="AH11">
            <v>834</v>
          </cell>
          <cell r="AI11" t="str">
            <v>проддек</v>
          </cell>
        </row>
        <row r="12">
          <cell r="A12" t="str">
            <v> 032  Сосиски Вязанка Сливочные, Вязанка амицел МГС, 0.45кг, ПОКОМ</v>
          </cell>
          <cell r="B12" t="str">
            <v>шт</v>
          </cell>
          <cell r="C12">
            <v>2203</v>
          </cell>
          <cell r="D12">
            <v>3238</v>
          </cell>
          <cell r="E12">
            <v>3546</v>
          </cell>
          <cell r="F12">
            <v>1752</v>
          </cell>
          <cell r="G12">
            <v>0</v>
          </cell>
          <cell r="H12">
            <v>0.45</v>
          </cell>
          <cell r="I12">
            <v>45</v>
          </cell>
          <cell r="J12">
            <v>3650</v>
          </cell>
          <cell r="K12">
            <v>-104</v>
          </cell>
          <cell r="L12">
            <v>700</v>
          </cell>
          <cell r="M12">
            <v>700</v>
          </cell>
          <cell r="N12">
            <v>500</v>
          </cell>
        </row>
        <row r="12">
          <cell r="T12">
            <v>318</v>
          </cell>
        </row>
        <row r="12">
          <cell r="W12">
            <v>654</v>
          </cell>
          <cell r="X12">
            <v>600</v>
          </cell>
          <cell r="Y12">
            <v>6.50152905198777</v>
          </cell>
          <cell r="Z12">
            <v>2.67889908256881</v>
          </cell>
        </row>
        <row r="12">
          <cell r="AD12">
            <v>276</v>
          </cell>
          <cell r="AE12">
            <v>611.2</v>
          </cell>
          <cell r="AF12">
            <v>562.8</v>
          </cell>
          <cell r="AG12">
            <v>620.4</v>
          </cell>
          <cell r="AH12">
            <v>821</v>
          </cell>
          <cell r="AI12">
            <v>0</v>
          </cell>
        </row>
        <row r="13">
          <cell r="A13" t="str">
            <v> 043  Ветчина Нежная ТМ Особый рецепт, п/а, 0,4кг    ПОКОМ</v>
          </cell>
          <cell r="B13" t="str">
            <v>шт</v>
          </cell>
          <cell r="C13">
            <v>31</v>
          </cell>
          <cell r="D13">
            <v>48</v>
          </cell>
          <cell r="E13">
            <v>39</v>
          </cell>
          <cell r="F13">
            <v>34</v>
          </cell>
          <cell r="G13">
            <v>0</v>
          </cell>
          <cell r="H13">
            <v>0.4</v>
          </cell>
          <cell r="I13">
            <v>50</v>
          </cell>
          <cell r="J13">
            <v>54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</row>
        <row r="13">
          <cell r="W13">
            <v>7.8</v>
          </cell>
          <cell r="X13">
            <v>20</v>
          </cell>
          <cell r="Y13">
            <v>6.92307692307692</v>
          </cell>
          <cell r="Z13">
            <v>4.35897435897436</v>
          </cell>
        </row>
        <row r="13">
          <cell r="AD13">
            <v>0</v>
          </cell>
          <cell r="AE13">
            <v>7.4</v>
          </cell>
          <cell r="AF13">
            <v>6.2</v>
          </cell>
          <cell r="AG13">
            <v>5</v>
          </cell>
          <cell r="AH13">
            <v>11</v>
          </cell>
          <cell r="AI13">
            <v>0</v>
          </cell>
        </row>
        <row r="14">
          <cell r="A14" t="str">
            <v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770</v>
          </cell>
          <cell r="D14">
            <v>536</v>
          </cell>
          <cell r="E14">
            <v>437</v>
          </cell>
          <cell r="F14">
            <v>845</v>
          </cell>
          <cell r="G14">
            <v>0</v>
          </cell>
          <cell r="H14">
            <v>0.17</v>
          </cell>
          <cell r="I14">
            <v>180</v>
          </cell>
          <cell r="J14">
            <v>463</v>
          </cell>
          <cell r="K14">
            <v>-26</v>
          </cell>
          <cell r="L14">
            <v>200</v>
          </cell>
          <cell r="M14">
            <v>0</v>
          </cell>
          <cell r="N14">
            <v>150</v>
          </cell>
        </row>
        <row r="14">
          <cell r="W14">
            <v>87.4</v>
          </cell>
        </row>
        <row r="14">
          <cell r="Y14">
            <v>13.6727688787185</v>
          </cell>
          <cell r="Z14">
            <v>9.66819221967963</v>
          </cell>
        </row>
        <row r="14">
          <cell r="AD14">
            <v>0</v>
          </cell>
          <cell r="AE14">
            <v>78</v>
          </cell>
          <cell r="AF14">
            <v>54.6</v>
          </cell>
          <cell r="AG14">
            <v>57.8</v>
          </cell>
          <cell r="AH14">
            <v>148</v>
          </cell>
          <cell r="AI14">
            <v>0</v>
          </cell>
        </row>
        <row r="15">
          <cell r="A15" t="str">
            <v> 062  Колбаса Кракушка пряная с сальцем, 0.3кг в/у п/к, БАВАРУШКА ПОКОМ</v>
          </cell>
          <cell r="B15" t="str">
            <v>шт</v>
          </cell>
          <cell r="C15">
            <v>295</v>
          </cell>
          <cell r="D15">
            <v>4270</v>
          </cell>
          <cell r="E15">
            <v>240</v>
          </cell>
          <cell r="F15">
            <v>236</v>
          </cell>
          <cell r="G15">
            <v>0</v>
          </cell>
          <cell r="H15">
            <v>0.3</v>
          </cell>
          <cell r="I15">
            <v>40</v>
          </cell>
          <cell r="J15">
            <v>257</v>
          </cell>
          <cell r="K15">
            <v>-17</v>
          </cell>
          <cell r="L15">
            <v>50</v>
          </cell>
          <cell r="M15">
            <v>30</v>
          </cell>
          <cell r="N15">
            <v>50</v>
          </cell>
        </row>
        <row r="15">
          <cell r="W15">
            <v>48</v>
          </cell>
          <cell r="X15">
            <v>50</v>
          </cell>
          <cell r="Y15">
            <v>8.66666666666667</v>
          </cell>
          <cell r="Z15">
            <v>4.91666666666667</v>
          </cell>
        </row>
        <row r="15">
          <cell r="AD15">
            <v>0</v>
          </cell>
          <cell r="AE15">
            <v>65.4</v>
          </cell>
          <cell r="AF15">
            <v>64.6</v>
          </cell>
          <cell r="AG15">
            <v>49.6</v>
          </cell>
          <cell r="AH15">
            <v>51</v>
          </cell>
          <cell r="AI15">
            <v>0</v>
          </cell>
        </row>
        <row r="16">
          <cell r="A16" t="str">
            <v> 083  Колбаса Швейцарская 0,17 кг., ШТ., сырокопченая   ПОКОМ</v>
          </cell>
          <cell r="B16" t="str">
            <v>шт</v>
          </cell>
          <cell r="C16">
            <v>3918</v>
          </cell>
          <cell r="D16">
            <v>3107</v>
          </cell>
          <cell r="E16">
            <v>2166</v>
          </cell>
          <cell r="F16">
            <v>4792</v>
          </cell>
          <cell r="G16">
            <v>0</v>
          </cell>
          <cell r="H16">
            <v>0.17</v>
          </cell>
          <cell r="I16">
            <v>180</v>
          </cell>
          <cell r="J16">
            <v>2216</v>
          </cell>
          <cell r="K16">
            <v>-50</v>
          </cell>
          <cell r="L16">
            <v>1000</v>
          </cell>
          <cell r="M16">
            <v>0</v>
          </cell>
          <cell r="N16">
            <v>1000</v>
          </cell>
        </row>
        <row r="16">
          <cell r="W16">
            <v>433.2</v>
          </cell>
        </row>
        <row r="16">
          <cell r="Y16">
            <v>15.6786703601108</v>
          </cell>
          <cell r="Z16">
            <v>11.061865189289</v>
          </cell>
        </row>
        <row r="16">
          <cell r="AD16">
            <v>0</v>
          </cell>
          <cell r="AE16">
            <v>325.4</v>
          </cell>
          <cell r="AF16">
            <v>293.2</v>
          </cell>
          <cell r="AG16">
            <v>327.4</v>
          </cell>
          <cell r="AH16">
            <v>635</v>
          </cell>
          <cell r="AI16">
            <v>0</v>
          </cell>
        </row>
        <row r="17">
          <cell r="A17" t="str">
            <v> 115  Колбаса Салями Филейбургская зернистая, в/у 0,35 кг срез, БАВАРУШКА ПОКОМ</v>
          </cell>
          <cell r="B17" t="str">
            <v>шт</v>
          </cell>
          <cell r="C17">
            <v>541</v>
          </cell>
          <cell r="D17">
            <v>302</v>
          </cell>
          <cell r="E17">
            <v>455</v>
          </cell>
          <cell r="F17">
            <v>377</v>
          </cell>
          <cell r="G17">
            <v>0</v>
          </cell>
          <cell r="H17">
            <v>0.35</v>
          </cell>
          <cell r="I17">
            <v>45</v>
          </cell>
          <cell r="J17">
            <v>613</v>
          </cell>
          <cell r="K17">
            <v>-158</v>
          </cell>
          <cell r="L17">
            <v>80</v>
          </cell>
          <cell r="M17">
            <v>100</v>
          </cell>
          <cell r="N17">
            <v>60</v>
          </cell>
        </row>
        <row r="17">
          <cell r="W17">
            <v>91</v>
          </cell>
          <cell r="X17">
            <v>120</v>
          </cell>
          <cell r="Y17">
            <v>8.0989010989011</v>
          </cell>
          <cell r="Z17">
            <v>4.14285714285714</v>
          </cell>
        </row>
        <row r="17">
          <cell r="AD17">
            <v>0</v>
          </cell>
          <cell r="AE17">
            <v>109.8</v>
          </cell>
          <cell r="AF17">
            <v>83.8</v>
          </cell>
          <cell r="AG17">
            <v>86.6</v>
          </cell>
          <cell r="AH17">
            <v>126</v>
          </cell>
          <cell r="AI17" t="str">
            <v>оконч</v>
          </cell>
        </row>
        <row r="18">
          <cell r="A18" t="str">
            <v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118</v>
          </cell>
          <cell r="D18">
            <v>213</v>
          </cell>
          <cell r="E18">
            <v>269</v>
          </cell>
          <cell r="F18">
            <v>52</v>
          </cell>
          <cell r="G18" t="str">
            <v>н</v>
          </cell>
          <cell r="H18">
            <v>0.35</v>
          </cell>
          <cell r="I18">
            <v>45</v>
          </cell>
          <cell r="J18">
            <v>305</v>
          </cell>
          <cell r="K18">
            <v>-36</v>
          </cell>
          <cell r="L18">
            <v>60</v>
          </cell>
          <cell r="M18">
            <v>50</v>
          </cell>
          <cell r="N18">
            <v>30</v>
          </cell>
        </row>
        <row r="18">
          <cell r="T18">
            <v>126</v>
          </cell>
        </row>
        <row r="18">
          <cell r="W18">
            <v>27.4</v>
          </cell>
          <cell r="X18">
            <v>30</v>
          </cell>
          <cell r="Y18">
            <v>8.1021897810219</v>
          </cell>
          <cell r="Z18">
            <v>1.8978102189781</v>
          </cell>
        </row>
        <row r="18">
          <cell r="AD18">
            <v>132</v>
          </cell>
          <cell r="AE18">
            <v>5.2</v>
          </cell>
          <cell r="AF18">
            <v>11.6</v>
          </cell>
          <cell r="AG18">
            <v>25.6</v>
          </cell>
          <cell r="AH18">
            <v>36</v>
          </cell>
          <cell r="AI18" t="str">
            <v>склад</v>
          </cell>
        </row>
        <row r="19">
          <cell r="A19" t="str">
            <v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487</v>
          </cell>
          <cell r="D19">
            <v>197</v>
          </cell>
          <cell r="E19">
            <v>389</v>
          </cell>
          <cell r="F19">
            <v>288</v>
          </cell>
          <cell r="G19">
            <v>0</v>
          </cell>
          <cell r="H19">
            <v>0.35</v>
          </cell>
          <cell r="I19">
            <v>45</v>
          </cell>
          <cell r="J19">
            <v>410</v>
          </cell>
          <cell r="K19">
            <v>-21</v>
          </cell>
          <cell r="L19">
            <v>0</v>
          </cell>
          <cell r="M19">
            <v>0</v>
          </cell>
          <cell r="N19">
            <v>60</v>
          </cell>
        </row>
        <row r="19">
          <cell r="T19">
            <v>12</v>
          </cell>
        </row>
        <row r="19">
          <cell r="W19">
            <v>77.8</v>
          </cell>
          <cell r="X19">
            <v>110</v>
          </cell>
          <cell r="Y19">
            <v>5.88688946015424</v>
          </cell>
          <cell r="Z19">
            <v>3.70179948586118</v>
          </cell>
        </row>
        <row r="19">
          <cell r="AD19">
            <v>0</v>
          </cell>
          <cell r="AE19">
            <v>85</v>
          </cell>
          <cell r="AF19">
            <v>81.8</v>
          </cell>
          <cell r="AG19">
            <v>58.8</v>
          </cell>
          <cell r="AH19">
            <v>110</v>
          </cell>
          <cell r="AI19">
            <v>0</v>
          </cell>
        </row>
        <row r="20">
          <cell r="A20" t="str">
            <v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153</v>
          </cell>
          <cell r="D20">
            <v>775</v>
          </cell>
          <cell r="E20">
            <v>704</v>
          </cell>
          <cell r="F20">
            <v>208</v>
          </cell>
          <cell r="G20">
            <v>0</v>
          </cell>
          <cell r="H20">
            <v>0.35</v>
          </cell>
          <cell r="I20">
            <v>45</v>
          </cell>
          <cell r="J20">
            <v>797</v>
          </cell>
          <cell r="K20">
            <v>-93</v>
          </cell>
          <cell r="L20">
            <v>200</v>
          </cell>
          <cell r="M20">
            <v>120</v>
          </cell>
          <cell r="N20">
            <v>100</v>
          </cell>
        </row>
        <row r="20">
          <cell r="W20">
            <v>140.8</v>
          </cell>
          <cell r="X20">
            <v>200</v>
          </cell>
          <cell r="Y20">
            <v>5.88068181818182</v>
          </cell>
          <cell r="Z20">
            <v>1.47727272727273</v>
          </cell>
        </row>
        <row r="20">
          <cell r="AD20">
            <v>0</v>
          </cell>
          <cell r="AE20">
            <v>38.6</v>
          </cell>
          <cell r="AF20">
            <v>90.8</v>
          </cell>
          <cell r="AG20">
            <v>105.6</v>
          </cell>
          <cell r="AH20">
            <v>179</v>
          </cell>
          <cell r="AI20">
            <v>0</v>
          </cell>
        </row>
        <row r="21">
          <cell r="A21" t="str">
            <v> 200  Ветчина Дугушка ТМ Стародворье, вектор в/у    ПОКОМ</v>
          </cell>
          <cell r="B21" t="str">
            <v>кг</v>
          </cell>
          <cell r="C21">
            <v>564.218</v>
          </cell>
          <cell r="D21">
            <v>183.815</v>
          </cell>
          <cell r="E21">
            <v>389.45</v>
          </cell>
          <cell r="F21">
            <v>336.443</v>
          </cell>
          <cell r="G21">
            <v>0</v>
          </cell>
          <cell r="H21">
            <v>1</v>
          </cell>
          <cell r="I21">
            <v>50</v>
          </cell>
          <cell r="J21">
            <v>416.094</v>
          </cell>
          <cell r="K21">
            <v>-26.644</v>
          </cell>
          <cell r="L21">
            <v>150</v>
          </cell>
          <cell r="M21">
            <v>100</v>
          </cell>
          <cell r="N21">
            <v>50</v>
          </cell>
        </row>
        <row r="21">
          <cell r="W21">
            <v>77.89</v>
          </cell>
        </row>
        <row r="21">
          <cell r="Y21">
            <v>8.17104891513673</v>
          </cell>
          <cell r="Z21">
            <v>4.319463345744</v>
          </cell>
        </row>
        <row r="21">
          <cell r="AD21">
            <v>0</v>
          </cell>
          <cell r="AE21">
            <v>92.3992</v>
          </cell>
          <cell r="AF21">
            <v>79.9432</v>
          </cell>
          <cell r="AG21">
            <v>86.354</v>
          </cell>
          <cell r="AH21">
            <v>107.384</v>
          </cell>
          <cell r="AI21">
            <v>0</v>
          </cell>
        </row>
        <row r="22">
          <cell r="A22" t="str">
            <v> 201  Ветчина Нежная ТМ Особый рецепт, (2,5кг), ПОКОМ</v>
          </cell>
          <cell r="B22" t="str">
            <v>кг</v>
          </cell>
          <cell r="C22">
            <v>4034.503</v>
          </cell>
          <cell r="D22">
            <v>5593.217</v>
          </cell>
          <cell r="E22">
            <v>6496.896</v>
          </cell>
          <cell r="F22">
            <v>3015.32</v>
          </cell>
          <cell r="G22">
            <v>0</v>
          </cell>
          <cell r="H22">
            <v>1</v>
          </cell>
          <cell r="I22">
            <v>50</v>
          </cell>
          <cell r="J22">
            <v>6748.381</v>
          </cell>
          <cell r="K22">
            <v>-251.485000000001</v>
          </cell>
          <cell r="L22">
            <v>1800</v>
          </cell>
          <cell r="M22">
            <v>2500</v>
          </cell>
          <cell r="N22">
            <v>1600</v>
          </cell>
        </row>
        <row r="22">
          <cell r="W22">
            <v>1299.3792</v>
          </cell>
          <cell r="X22">
            <v>1500</v>
          </cell>
          <cell r="Y22">
            <v>8.01561237858818</v>
          </cell>
          <cell r="Z22">
            <v>2.32058509171149</v>
          </cell>
        </row>
        <row r="22">
          <cell r="AD22">
            <v>0</v>
          </cell>
          <cell r="AE22">
            <v>1064.8502</v>
          </cell>
          <cell r="AF22">
            <v>990.888</v>
          </cell>
          <cell r="AG22">
            <v>1109.3524</v>
          </cell>
          <cell r="AH22">
            <v>1832.75</v>
          </cell>
          <cell r="AI22" t="str">
            <v>проддек</v>
          </cell>
        </row>
        <row r="23">
          <cell r="A23" t="str">
            <v> 215  Колбаса Докторская ГОСТ Дугушка, ВЕС, ТМ Стародворье ПОКОМ</v>
          </cell>
          <cell r="B23" t="str">
            <v>кг</v>
          </cell>
          <cell r="C23">
            <v>138.205</v>
          </cell>
          <cell r="D23">
            <v>576.777</v>
          </cell>
          <cell r="E23">
            <v>384.437</v>
          </cell>
          <cell r="F23">
            <v>319.765</v>
          </cell>
          <cell r="G23">
            <v>0</v>
          </cell>
          <cell r="H23">
            <v>1</v>
          </cell>
          <cell r="I23">
            <v>50</v>
          </cell>
          <cell r="J23">
            <v>378.417</v>
          </cell>
          <cell r="K23">
            <v>6.02000000000004</v>
          </cell>
          <cell r="L23">
            <v>0</v>
          </cell>
          <cell r="M23">
            <v>50</v>
          </cell>
          <cell r="N23">
            <v>100</v>
          </cell>
        </row>
        <row r="23">
          <cell r="W23">
            <v>76.8874</v>
          </cell>
          <cell r="X23">
            <v>90</v>
          </cell>
          <cell r="Y23">
            <v>7.28032161316419</v>
          </cell>
          <cell r="Z23">
            <v>4.15887388570819</v>
          </cell>
        </row>
        <row r="23">
          <cell r="AD23">
            <v>0</v>
          </cell>
          <cell r="AE23">
            <v>71.0632</v>
          </cell>
          <cell r="AF23">
            <v>70.5708</v>
          </cell>
          <cell r="AG23">
            <v>65.6828</v>
          </cell>
          <cell r="AH23">
            <v>162.457</v>
          </cell>
          <cell r="AI23">
            <v>0</v>
          </cell>
        </row>
        <row r="24">
          <cell r="A24" t="str">
            <v> 219  Колбаса Докторская Особая ТМ Особый рецепт, ВЕС  ПОКОМ</v>
          </cell>
          <cell r="B24" t="str">
            <v>кг</v>
          </cell>
          <cell r="C24">
            <v>2111.724</v>
          </cell>
          <cell r="D24">
            <v>669.207</v>
          </cell>
          <cell r="E24">
            <v>1547.664</v>
          </cell>
          <cell r="F24">
            <v>1202.938</v>
          </cell>
          <cell r="G24">
            <v>0</v>
          </cell>
          <cell r="H24">
            <v>1</v>
          </cell>
          <cell r="I24">
            <v>60</v>
          </cell>
          <cell r="J24">
            <v>1557.949</v>
          </cell>
          <cell r="K24">
            <v>-10.2850000000001</v>
          </cell>
          <cell r="L24">
            <v>500</v>
          </cell>
          <cell r="M24">
            <v>900</v>
          </cell>
          <cell r="N24">
            <v>500</v>
          </cell>
        </row>
        <row r="24">
          <cell r="W24">
            <v>309.5328</v>
          </cell>
        </row>
        <row r="24">
          <cell r="Y24">
            <v>10.0245854397337</v>
          </cell>
          <cell r="Z24">
            <v>3.88630219479163</v>
          </cell>
        </row>
        <row r="24">
          <cell r="AD24">
            <v>0</v>
          </cell>
          <cell r="AE24">
            <v>0</v>
          </cell>
          <cell r="AF24">
            <v>85.8284</v>
          </cell>
          <cell r="AG24">
            <v>314.3214</v>
          </cell>
          <cell r="AH24">
            <v>410.486</v>
          </cell>
          <cell r="AI24" t="e">
            <v>#VALUE!</v>
          </cell>
        </row>
        <row r="25">
          <cell r="A25" t="str">
            <v> 229  Колбаса Молочная Дугушка, в/у, ВЕС, ТМ Стародворье   ПОКОМ</v>
          </cell>
          <cell r="B25" t="str">
            <v>кг</v>
          </cell>
          <cell r="C25">
            <v>416.864</v>
          </cell>
          <cell r="D25">
            <v>493.628</v>
          </cell>
          <cell r="E25">
            <v>567.487</v>
          </cell>
          <cell r="F25">
            <v>334.117</v>
          </cell>
          <cell r="G25">
            <v>0</v>
          </cell>
          <cell r="H25">
            <v>1</v>
          </cell>
          <cell r="I25">
            <v>50</v>
          </cell>
          <cell r="J25">
            <v>549.96</v>
          </cell>
          <cell r="K25">
            <v>17.5269999999999</v>
          </cell>
          <cell r="L25">
            <v>200</v>
          </cell>
          <cell r="M25">
            <v>100</v>
          </cell>
          <cell r="N25">
            <v>100</v>
          </cell>
        </row>
        <row r="25">
          <cell r="W25">
            <v>113.4974</v>
          </cell>
          <cell r="X25">
            <v>120</v>
          </cell>
          <cell r="Y25">
            <v>7.52543230065182</v>
          </cell>
          <cell r="Z25">
            <v>2.94382955028045</v>
          </cell>
        </row>
        <row r="25">
          <cell r="AD25">
            <v>0</v>
          </cell>
          <cell r="AE25">
            <v>114.0252</v>
          </cell>
          <cell r="AF25">
            <v>101.048</v>
          </cell>
          <cell r="AG25">
            <v>105.6058</v>
          </cell>
          <cell r="AH25">
            <v>166.772</v>
          </cell>
          <cell r="AI25">
            <v>0</v>
          </cell>
        </row>
        <row r="26">
          <cell r="A26" t="str">
            <v> 236  Колбаса Рубленая ЗАПЕЧ. Дугушка ТМ Стародворье, вектор, в/к    ПОКОМ</v>
          </cell>
          <cell r="B26" t="str">
            <v>кг</v>
          </cell>
          <cell r="C26">
            <v>151.385</v>
          </cell>
          <cell r="D26">
            <v>269.852</v>
          </cell>
          <cell r="E26">
            <v>230.772</v>
          </cell>
          <cell r="F26">
            <v>186.973</v>
          </cell>
          <cell r="G26">
            <v>0</v>
          </cell>
          <cell r="H26">
            <v>1</v>
          </cell>
          <cell r="I26">
            <v>60</v>
          </cell>
          <cell r="J26">
            <v>224.058</v>
          </cell>
          <cell r="K26">
            <v>6.714</v>
          </cell>
          <cell r="L26">
            <v>70</v>
          </cell>
          <cell r="M26">
            <v>30</v>
          </cell>
          <cell r="N26">
            <v>30</v>
          </cell>
        </row>
        <row r="26">
          <cell r="W26">
            <v>46.1544</v>
          </cell>
        </row>
        <row r="26">
          <cell r="Y26">
            <v>6.86766592134228</v>
          </cell>
          <cell r="Z26">
            <v>4.05103305427002</v>
          </cell>
        </row>
        <row r="26">
          <cell r="AD26">
            <v>0</v>
          </cell>
          <cell r="AE26">
            <v>47.6024</v>
          </cell>
          <cell r="AF26">
            <v>38.27</v>
          </cell>
          <cell r="AG26">
            <v>44.9282</v>
          </cell>
          <cell r="AH26">
            <v>73.448</v>
          </cell>
          <cell r="AI26">
            <v>0</v>
          </cell>
        </row>
        <row r="27">
          <cell r="A27" t="str">
            <v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138.732</v>
          </cell>
          <cell r="D27">
            <v>295.612</v>
          </cell>
          <cell r="E27">
            <v>233.495</v>
          </cell>
          <cell r="F27">
            <v>192.124</v>
          </cell>
          <cell r="G27">
            <v>0</v>
          </cell>
          <cell r="H27">
            <v>1</v>
          </cell>
          <cell r="I27">
            <v>60</v>
          </cell>
          <cell r="J27">
            <v>225.857</v>
          </cell>
          <cell r="K27">
            <v>7.63800000000001</v>
          </cell>
          <cell r="L27">
            <v>80</v>
          </cell>
          <cell r="M27">
            <v>0</v>
          </cell>
          <cell r="N27">
            <v>20</v>
          </cell>
        </row>
        <row r="27">
          <cell r="W27">
            <v>46.699</v>
          </cell>
        </row>
        <row r="27">
          <cell r="Y27">
            <v>6.25546585579991</v>
          </cell>
          <cell r="Z27">
            <v>4.1140923788518</v>
          </cell>
        </row>
        <row r="27">
          <cell r="AD27">
            <v>0</v>
          </cell>
          <cell r="AE27">
            <v>44.3328</v>
          </cell>
          <cell r="AF27">
            <v>38.4486</v>
          </cell>
          <cell r="AG27">
            <v>44.2262</v>
          </cell>
          <cell r="AH27">
            <v>80.507</v>
          </cell>
          <cell r="AI27">
            <v>0</v>
          </cell>
        </row>
        <row r="28">
          <cell r="A28" t="str">
            <v> 240  Колбаса Салями охотничья, ВЕС. ПОКОМ</v>
          </cell>
          <cell r="B28" t="str">
            <v>кг</v>
          </cell>
          <cell r="C28">
            <v>63.655</v>
          </cell>
          <cell r="D28">
            <v>59.989</v>
          </cell>
          <cell r="E28">
            <v>44.1</v>
          </cell>
          <cell r="F28">
            <v>74.831</v>
          </cell>
          <cell r="G28">
            <v>0</v>
          </cell>
          <cell r="H28">
            <v>1</v>
          </cell>
          <cell r="I28">
            <v>180</v>
          </cell>
          <cell r="J28">
            <v>77.045</v>
          </cell>
          <cell r="K28">
            <v>-32.945</v>
          </cell>
          <cell r="L28">
            <v>0</v>
          </cell>
          <cell r="M28">
            <v>0</v>
          </cell>
          <cell r="N28">
            <v>30</v>
          </cell>
        </row>
        <row r="28">
          <cell r="W28">
            <v>8.82</v>
          </cell>
        </row>
        <row r="28">
          <cell r="Y28">
            <v>11.8856009070295</v>
          </cell>
          <cell r="Z28">
            <v>8.48424036281179</v>
          </cell>
        </row>
        <row r="28">
          <cell r="AD28">
            <v>0</v>
          </cell>
          <cell r="AE28">
            <v>4.1088</v>
          </cell>
          <cell r="AF28">
            <v>5.2476</v>
          </cell>
          <cell r="AG28">
            <v>2.5364</v>
          </cell>
          <cell r="AH28">
            <v>7.804</v>
          </cell>
          <cell r="AI28">
            <v>0</v>
          </cell>
        </row>
        <row r="29">
          <cell r="A29" t="str">
            <v> 242  Колбаса Сервелат ЗАПЕЧ.Дугушка ТМ Стародворье, вектор, в/к     ПОКОМ</v>
          </cell>
          <cell r="B29" t="str">
            <v>кг</v>
          </cell>
          <cell r="C29">
            <v>358.996</v>
          </cell>
          <cell r="D29">
            <v>545.086</v>
          </cell>
          <cell r="E29">
            <v>511.355</v>
          </cell>
          <cell r="F29">
            <v>357.641</v>
          </cell>
          <cell r="G29">
            <v>0</v>
          </cell>
          <cell r="H29">
            <v>1</v>
          </cell>
          <cell r="I29">
            <v>60</v>
          </cell>
          <cell r="J29">
            <v>514.229</v>
          </cell>
          <cell r="K29">
            <v>-2.87400000000002</v>
          </cell>
          <cell r="L29">
            <v>170</v>
          </cell>
          <cell r="M29">
            <v>0</v>
          </cell>
          <cell r="N29">
            <v>100</v>
          </cell>
        </row>
        <row r="29">
          <cell r="W29">
            <v>102.271</v>
          </cell>
          <cell r="X29">
            <v>90</v>
          </cell>
          <cell r="Y29">
            <v>7.01705273244615</v>
          </cell>
          <cell r="Z29">
            <v>3.49699328255322</v>
          </cell>
        </row>
        <row r="29">
          <cell r="AD29">
            <v>0</v>
          </cell>
          <cell r="AE29">
            <v>124.1974</v>
          </cell>
          <cell r="AF29">
            <v>89.3912</v>
          </cell>
          <cell r="AG29">
            <v>93.484</v>
          </cell>
          <cell r="AH29">
            <v>149.809</v>
          </cell>
          <cell r="AI29">
            <v>0</v>
          </cell>
        </row>
        <row r="30">
          <cell r="A30" t="str">
            <v> 247  Сардельки Нежные, ВЕС.  ПОКОМ</v>
          </cell>
          <cell r="B30" t="str">
            <v>кг</v>
          </cell>
          <cell r="C30">
            <v>120.279</v>
          </cell>
          <cell r="D30">
            <v>129.998</v>
          </cell>
          <cell r="E30">
            <v>140.183</v>
          </cell>
          <cell r="F30">
            <v>100.511</v>
          </cell>
          <cell r="G30">
            <v>0</v>
          </cell>
          <cell r="H30">
            <v>1</v>
          </cell>
          <cell r="I30">
            <v>30</v>
          </cell>
          <cell r="J30">
            <v>142.981</v>
          </cell>
          <cell r="K30">
            <v>-2.798</v>
          </cell>
          <cell r="L30">
            <v>40</v>
          </cell>
          <cell r="M30">
            <v>20</v>
          </cell>
          <cell r="N30">
            <v>30</v>
          </cell>
        </row>
        <row r="30">
          <cell r="W30">
            <v>28.0366</v>
          </cell>
        </row>
        <row r="30">
          <cell r="Y30">
            <v>6.79508214262785</v>
          </cell>
          <cell r="Z30">
            <v>3.58499247412311</v>
          </cell>
        </row>
        <row r="30">
          <cell r="AD30">
            <v>0</v>
          </cell>
          <cell r="AE30">
            <v>32.47</v>
          </cell>
          <cell r="AF30">
            <v>26.9774</v>
          </cell>
          <cell r="AG30">
            <v>33.4452</v>
          </cell>
          <cell r="AH30">
            <v>24.984</v>
          </cell>
          <cell r="AI30">
            <v>0</v>
          </cell>
        </row>
        <row r="31">
          <cell r="A31" t="str">
            <v> 248  Сардельки Сочные ТМ Особый рецепт,   ПОКОМ</v>
          </cell>
          <cell r="B31" t="str">
            <v>кг</v>
          </cell>
          <cell r="C31">
            <v>70.482</v>
          </cell>
          <cell r="D31">
            <v>244.76</v>
          </cell>
          <cell r="E31">
            <v>152.549</v>
          </cell>
          <cell r="F31">
            <v>136.68</v>
          </cell>
          <cell r="G31" t="str">
            <v>н</v>
          </cell>
          <cell r="H31">
            <v>1</v>
          </cell>
          <cell r="I31">
            <v>30</v>
          </cell>
          <cell r="J31">
            <v>170.656</v>
          </cell>
          <cell r="K31">
            <v>-18.107</v>
          </cell>
          <cell r="L31">
            <v>0</v>
          </cell>
          <cell r="M31">
            <v>0</v>
          </cell>
          <cell r="N31">
            <v>30</v>
          </cell>
        </row>
        <row r="31">
          <cell r="W31">
            <v>30.5098</v>
          </cell>
          <cell r="X31">
            <v>30</v>
          </cell>
          <cell r="Y31">
            <v>6.44645327075235</v>
          </cell>
          <cell r="Z31">
            <v>4.47987204111466</v>
          </cell>
        </row>
        <row r="31">
          <cell r="AD31">
            <v>0</v>
          </cell>
          <cell r="AE31">
            <v>33.9358</v>
          </cell>
          <cell r="AF31">
            <v>35.0786</v>
          </cell>
          <cell r="AG31">
            <v>30.9714</v>
          </cell>
          <cell r="AH31">
            <v>42.448</v>
          </cell>
          <cell r="AI31">
            <v>0</v>
          </cell>
        </row>
        <row r="32">
          <cell r="A32" t="str">
            <v> 250  Сардельки стародворские с говядиной в обол. NDX, ВЕС. ПОКОМ</v>
          </cell>
          <cell r="B32" t="str">
            <v>кг</v>
          </cell>
          <cell r="C32">
            <v>610.117</v>
          </cell>
          <cell r="D32">
            <v>1169.193</v>
          </cell>
          <cell r="E32">
            <v>1133.415</v>
          </cell>
          <cell r="F32">
            <v>635.167</v>
          </cell>
          <cell r="G32">
            <v>0</v>
          </cell>
          <cell r="H32">
            <v>1</v>
          </cell>
          <cell r="I32">
            <v>30</v>
          </cell>
          <cell r="J32">
            <v>1119.716</v>
          </cell>
          <cell r="K32">
            <v>13.6990000000001</v>
          </cell>
          <cell r="L32">
            <v>200</v>
          </cell>
          <cell r="M32">
            <v>100</v>
          </cell>
          <cell r="N32">
            <v>200</v>
          </cell>
        </row>
        <row r="32">
          <cell r="W32">
            <v>226.683</v>
          </cell>
          <cell r="X32">
            <v>250</v>
          </cell>
          <cell r="Y32">
            <v>6.11059056038609</v>
          </cell>
          <cell r="Z32">
            <v>2.80200544372538</v>
          </cell>
        </row>
        <row r="32">
          <cell r="AD32">
            <v>0</v>
          </cell>
          <cell r="AE32">
            <v>241.936</v>
          </cell>
          <cell r="AF32">
            <v>216.361</v>
          </cell>
          <cell r="AG32">
            <v>222.2048</v>
          </cell>
          <cell r="AH32">
            <v>267.058</v>
          </cell>
          <cell r="AI32">
            <v>0</v>
          </cell>
        </row>
        <row r="33">
          <cell r="A33" t="str">
            <v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64.552</v>
          </cell>
          <cell r="D33">
            <v>107.693</v>
          </cell>
          <cell r="E33">
            <v>110.492</v>
          </cell>
          <cell r="F33">
            <v>58.987</v>
          </cell>
          <cell r="G33">
            <v>0</v>
          </cell>
          <cell r="H33">
            <v>1</v>
          </cell>
          <cell r="I33">
            <v>40</v>
          </cell>
          <cell r="J33">
            <v>121.652</v>
          </cell>
          <cell r="K33">
            <v>-11.16</v>
          </cell>
          <cell r="L33">
            <v>0</v>
          </cell>
          <cell r="M33">
            <v>0</v>
          </cell>
          <cell r="N33">
            <v>0</v>
          </cell>
        </row>
        <row r="33">
          <cell r="W33">
            <v>22.0984</v>
          </cell>
          <cell r="X33">
            <v>30</v>
          </cell>
          <cell r="Y33">
            <v>4.02685262281432</v>
          </cell>
          <cell r="Z33">
            <v>2.6692882742642</v>
          </cell>
        </row>
        <row r="33">
          <cell r="AD33">
            <v>0</v>
          </cell>
          <cell r="AE33">
            <v>16.19</v>
          </cell>
          <cell r="AF33">
            <v>14.5946</v>
          </cell>
          <cell r="AG33">
            <v>12.7236</v>
          </cell>
          <cell r="AH33">
            <v>16.596</v>
          </cell>
          <cell r="AI33" t="str">
            <v>увел</v>
          </cell>
        </row>
        <row r="34">
          <cell r="A34" t="str">
            <v> 257  Сосиски Молочные оригинальные ТМ Особый рецепт, ВЕС.   ПОКОМ</v>
          </cell>
          <cell r="B34" t="str">
            <v>кг</v>
          </cell>
          <cell r="C34">
            <v>81.879</v>
          </cell>
          <cell r="D34">
            <v>128.66</v>
          </cell>
          <cell r="E34">
            <v>115.442</v>
          </cell>
          <cell r="F34">
            <v>94.652</v>
          </cell>
          <cell r="G34" t="str">
            <v>н</v>
          </cell>
          <cell r="H34">
            <v>1</v>
          </cell>
          <cell r="I34">
            <v>35</v>
          </cell>
          <cell r="J34">
            <v>117.6</v>
          </cell>
          <cell r="K34">
            <v>-2.158</v>
          </cell>
          <cell r="L34">
            <v>0</v>
          </cell>
          <cell r="M34">
            <v>20</v>
          </cell>
          <cell r="N34">
            <v>30</v>
          </cell>
        </row>
        <row r="34">
          <cell r="W34">
            <v>23.0884</v>
          </cell>
          <cell r="X34">
            <v>20</v>
          </cell>
          <cell r="Y34">
            <v>7.13137333033038</v>
          </cell>
          <cell r="Z34">
            <v>4.09954782488176</v>
          </cell>
        </row>
        <row r="34">
          <cell r="AD34">
            <v>0</v>
          </cell>
          <cell r="AE34">
            <v>22.1832</v>
          </cell>
          <cell r="AF34">
            <v>16.538</v>
          </cell>
          <cell r="AG34">
            <v>22.4858</v>
          </cell>
          <cell r="AH34">
            <v>24.186</v>
          </cell>
          <cell r="AI34" t="str">
            <v>увел</v>
          </cell>
        </row>
        <row r="35">
          <cell r="A35" t="str">
            <v> 263  Шпикачки Стародворские, ВЕС.  ПОКОМ</v>
          </cell>
          <cell r="B35" t="str">
            <v>кг</v>
          </cell>
          <cell r="C35">
            <v>52.386</v>
          </cell>
          <cell r="D35">
            <v>102.308</v>
          </cell>
          <cell r="E35">
            <v>88.864</v>
          </cell>
          <cell r="F35">
            <v>63.14</v>
          </cell>
          <cell r="G35">
            <v>0</v>
          </cell>
          <cell r="H35">
            <v>1</v>
          </cell>
          <cell r="I35">
            <v>30</v>
          </cell>
          <cell r="J35">
            <v>92.303</v>
          </cell>
          <cell r="K35">
            <v>-3.43899999999999</v>
          </cell>
          <cell r="L35">
            <v>20</v>
          </cell>
          <cell r="M35">
            <v>20</v>
          </cell>
          <cell r="N35">
            <v>20</v>
          </cell>
        </row>
        <row r="35">
          <cell r="W35">
            <v>17.7728</v>
          </cell>
        </row>
        <row r="35">
          <cell r="Y35">
            <v>6.9285649981995</v>
          </cell>
          <cell r="Z35">
            <v>3.55261973352539</v>
          </cell>
        </row>
        <row r="35">
          <cell r="AD35">
            <v>0</v>
          </cell>
          <cell r="AE35">
            <v>18.508</v>
          </cell>
          <cell r="AF35">
            <v>11.577</v>
          </cell>
          <cell r="AG35">
            <v>20.1916</v>
          </cell>
          <cell r="AH35">
            <v>14.795</v>
          </cell>
          <cell r="AI35" t="str">
            <v>склад</v>
          </cell>
        </row>
        <row r="36">
          <cell r="A36" t="str">
            <v> 265  Колбаса Балыкбургская, ВЕС, ТМ Баварушка  ПОКОМ</v>
          </cell>
          <cell r="B36" t="str">
            <v>кг</v>
          </cell>
          <cell r="C36">
            <v>81.634</v>
          </cell>
          <cell r="D36">
            <v>41.538</v>
          </cell>
          <cell r="E36">
            <v>73.935</v>
          </cell>
          <cell r="F36">
            <v>38.208</v>
          </cell>
          <cell r="G36" t="str">
            <v>н</v>
          </cell>
          <cell r="H36">
            <v>1</v>
          </cell>
          <cell r="I36">
            <v>45</v>
          </cell>
          <cell r="J36">
            <v>110.101</v>
          </cell>
          <cell r="K36">
            <v>-36.166</v>
          </cell>
          <cell r="L36">
            <v>20</v>
          </cell>
          <cell r="M36">
            <v>20</v>
          </cell>
          <cell r="N36">
            <v>20</v>
          </cell>
        </row>
        <row r="36">
          <cell r="W36">
            <v>14.787</v>
          </cell>
        </row>
        <row r="36">
          <cell r="Y36">
            <v>6.64150943396226</v>
          </cell>
          <cell r="Z36">
            <v>2.58389125583283</v>
          </cell>
        </row>
        <row r="36">
          <cell r="AD36">
            <v>0</v>
          </cell>
          <cell r="AE36">
            <v>19.4288</v>
          </cell>
          <cell r="AF36">
            <v>13.858</v>
          </cell>
          <cell r="AG36">
            <v>13.4334</v>
          </cell>
          <cell r="AH36">
            <v>19.464</v>
          </cell>
          <cell r="AI36">
            <v>0</v>
          </cell>
        </row>
        <row r="37">
          <cell r="A37" t="str">
            <v> 266  Колбаса Филейбургская с сочным окороком, ВЕС, ТМ Баварушка  ПОКОМ</v>
          </cell>
          <cell r="B37" t="str">
            <v>кг</v>
          </cell>
          <cell r="C37">
            <v>77.11</v>
          </cell>
          <cell r="D37">
            <v>112.521</v>
          </cell>
          <cell r="E37">
            <v>107.023</v>
          </cell>
          <cell r="F37">
            <v>80.454</v>
          </cell>
          <cell r="G37" t="str">
            <v>н</v>
          </cell>
          <cell r="H37">
            <v>1</v>
          </cell>
          <cell r="I37">
            <v>45</v>
          </cell>
          <cell r="J37">
            <v>113.495</v>
          </cell>
          <cell r="K37">
            <v>-6.47200000000001</v>
          </cell>
          <cell r="L37">
            <v>30</v>
          </cell>
          <cell r="M37">
            <v>0</v>
          </cell>
          <cell r="N37">
            <v>20</v>
          </cell>
        </row>
        <row r="37">
          <cell r="W37">
            <v>21.4046</v>
          </cell>
          <cell r="X37">
            <v>20</v>
          </cell>
          <cell r="Y37">
            <v>7.02904983041029</v>
          </cell>
          <cell r="Z37">
            <v>3.7587247600983</v>
          </cell>
        </row>
        <row r="37">
          <cell r="AD37">
            <v>0</v>
          </cell>
          <cell r="AE37">
            <v>22.3064</v>
          </cell>
          <cell r="AF37">
            <v>17.79</v>
          </cell>
          <cell r="AG37">
            <v>17.6546</v>
          </cell>
          <cell r="AH37">
            <v>29.417</v>
          </cell>
          <cell r="AI37">
            <v>0</v>
          </cell>
        </row>
        <row r="38">
          <cell r="A38" t="str">
            <v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54.966</v>
          </cell>
          <cell r="D38">
            <v>94.396</v>
          </cell>
          <cell r="E38">
            <v>77.94</v>
          </cell>
          <cell r="F38">
            <v>69.268</v>
          </cell>
          <cell r="G38" t="str">
            <v>н</v>
          </cell>
          <cell r="H38">
            <v>1</v>
          </cell>
          <cell r="I38">
            <v>45</v>
          </cell>
          <cell r="J38">
            <v>106.187</v>
          </cell>
          <cell r="K38">
            <v>-28.247</v>
          </cell>
          <cell r="L38">
            <v>30</v>
          </cell>
          <cell r="M38">
            <v>0</v>
          </cell>
          <cell r="N38">
            <v>10</v>
          </cell>
        </row>
        <row r="38">
          <cell r="W38">
            <v>15.588</v>
          </cell>
        </row>
        <row r="38">
          <cell r="Y38">
            <v>7.0097510905825</v>
          </cell>
          <cell r="Z38">
            <v>4.44367462150372</v>
          </cell>
        </row>
        <row r="38">
          <cell r="AD38">
            <v>0</v>
          </cell>
          <cell r="AE38">
            <v>15.8638</v>
          </cell>
          <cell r="AF38">
            <v>10.77</v>
          </cell>
          <cell r="AG38">
            <v>14.6468</v>
          </cell>
          <cell r="AH38">
            <v>31.592</v>
          </cell>
          <cell r="AI38">
            <v>0</v>
          </cell>
        </row>
        <row r="39">
          <cell r="A39" t="str">
            <v> 272  Колбаса Сервелат Филедворский, фиброуз, в/у 0,35 кг срез,  ПОКОМ</v>
          </cell>
          <cell r="B39" t="str">
            <v>шт</v>
          </cell>
          <cell r="C39">
            <v>1642</v>
          </cell>
          <cell r="D39">
            <v>2824</v>
          </cell>
          <cell r="E39">
            <v>2723</v>
          </cell>
          <cell r="F39">
            <v>1118</v>
          </cell>
          <cell r="G39" t="str">
            <v>акк</v>
          </cell>
          <cell r="H39">
            <v>0.35</v>
          </cell>
          <cell r="I39">
            <v>40</v>
          </cell>
          <cell r="J39">
            <v>2279</v>
          </cell>
          <cell r="K39">
            <v>444</v>
          </cell>
          <cell r="L39">
            <v>400</v>
          </cell>
          <cell r="M39">
            <v>900</v>
          </cell>
          <cell r="N39">
            <v>600</v>
          </cell>
        </row>
        <row r="39">
          <cell r="W39">
            <v>544.6</v>
          </cell>
          <cell r="X39">
            <v>500</v>
          </cell>
          <cell r="Y39">
            <v>6.45978699963276</v>
          </cell>
          <cell r="Z39">
            <v>2.05288284979802</v>
          </cell>
        </row>
        <row r="39">
          <cell r="AD39">
            <v>0</v>
          </cell>
          <cell r="AE39">
            <v>399</v>
          </cell>
          <cell r="AF39">
            <v>417.2</v>
          </cell>
          <cell r="AG39">
            <v>444</v>
          </cell>
          <cell r="AH39">
            <v>658</v>
          </cell>
          <cell r="AI39" t="str">
            <v>декяб</v>
          </cell>
        </row>
        <row r="40">
          <cell r="A40" t="str">
            <v> 273  Сосиски Сочинки с сочной грудинкой, МГС 0.4кг,   ПОКОМ</v>
          </cell>
          <cell r="B40" t="str">
            <v>шт</v>
          </cell>
          <cell r="C40">
            <v>2817</v>
          </cell>
          <cell r="D40">
            <v>4189</v>
          </cell>
          <cell r="E40">
            <v>4009</v>
          </cell>
          <cell r="F40">
            <v>2444</v>
          </cell>
          <cell r="G40" t="str">
            <v>неакк</v>
          </cell>
          <cell r="H40">
            <v>0.4</v>
          </cell>
          <cell r="I40">
            <v>40</v>
          </cell>
          <cell r="J40">
            <v>2793</v>
          </cell>
          <cell r="K40">
            <v>1216</v>
          </cell>
          <cell r="L40">
            <v>1000</v>
          </cell>
          <cell r="M40">
            <v>400</v>
          </cell>
          <cell r="N40">
            <v>500</v>
          </cell>
        </row>
        <row r="40">
          <cell r="T40">
            <v>636</v>
          </cell>
        </row>
        <row r="40">
          <cell r="W40">
            <v>656.6</v>
          </cell>
        </row>
        <row r="40">
          <cell r="Y40">
            <v>6.61590009137984</v>
          </cell>
          <cell r="Z40">
            <v>3.72220530003046</v>
          </cell>
        </row>
        <row r="40">
          <cell r="AD40">
            <v>726</v>
          </cell>
          <cell r="AE40">
            <v>745.4</v>
          </cell>
          <cell r="AF40">
            <v>686.6</v>
          </cell>
          <cell r="AG40">
            <v>659.2</v>
          </cell>
          <cell r="AH40">
            <v>449</v>
          </cell>
          <cell r="AI40">
            <v>0</v>
          </cell>
        </row>
        <row r="41">
          <cell r="A41" t="str">
            <v> 276  Колбаса Сливушка ТМ Вязанка в оболочке полиамид 0,45 кг  ПОКОМ</v>
          </cell>
          <cell r="B41" t="str">
            <v>шт</v>
          </cell>
          <cell r="C41">
            <v>2195</v>
          </cell>
          <cell r="D41">
            <v>10632</v>
          </cell>
          <cell r="E41">
            <v>10828</v>
          </cell>
          <cell r="F41">
            <v>1930</v>
          </cell>
          <cell r="G41">
            <v>0</v>
          </cell>
          <cell r="H41">
            <v>0.45</v>
          </cell>
          <cell r="I41">
            <v>45</v>
          </cell>
          <cell r="J41">
            <v>10879</v>
          </cell>
          <cell r="K41">
            <v>-51</v>
          </cell>
          <cell r="L41">
            <v>900</v>
          </cell>
          <cell r="M41">
            <v>1400</v>
          </cell>
          <cell r="N41">
            <v>1000</v>
          </cell>
        </row>
        <row r="41">
          <cell r="T41">
            <v>2000</v>
          </cell>
        </row>
        <row r="41">
          <cell r="W41">
            <v>883.6</v>
          </cell>
          <cell r="X41">
            <v>900</v>
          </cell>
          <cell r="Y41">
            <v>6.93752829334541</v>
          </cell>
          <cell r="Z41">
            <v>2.18424626527841</v>
          </cell>
        </row>
        <row r="41">
          <cell r="AD41">
            <v>6410</v>
          </cell>
          <cell r="AE41">
            <v>711.4</v>
          </cell>
          <cell r="AF41">
            <v>610.2</v>
          </cell>
          <cell r="AG41">
            <v>755.4</v>
          </cell>
          <cell r="AH41">
            <v>1361</v>
          </cell>
          <cell r="AI41" t="str">
            <v>проддек</v>
          </cell>
        </row>
        <row r="42">
          <cell r="A42" t="str">
            <v> 283  Сосиски Сочинки, ВЕС, ТМ Стародворье ПОКОМ</v>
          </cell>
          <cell r="B42" t="str">
            <v>кг</v>
          </cell>
          <cell r="C42">
            <v>500.871</v>
          </cell>
          <cell r="D42">
            <v>549.759</v>
          </cell>
          <cell r="E42">
            <v>462.661</v>
          </cell>
          <cell r="F42">
            <v>574.535</v>
          </cell>
          <cell r="G42" t="str">
            <v>оконч</v>
          </cell>
          <cell r="H42">
            <v>1</v>
          </cell>
          <cell r="I42">
            <v>40</v>
          </cell>
          <cell r="J42">
            <v>434.968</v>
          </cell>
          <cell r="K42">
            <v>27.693</v>
          </cell>
          <cell r="L42">
            <v>120</v>
          </cell>
          <cell r="M42">
            <v>0</v>
          </cell>
          <cell r="N42">
            <v>80</v>
          </cell>
        </row>
        <row r="42">
          <cell r="W42">
            <v>92.5322</v>
          </cell>
        </row>
        <row r="42">
          <cell r="Y42">
            <v>8.37043753417729</v>
          </cell>
          <cell r="Z42">
            <v>6.2090277762768</v>
          </cell>
        </row>
        <row r="42">
          <cell r="AD42">
            <v>0</v>
          </cell>
          <cell r="AE42">
            <v>129.2136</v>
          </cell>
          <cell r="AF42">
            <v>105.3178</v>
          </cell>
          <cell r="AG42">
            <v>112.2226</v>
          </cell>
          <cell r="AH42">
            <v>137.078</v>
          </cell>
          <cell r="AI42">
            <v>0</v>
          </cell>
        </row>
        <row r="43">
          <cell r="A43" t="str">
            <v> 285  Паштет печеночный со слив.маслом ТМ Стародворье ламистер 0,1 кг  ПОКОМ</v>
          </cell>
          <cell r="B43" t="str">
            <v>шт</v>
          </cell>
          <cell r="C43">
            <v>2520</v>
          </cell>
          <cell r="D43">
            <v>24</v>
          </cell>
          <cell r="E43">
            <v>542</v>
          </cell>
          <cell r="F43">
            <v>1987</v>
          </cell>
          <cell r="G43">
            <v>0</v>
          </cell>
          <cell r="H43">
            <v>0.1</v>
          </cell>
          <cell r="I43">
            <v>730</v>
          </cell>
          <cell r="J43">
            <v>558</v>
          </cell>
          <cell r="K43">
            <v>-16</v>
          </cell>
          <cell r="L43">
            <v>0</v>
          </cell>
          <cell r="M43">
            <v>0</v>
          </cell>
          <cell r="N43">
            <v>500</v>
          </cell>
        </row>
        <row r="43">
          <cell r="W43">
            <v>108.4</v>
          </cell>
        </row>
        <row r="43">
          <cell r="Y43">
            <v>22.9428044280443</v>
          </cell>
          <cell r="Z43">
            <v>18.330258302583</v>
          </cell>
        </row>
        <row r="43">
          <cell r="AD43">
            <v>0</v>
          </cell>
          <cell r="AE43">
            <v>143.8</v>
          </cell>
          <cell r="AF43">
            <v>88.2</v>
          </cell>
          <cell r="AG43">
            <v>97.4</v>
          </cell>
          <cell r="AH43">
            <v>113</v>
          </cell>
          <cell r="AI43">
            <v>0</v>
          </cell>
        </row>
        <row r="44">
          <cell r="A44" t="str">
            <v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1013</v>
          </cell>
          <cell r="D44">
            <v>1117</v>
          </cell>
          <cell r="E44">
            <v>1301</v>
          </cell>
          <cell r="F44">
            <v>788</v>
          </cell>
          <cell r="G44">
            <v>0</v>
          </cell>
          <cell r="H44">
            <v>0.35</v>
          </cell>
          <cell r="I44">
            <v>40</v>
          </cell>
          <cell r="J44">
            <v>1338</v>
          </cell>
          <cell r="K44">
            <v>-37</v>
          </cell>
          <cell r="L44">
            <v>500</v>
          </cell>
          <cell r="M44">
            <v>100</v>
          </cell>
          <cell r="N44">
            <v>250</v>
          </cell>
        </row>
        <row r="44">
          <cell r="W44">
            <v>260.2</v>
          </cell>
          <cell r="X44">
            <v>200</v>
          </cell>
          <cell r="Y44">
            <v>7.06379707916987</v>
          </cell>
          <cell r="Z44">
            <v>3.02843966179862</v>
          </cell>
        </row>
        <row r="44">
          <cell r="AD44">
            <v>0</v>
          </cell>
          <cell r="AE44">
            <v>308</v>
          </cell>
          <cell r="AF44">
            <v>221.2</v>
          </cell>
          <cell r="AG44">
            <v>233</v>
          </cell>
          <cell r="AH44">
            <v>382</v>
          </cell>
          <cell r="AI44">
            <v>0</v>
          </cell>
        </row>
        <row r="45">
          <cell r="A45" t="str">
            <v> 297  Колбаса Мясорубская с рубленой грудинкой ВЕС ТМ Стародворье  ПОКОМ</v>
          </cell>
          <cell r="B45" t="str">
            <v>кг</v>
          </cell>
          <cell r="C45">
            <v>183.533</v>
          </cell>
          <cell r="D45">
            <v>236.462</v>
          </cell>
          <cell r="E45">
            <v>332.13</v>
          </cell>
          <cell r="F45">
            <v>75.563</v>
          </cell>
          <cell r="G45">
            <v>0</v>
          </cell>
          <cell r="H45">
            <v>1</v>
          </cell>
          <cell r="I45">
            <v>40</v>
          </cell>
          <cell r="J45">
            <v>337.463</v>
          </cell>
          <cell r="K45">
            <v>-5.33300000000003</v>
          </cell>
          <cell r="L45">
            <v>50</v>
          </cell>
          <cell r="M45">
            <v>130</v>
          </cell>
          <cell r="N45">
            <v>70</v>
          </cell>
        </row>
        <row r="45">
          <cell r="W45">
            <v>66.426</v>
          </cell>
          <cell r="X45">
            <v>80</v>
          </cell>
          <cell r="Y45">
            <v>6.10548580375154</v>
          </cell>
          <cell r="Z45">
            <v>1.1375515611357</v>
          </cell>
        </row>
        <row r="45">
          <cell r="AD45">
            <v>0</v>
          </cell>
          <cell r="AE45">
            <v>54.2486</v>
          </cell>
          <cell r="AF45">
            <v>41.4518</v>
          </cell>
          <cell r="AG45">
            <v>50.9634</v>
          </cell>
          <cell r="AH45">
            <v>72.397</v>
          </cell>
          <cell r="AI45">
            <v>0</v>
          </cell>
        </row>
        <row r="46">
          <cell r="A46" t="str">
            <v> 301  Сосиски Сочинки по-баварски с сыром,  0.4кг, ТМ Стародворье  ПОКОМ</v>
          </cell>
          <cell r="B46" t="str">
            <v>шт</v>
          </cell>
          <cell r="C46">
            <v>1130</v>
          </cell>
          <cell r="D46">
            <v>1324</v>
          </cell>
          <cell r="E46">
            <v>1224</v>
          </cell>
          <cell r="F46">
            <v>1198</v>
          </cell>
          <cell r="G46">
            <v>0</v>
          </cell>
          <cell r="H46">
            <v>0.4</v>
          </cell>
          <cell r="I46">
            <v>35</v>
          </cell>
          <cell r="J46">
            <v>1368</v>
          </cell>
          <cell r="K46">
            <v>-144</v>
          </cell>
          <cell r="L46">
            <v>300</v>
          </cell>
          <cell r="M46">
            <v>0</v>
          </cell>
          <cell r="N46">
            <v>0</v>
          </cell>
        </row>
        <row r="46">
          <cell r="W46">
            <v>244.8</v>
          </cell>
          <cell r="X46">
            <v>200</v>
          </cell>
          <cell r="Y46">
            <v>6.93627450980392</v>
          </cell>
          <cell r="Z46">
            <v>4.8937908496732</v>
          </cell>
        </row>
        <row r="46">
          <cell r="AD46">
            <v>0</v>
          </cell>
          <cell r="AE46">
            <v>366</v>
          </cell>
          <cell r="AF46">
            <v>270</v>
          </cell>
          <cell r="AG46">
            <v>259.2</v>
          </cell>
          <cell r="AH46">
            <v>360</v>
          </cell>
          <cell r="AI46" t="str">
            <v>склад</v>
          </cell>
        </row>
        <row r="47">
          <cell r="A47" t="str">
            <v> 302  Сосиски Сочинки по-баварски,  0.4кг, ТМ Стародворье  ПОКОМ</v>
          </cell>
          <cell r="B47" t="str">
            <v>шт</v>
          </cell>
          <cell r="C47">
            <v>2128</v>
          </cell>
          <cell r="D47">
            <v>3205</v>
          </cell>
          <cell r="E47">
            <v>2989</v>
          </cell>
          <cell r="F47">
            <v>2290</v>
          </cell>
          <cell r="G47">
            <v>0</v>
          </cell>
          <cell r="H47">
            <v>0.4</v>
          </cell>
          <cell r="I47">
            <v>40</v>
          </cell>
          <cell r="J47">
            <v>3019</v>
          </cell>
          <cell r="K47">
            <v>-30</v>
          </cell>
          <cell r="L47">
            <v>500</v>
          </cell>
          <cell r="M47">
            <v>500</v>
          </cell>
          <cell r="N47">
            <v>800</v>
          </cell>
        </row>
        <row r="47">
          <cell r="W47">
            <v>597.8</v>
          </cell>
        </row>
        <row r="47">
          <cell r="Y47">
            <v>6.8417530946805</v>
          </cell>
          <cell r="Z47">
            <v>3.83071261291402</v>
          </cell>
        </row>
        <row r="47">
          <cell r="AD47">
            <v>0</v>
          </cell>
          <cell r="AE47">
            <v>580.2</v>
          </cell>
          <cell r="AF47">
            <v>561</v>
          </cell>
          <cell r="AG47">
            <v>572.6</v>
          </cell>
          <cell r="AH47">
            <v>749</v>
          </cell>
          <cell r="AI47">
            <v>0</v>
          </cell>
        </row>
        <row r="48">
          <cell r="A48" t="str">
            <v> 304  Колбаса Салями Мясорубская с рубленным шпиком ВЕС ТМ Стародворье  ПОКОМ</v>
          </cell>
          <cell r="B48" t="str">
            <v>кг</v>
          </cell>
          <cell r="C48">
            <v>39.681</v>
          </cell>
          <cell r="D48">
            <v>133.958</v>
          </cell>
          <cell r="E48">
            <v>104.257</v>
          </cell>
          <cell r="F48">
            <v>63.523</v>
          </cell>
          <cell r="G48" t="str">
            <v>лид, я</v>
          </cell>
          <cell r="H48">
            <v>1</v>
          </cell>
          <cell r="I48">
            <v>40</v>
          </cell>
          <cell r="J48">
            <v>110.89</v>
          </cell>
          <cell r="K48">
            <v>-6.633</v>
          </cell>
          <cell r="L48">
            <v>20</v>
          </cell>
          <cell r="M48">
            <v>0</v>
          </cell>
          <cell r="N48">
            <v>20</v>
          </cell>
        </row>
        <row r="48">
          <cell r="W48">
            <v>20.8514</v>
          </cell>
          <cell r="X48">
            <v>30</v>
          </cell>
          <cell r="Y48">
            <v>6.40355084071094</v>
          </cell>
          <cell r="Z48">
            <v>3.04646210805989</v>
          </cell>
        </row>
        <row r="48">
          <cell r="AD48">
            <v>0</v>
          </cell>
          <cell r="AE48">
            <v>15.7046</v>
          </cell>
          <cell r="AF48">
            <v>12.7844</v>
          </cell>
          <cell r="AG48">
            <v>15.0032</v>
          </cell>
          <cell r="AH48">
            <v>23.964</v>
          </cell>
          <cell r="AI48">
            <v>0</v>
          </cell>
        </row>
        <row r="49">
          <cell r="A49" t="str">
            <v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108.561</v>
          </cell>
          <cell r="D49">
            <v>280.219</v>
          </cell>
          <cell r="E49">
            <v>205.706</v>
          </cell>
          <cell r="F49">
            <v>174.377</v>
          </cell>
          <cell r="G49" t="str">
            <v>оконч</v>
          </cell>
          <cell r="H49">
            <v>1</v>
          </cell>
          <cell r="I49">
            <v>40</v>
          </cell>
          <cell r="J49">
            <v>216.836</v>
          </cell>
          <cell r="K49">
            <v>-11.13</v>
          </cell>
          <cell r="L49">
            <v>50</v>
          </cell>
          <cell r="M49">
            <v>50</v>
          </cell>
          <cell r="N49">
            <v>40</v>
          </cell>
        </row>
        <row r="49">
          <cell r="W49">
            <v>41.1412</v>
          </cell>
        </row>
        <row r="49">
          <cell r="Y49">
            <v>7.64141541812101</v>
          </cell>
          <cell r="Z49">
            <v>4.23850057849552</v>
          </cell>
        </row>
        <row r="49">
          <cell r="AD49">
            <v>0</v>
          </cell>
          <cell r="AE49">
            <v>42.6656</v>
          </cell>
          <cell r="AF49">
            <v>37.7672</v>
          </cell>
          <cell r="AG49">
            <v>40.705</v>
          </cell>
          <cell r="AH49">
            <v>42.589</v>
          </cell>
          <cell r="AI49">
            <v>0</v>
          </cell>
        </row>
        <row r="50">
          <cell r="A50" t="str">
            <v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972</v>
          </cell>
          <cell r="D50">
            <v>954</v>
          </cell>
          <cell r="E50">
            <v>1322</v>
          </cell>
          <cell r="F50">
            <v>573</v>
          </cell>
          <cell r="G50" t="str">
            <v>лид, я</v>
          </cell>
          <cell r="H50">
            <v>0.35</v>
          </cell>
          <cell r="I50">
            <v>40</v>
          </cell>
          <cell r="J50">
            <v>1339</v>
          </cell>
          <cell r="K50">
            <v>-17</v>
          </cell>
          <cell r="L50">
            <v>500</v>
          </cell>
          <cell r="M50">
            <v>100</v>
          </cell>
          <cell r="N50">
            <v>300</v>
          </cell>
        </row>
        <row r="50">
          <cell r="W50">
            <v>264.4</v>
          </cell>
          <cell r="X50">
            <v>250</v>
          </cell>
          <cell r="Y50">
            <v>6.51664145234493</v>
          </cell>
          <cell r="Z50">
            <v>2.16717095310136</v>
          </cell>
        </row>
        <row r="50">
          <cell r="AD50">
            <v>0</v>
          </cell>
          <cell r="AE50">
            <v>260</v>
          </cell>
          <cell r="AF50">
            <v>210.2</v>
          </cell>
          <cell r="AG50">
            <v>220.4</v>
          </cell>
          <cell r="AH50">
            <v>371</v>
          </cell>
          <cell r="AI50">
            <v>0</v>
          </cell>
        </row>
        <row r="51">
          <cell r="A51" t="str">
            <v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1563</v>
          </cell>
          <cell r="D51">
            <v>1737</v>
          </cell>
          <cell r="E51">
            <v>2272</v>
          </cell>
          <cell r="F51">
            <v>980</v>
          </cell>
          <cell r="G51" t="str">
            <v>неакк</v>
          </cell>
          <cell r="H51">
            <v>0.35</v>
          </cell>
          <cell r="I51">
            <v>40</v>
          </cell>
          <cell r="J51">
            <v>2300</v>
          </cell>
          <cell r="K51">
            <v>-28</v>
          </cell>
          <cell r="L51">
            <v>800</v>
          </cell>
          <cell r="M51">
            <v>600</v>
          </cell>
          <cell r="N51">
            <v>450</v>
          </cell>
        </row>
        <row r="51">
          <cell r="W51">
            <v>454.4</v>
          </cell>
          <cell r="X51">
            <v>400</v>
          </cell>
          <cell r="Y51">
            <v>7.10827464788732</v>
          </cell>
          <cell r="Z51">
            <v>2.15669014084507</v>
          </cell>
        </row>
        <row r="51">
          <cell r="AD51">
            <v>0</v>
          </cell>
          <cell r="AE51">
            <v>436.2</v>
          </cell>
          <cell r="AF51">
            <v>359.6</v>
          </cell>
          <cell r="AG51">
            <v>398.2</v>
          </cell>
          <cell r="AH51">
            <v>569</v>
          </cell>
          <cell r="AI51">
            <v>0</v>
          </cell>
        </row>
        <row r="52">
          <cell r="A52" t="str">
            <v> 309  Сосиски Сочинки с сыром 0,4 кг ТМ Стародворье  ПОКОМ</v>
          </cell>
          <cell r="B52" t="str">
            <v>шт</v>
          </cell>
          <cell r="C52">
            <v>794</v>
          </cell>
          <cell r="D52">
            <v>14036</v>
          </cell>
          <cell r="E52">
            <v>941</v>
          </cell>
          <cell r="F52">
            <v>511</v>
          </cell>
          <cell r="G52">
            <v>0</v>
          </cell>
          <cell r="H52">
            <v>0.4</v>
          </cell>
          <cell r="I52">
            <v>35</v>
          </cell>
          <cell r="J52">
            <v>970</v>
          </cell>
          <cell r="K52">
            <v>-29</v>
          </cell>
          <cell r="L52">
            <v>120</v>
          </cell>
          <cell r="M52">
            <v>100</v>
          </cell>
          <cell r="N52">
            <v>200</v>
          </cell>
        </row>
        <row r="52">
          <cell r="W52">
            <v>188.2</v>
          </cell>
          <cell r="X52">
            <v>200</v>
          </cell>
          <cell r="Y52">
            <v>6.00956429330499</v>
          </cell>
          <cell r="Z52">
            <v>2.71519659936238</v>
          </cell>
        </row>
        <row r="52">
          <cell r="AD52">
            <v>0</v>
          </cell>
          <cell r="AE52">
            <v>221.6</v>
          </cell>
          <cell r="AF52">
            <v>210.6</v>
          </cell>
          <cell r="AG52">
            <v>179.2</v>
          </cell>
          <cell r="AH52">
            <v>224</v>
          </cell>
          <cell r="AI52">
            <v>0</v>
          </cell>
        </row>
        <row r="53">
          <cell r="A53" t="str">
            <v> 312  Ветчина Филейская ВЕС ТМ  Вязанка ТС Столичная  ПОКОМ</v>
          </cell>
          <cell r="B53" t="str">
            <v>кг</v>
          </cell>
          <cell r="C53">
            <v>336.567</v>
          </cell>
          <cell r="D53">
            <v>233.553</v>
          </cell>
          <cell r="E53">
            <v>339.791</v>
          </cell>
          <cell r="F53">
            <v>212.966</v>
          </cell>
          <cell r="G53">
            <v>0</v>
          </cell>
          <cell r="H53">
            <v>1</v>
          </cell>
          <cell r="I53">
            <v>50</v>
          </cell>
          <cell r="J53">
            <v>441.397</v>
          </cell>
          <cell r="K53">
            <v>-101.606</v>
          </cell>
          <cell r="L53">
            <v>100</v>
          </cell>
          <cell r="M53">
            <v>0</v>
          </cell>
          <cell r="N53">
            <v>120</v>
          </cell>
        </row>
        <row r="53">
          <cell r="W53">
            <v>67.9582</v>
          </cell>
          <cell r="X53">
            <v>70</v>
          </cell>
          <cell r="Y53">
            <v>7.40110832835478</v>
          </cell>
          <cell r="Z53">
            <v>3.13377929374233</v>
          </cell>
        </row>
        <row r="53">
          <cell r="AD53">
            <v>0</v>
          </cell>
          <cell r="AE53">
            <v>75.547</v>
          </cell>
          <cell r="AF53">
            <v>55.2546</v>
          </cell>
          <cell r="AG53">
            <v>59.6364</v>
          </cell>
          <cell r="AH53">
            <v>79.058</v>
          </cell>
          <cell r="AI53">
            <v>0</v>
          </cell>
        </row>
        <row r="54">
          <cell r="A54" t="str">
            <v> 315  Колбаса вареная Молокуша ТМ Вязанка ВЕС, ПОКОМ</v>
          </cell>
          <cell r="B54" t="str">
            <v>кг</v>
          </cell>
          <cell r="C54">
            <v>247.637</v>
          </cell>
          <cell r="D54">
            <v>1057.038</v>
          </cell>
          <cell r="E54">
            <v>935.106</v>
          </cell>
          <cell r="F54">
            <v>353.2</v>
          </cell>
          <cell r="G54" t="str">
            <v>н</v>
          </cell>
          <cell r="H54">
            <v>1</v>
          </cell>
          <cell r="I54">
            <v>50</v>
          </cell>
          <cell r="J54">
            <v>907.184</v>
          </cell>
          <cell r="K54">
            <v>27.922</v>
          </cell>
          <cell r="L54">
            <v>200</v>
          </cell>
          <cell r="M54">
            <v>250</v>
          </cell>
          <cell r="N54">
            <v>250</v>
          </cell>
        </row>
        <row r="54">
          <cell r="W54">
            <v>187.0212</v>
          </cell>
          <cell r="X54">
            <v>200</v>
          </cell>
          <cell r="Y54">
            <v>6.70084461012976</v>
          </cell>
          <cell r="Z54">
            <v>1.88855594980676</v>
          </cell>
        </row>
        <row r="54">
          <cell r="AD54">
            <v>0</v>
          </cell>
          <cell r="AE54">
            <v>135.0032</v>
          </cell>
          <cell r="AF54">
            <v>102.1322</v>
          </cell>
          <cell r="AG54">
            <v>153.5478</v>
          </cell>
          <cell r="AH54">
            <v>297.214</v>
          </cell>
          <cell r="AI54" t="str">
            <v>оконч</v>
          </cell>
        </row>
        <row r="55">
          <cell r="A55" t="str">
            <v> 316  Колбаса Нежная ТМ Зареченские ВЕС  ПОКОМ</v>
          </cell>
          <cell r="B55" t="str">
            <v>кг</v>
          </cell>
          <cell r="C55">
            <v>88.372</v>
          </cell>
          <cell r="D55">
            <v>53.924</v>
          </cell>
          <cell r="E55">
            <v>69.092</v>
          </cell>
          <cell r="F55">
            <v>68.698</v>
          </cell>
          <cell r="G55">
            <v>0</v>
          </cell>
          <cell r="H55">
            <v>1</v>
          </cell>
          <cell r="I55">
            <v>50</v>
          </cell>
          <cell r="J55">
            <v>69.95</v>
          </cell>
          <cell r="K55">
            <v>-0.858000000000004</v>
          </cell>
          <cell r="L55">
            <v>0</v>
          </cell>
          <cell r="M55">
            <v>20</v>
          </cell>
          <cell r="N55">
            <v>0</v>
          </cell>
        </row>
        <row r="55">
          <cell r="W55">
            <v>13.8184</v>
          </cell>
          <cell r="X55">
            <v>20</v>
          </cell>
          <cell r="Y55">
            <v>7.86617842876165</v>
          </cell>
          <cell r="Z55">
            <v>4.97148729230591</v>
          </cell>
        </row>
        <row r="55">
          <cell r="AD55">
            <v>0</v>
          </cell>
          <cell r="AE55">
            <v>12.8316</v>
          </cell>
          <cell r="AF55">
            <v>14.6146</v>
          </cell>
          <cell r="AG55">
            <v>12.016</v>
          </cell>
          <cell r="AH55">
            <v>10.514</v>
          </cell>
          <cell r="AI55" t="str">
            <v>увел</v>
          </cell>
        </row>
        <row r="56">
          <cell r="A56" t="str">
            <v> 318  Сосиски Датские ТМ Зареченские, ВЕС  ПОКОМ</v>
          </cell>
          <cell r="B56" t="str">
            <v>кг</v>
          </cell>
          <cell r="C56">
            <v>2107.21</v>
          </cell>
          <cell r="D56">
            <v>5358.978</v>
          </cell>
          <cell r="E56">
            <v>3884.602</v>
          </cell>
          <cell r="F56">
            <v>1031.235</v>
          </cell>
          <cell r="G56">
            <v>0</v>
          </cell>
          <cell r="H56">
            <v>1</v>
          </cell>
          <cell r="I56">
            <v>40</v>
          </cell>
          <cell r="J56">
            <v>3841.478</v>
          </cell>
          <cell r="K56">
            <v>43.1239999999998</v>
          </cell>
          <cell r="L56">
            <v>900</v>
          </cell>
          <cell r="M56">
            <v>800</v>
          </cell>
          <cell r="N56">
            <v>900</v>
          </cell>
        </row>
        <row r="56">
          <cell r="W56">
            <v>776.9204</v>
          </cell>
          <cell r="X56">
            <v>800</v>
          </cell>
          <cell r="Y56">
            <v>5.70358945395178</v>
          </cell>
          <cell r="Z56">
            <v>1.32733675161574</v>
          </cell>
        </row>
        <row r="56">
          <cell r="AD56">
            <v>0</v>
          </cell>
          <cell r="AE56">
            <v>716.7608</v>
          </cell>
          <cell r="AF56">
            <v>622.122</v>
          </cell>
          <cell r="AG56">
            <v>642.1622</v>
          </cell>
          <cell r="AH56">
            <v>803.9</v>
          </cell>
          <cell r="AI56" t="str">
            <v>оконч</v>
          </cell>
        </row>
        <row r="57">
          <cell r="A57" t="str">
            <v> 319  Колбаса вареная Филейская ТМ Вязанка ТС Классическая, 0,45 кг. ПОКОМ</v>
          </cell>
          <cell r="B57" t="str">
            <v>шт</v>
          </cell>
          <cell r="C57">
            <v>1726</v>
          </cell>
          <cell r="D57">
            <v>3866</v>
          </cell>
          <cell r="E57">
            <v>4063</v>
          </cell>
          <cell r="F57">
            <v>1449</v>
          </cell>
          <cell r="G57">
            <v>0</v>
          </cell>
          <cell r="H57">
            <v>0.45</v>
          </cell>
          <cell r="I57">
            <v>50</v>
          </cell>
          <cell r="J57">
            <v>4117</v>
          </cell>
          <cell r="K57">
            <v>-54</v>
          </cell>
          <cell r="L57">
            <v>1100</v>
          </cell>
          <cell r="M57">
            <v>500</v>
          </cell>
          <cell r="N57">
            <v>800</v>
          </cell>
        </row>
        <row r="57">
          <cell r="T57">
            <v>160</v>
          </cell>
        </row>
        <row r="57">
          <cell r="W57">
            <v>686.6</v>
          </cell>
          <cell r="X57">
            <v>700</v>
          </cell>
          <cell r="Y57">
            <v>6.62540052432275</v>
          </cell>
          <cell r="Z57">
            <v>2.11039906787067</v>
          </cell>
        </row>
        <row r="57">
          <cell r="AD57">
            <v>630</v>
          </cell>
          <cell r="AE57">
            <v>572.6</v>
          </cell>
          <cell r="AF57">
            <v>461.8</v>
          </cell>
          <cell r="AG57">
            <v>554.8</v>
          </cell>
          <cell r="AH57">
            <v>898</v>
          </cell>
          <cell r="AI57">
            <v>0</v>
          </cell>
        </row>
        <row r="58">
          <cell r="A58" t="str">
            <v> 322  Колбаса вареная Молокуша 0,45кг ТМ Вязанка  ПОКОМ</v>
          </cell>
          <cell r="B58" t="str">
            <v>шт</v>
          </cell>
          <cell r="C58">
            <v>2545</v>
          </cell>
          <cell r="D58">
            <v>7490</v>
          </cell>
          <cell r="E58">
            <v>8001</v>
          </cell>
          <cell r="F58">
            <v>1972</v>
          </cell>
          <cell r="G58" t="str">
            <v>акяб</v>
          </cell>
          <cell r="H58">
            <v>0.45</v>
          </cell>
          <cell r="I58">
            <v>50</v>
          </cell>
          <cell r="J58">
            <v>8041</v>
          </cell>
          <cell r="K58">
            <v>-40</v>
          </cell>
          <cell r="L58">
            <v>1300</v>
          </cell>
          <cell r="M58">
            <v>1000</v>
          </cell>
          <cell r="N58">
            <v>1100</v>
          </cell>
        </row>
        <row r="58">
          <cell r="T58">
            <v>800</v>
          </cell>
        </row>
        <row r="58">
          <cell r="W58">
            <v>882.2</v>
          </cell>
          <cell r="X58">
            <v>800</v>
          </cell>
          <cell r="Y58">
            <v>6.99614599863976</v>
          </cell>
          <cell r="Z58">
            <v>2.23532078893675</v>
          </cell>
        </row>
        <row r="58">
          <cell r="AD58">
            <v>3590</v>
          </cell>
          <cell r="AE58">
            <v>676.8</v>
          </cell>
          <cell r="AF58">
            <v>620</v>
          </cell>
          <cell r="AG58">
            <v>756.4</v>
          </cell>
          <cell r="AH58">
            <v>1341</v>
          </cell>
          <cell r="AI58" t="str">
            <v>проддек</v>
          </cell>
        </row>
        <row r="59">
          <cell r="A59" t="str">
            <v> 324  Ветчина Филейская ТМ Вязанка Столичная 0,45 кг ПОКОМ</v>
          </cell>
          <cell r="B59" t="str">
            <v>шт</v>
          </cell>
          <cell r="C59">
            <v>1082</v>
          </cell>
          <cell r="D59">
            <v>992</v>
          </cell>
          <cell r="E59">
            <v>1467</v>
          </cell>
          <cell r="F59">
            <v>569</v>
          </cell>
          <cell r="G59">
            <v>0</v>
          </cell>
          <cell r="H59">
            <v>0.45</v>
          </cell>
          <cell r="I59">
            <v>50</v>
          </cell>
          <cell r="J59">
            <v>1480</v>
          </cell>
          <cell r="K59">
            <v>-13</v>
          </cell>
          <cell r="L59">
            <v>400</v>
          </cell>
          <cell r="M59">
            <v>300</v>
          </cell>
          <cell r="N59">
            <v>350</v>
          </cell>
        </row>
        <row r="59">
          <cell r="W59">
            <v>293.4</v>
          </cell>
          <cell r="X59">
            <v>300</v>
          </cell>
          <cell r="Y59">
            <v>6.54055896387185</v>
          </cell>
          <cell r="Z59">
            <v>1.93933197000682</v>
          </cell>
        </row>
        <row r="59">
          <cell r="AD59">
            <v>0</v>
          </cell>
          <cell r="AE59">
            <v>289.8</v>
          </cell>
          <cell r="AF59">
            <v>204</v>
          </cell>
          <cell r="AG59">
            <v>236.4</v>
          </cell>
          <cell r="AH59">
            <v>444</v>
          </cell>
          <cell r="AI59">
            <v>0</v>
          </cell>
        </row>
        <row r="60">
          <cell r="A60" t="str">
            <v> 328  Сардельки Сочинки Стародворье ТМ  0,4 кг ПОКОМ</v>
          </cell>
          <cell r="B60" t="str">
            <v>шт</v>
          </cell>
          <cell r="C60">
            <v>448</v>
          </cell>
          <cell r="D60">
            <v>3883</v>
          </cell>
          <cell r="E60">
            <v>400</v>
          </cell>
          <cell r="F60">
            <v>55</v>
          </cell>
          <cell r="G60">
            <v>0</v>
          </cell>
          <cell r="H60">
            <v>0.4</v>
          </cell>
          <cell r="I60">
            <v>40</v>
          </cell>
          <cell r="J60">
            <v>454</v>
          </cell>
          <cell r="K60">
            <v>-54</v>
          </cell>
          <cell r="L60">
            <v>90</v>
          </cell>
          <cell r="M60">
            <v>50</v>
          </cell>
          <cell r="N60">
            <v>70</v>
          </cell>
        </row>
        <row r="60">
          <cell r="W60">
            <v>80</v>
          </cell>
          <cell r="X60">
            <v>90</v>
          </cell>
          <cell r="Y60">
            <v>4.4375</v>
          </cell>
          <cell r="Z60">
            <v>0.6875</v>
          </cell>
        </row>
        <row r="60">
          <cell r="AD60">
            <v>0</v>
          </cell>
          <cell r="AE60">
            <v>111</v>
          </cell>
          <cell r="AF60">
            <v>83.2</v>
          </cell>
          <cell r="AG60">
            <v>73.6</v>
          </cell>
          <cell r="AH60">
            <v>97</v>
          </cell>
          <cell r="AI60" t="e">
            <v>#VALUE!</v>
          </cell>
        </row>
        <row r="61">
          <cell r="A61" t="str">
            <v> 329  Сардельки Сочинки с сыром Стародворье ТМ, 0,4 кг. ПОКОМ</v>
          </cell>
          <cell r="B61" t="str">
            <v>шт</v>
          </cell>
          <cell r="C61">
            <v>348</v>
          </cell>
          <cell r="D61">
            <v>2984</v>
          </cell>
          <cell r="E61">
            <v>376</v>
          </cell>
          <cell r="F61">
            <v>356</v>
          </cell>
          <cell r="G61">
            <v>0</v>
          </cell>
          <cell r="H61">
            <v>0.4</v>
          </cell>
          <cell r="I61">
            <v>40</v>
          </cell>
          <cell r="J61">
            <v>407</v>
          </cell>
          <cell r="K61">
            <v>-31</v>
          </cell>
          <cell r="L61">
            <v>90</v>
          </cell>
          <cell r="M61">
            <v>60</v>
          </cell>
          <cell r="N61">
            <v>70</v>
          </cell>
        </row>
        <row r="61">
          <cell r="W61">
            <v>75.2</v>
          </cell>
        </row>
        <row r="61">
          <cell r="Y61">
            <v>7.65957446808511</v>
          </cell>
          <cell r="Z61">
            <v>4.73404255319149</v>
          </cell>
        </row>
        <row r="61">
          <cell r="AD61">
            <v>0</v>
          </cell>
          <cell r="AE61">
            <v>94</v>
          </cell>
          <cell r="AF61">
            <v>69.2</v>
          </cell>
          <cell r="AG61">
            <v>73</v>
          </cell>
          <cell r="AH61">
            <v>104</v>
          </cell>
          <cell r="AI61" t="e">
            <v>#VALUE!</v>
          </cell>
        </row>
        <row r="62">
          <cell r="A62" t="str">
            <v> 330  Колбаса вареная Филейская ТМ Вязанка ТС Классическая ВЕС  ПОКОМ</v>
          </cell>
          <cell r="B62" t="str">
            <v>кг</v>
          </cell>
          <cell r="C62">
            <v>913.367</v>
          </cell>
          <cell r="D62">
            <v>1325.165</v>
          </cell>
          <cell r="E62">
            <v>1837</v>
          </cell>
          <cell r="F62">
            <v>604</v>
          </cell>
          <cell r="G62" t="str">
            <v>ак апр</v>
          </cell>
          <cell r="H62">
            <v>1</v>
          </cell>
          <cell r="I62">
            <v>50</v>
          </cell>
          <cell r="J62">
            <v>1418.388</v>
          </cell>
          <cell r="K62">
            <v>418.612</v>
          </cell>
          <cell r="L62">
            <v>350</v>
          </cell>
          <cell r="M62">
            <v>350</v>
          </cell>
          <cell r="N62">
            <v>300</v>
          </cell>
        </row>
        <row r="62">
          <cell r="W62">
            <v>367.4</v>
          </cell>
          <cell r="X62">
            <v>500</v>
          </cell>
          <cell r="Y62">
            <v>5.7267283614589</v>
          </cell>
          <cell r="Z62">
            <v>1.64398475775721</v>
          </cell>
        </row>
        <row r="62">
          <cell r="AD62">
            <v>0</v>
          </cell>
          <cell r="AE62">
            <v>233</v>
          </cell>
          <cell r="AF62">
            <v>264</v>
          </cell>
          <cell r="AG62">
            <v>265.8</v>
          </cell>
          <cell r="AH62">
            <v>529.827</v>
          </cell>
          <cell r="AI62" t="str">
            <v>проддек</v>
          </cell>
        </row>
        <row r="63">
          <cell r="A63" t="str">
            <v> 334  Паштет Любительский ТМ Стародворье ламистер 0,1 кг  ПОКОМ</v>
          </cell>
          <cell r="B63" t="str">
            <v>шт</v>
          </cell>
          <cell r="C63">
            <v>1642</v>
          </cell>
          <cell r="D63">
            <v>7</v>
          </cell>
          <cell r="E63">
            <v>269</v>
          </cell>
          <cell r="F63">
            <v>1375</v>
          </cell>
          <cell r="G63">
            <v>0</v>
          </cell>
          <cell r="H63">
            <v>0.1</v>
          </cell>
          <cell r="I63">
            <v>730</v>
          </cell>
          <cell r="J63">
            <v>275</v>
          </cell>
          <cell r="K63">
            <v>-6</v>
          </cell>
          <cell r="L63">
            <v>0</v>
          </cell>
          <cell r="M63">
            <v>0</v>
          </cell>
          <cell r="N63">
            <v>0</v>
          </cell>
        </row>
        <row r="63">
          <cell r="W63">
            <v>53.8</v>
          </cell>
        </row>
        <row r="63">
          <cell r="Y63">
            <v>25.5576208178439</v>
          </cell>
          <cell r="Z63">
            <v>25.5576208178439</v>
          </cell>
        </row>
        <row r="63">
          <cell r="AD63">
            <v>0</v>
          </cell>
          <cell r="AE63">
            <v>91.4</v>
          </cell>
          <cell r="AF63">
            <v>50.6</v>
          </cell>
          <cell r="AG63">
            <v>51.6</v>
          </cell>
          <cell r="AH63">
            <v>58</v>
          </cell>
          <cell r="AI63" t="e">
            <v>#VALUE!</v>
          </cell>
        </row>
        <row r="64">
          <cell r="A64" t="str">
            <v> 335  Колбаса Сливушка ТМ Вязанка. ВЕС.  ПОКОМ </v>
          </cell>
          <cell r="B64" t="str">
            <v>кг</v>
          </cell>
          <cell r="C64">
            <v>274.095</v>
          </cell>
          <cell r="D64">
            <v>165.893</v>
          </cell>
          <cell r="E64">
            <v>314.987</v>
          </cell>
          <cell r="F64">
            <v>118.17</v>
          </cell>
          <cell r="G64">
            <v>0</v>
          </cell>
          <cell r="H64">
            <v>1</v>
          </cell>
          <cell r="I64">
            <v>50</v>
          </cell>
          <cell r="J64">
            <v>311.488</v>
          </cell>
          <cell r="K64">
            <v>3.49900000000002</v>
          </cell>
          <cell r="L64">
            <v>130</v>
          </cell>
          <cell r="M64">
            <v>40</v>
          </cell>
          <cell r="N64">
            <v>50</v>
          </cell>
        </row>
        <row r="64">
          <cell r="W64">
            <v>62.9974</v>
          </cell>
          <cell r="X64">
            <v>50</v>
          </cell>
          <cell r="Y64">
            <v>6.16168286310229</v>
          </cell>
          <cell r="Z64">
            <v>1.87579169933997</v>
          </cell>
        </row>
        <row r="64">
          <cell r="AD64">
            <v>0</v>
          </cell>
          <cell r="AE64">
            <v>54.4568</v>
          </cell>
          <cell r="AF64">
            <v>44.2386</v>
          </cell>
          <cell r="AG64">
            <v>49.5284</v>
          </cell>
          <cell r="AH64">
            <v>110.297</v>
          </cell>
          <cell r="AI64" t="e">
            <v>#VALUE!</v>
          </cell>
        </row>
        <row r="65">
          <cell r="A65" t="str">
            <v> 342 Сосиски Сочинки Молочные ТМ Стародворье 0,4 кг ПОКОМ</v>
          </cell>
          <cell r="B65" t="str">
            <v>шт</v>
          </cell>
          <cell r="C65">
            <v>1882</v>
          </cell>
          <cell r="D65">
            <v>3057</v>
          </cell>
          <cell r="E65">
            <v>3488</v>
          </cell>
          <cell r="F65">
            <v>1393</v>
          </cell>
          <cell r="G65">
            <v>0</v>
          </cell>
          <cell r="H65">
            <v>0.4</v>
          </cell>
          <cell r="I65">
            <v>40</v>
          </cell>
          <cell r="J65">
            <v>3528</v>
          </cell>
          <cell r="K65">
            <v>-40</v>
          </cell>
          <cell r="L65">
            <v>400</v>
          </cell>
          <cell r="M65">
            <v>400</v>
          </cell>
          <cell r="N65">
            <v>600</v>
          </cell>
        </row>
        <row r="65">
          <cell r="T65">
            <v>846</v>
          </cell>
        </row>
        <row r="65">
          <cell r="W65">
            <v>482.8</v>
          </cell>
          <cell r="X65">
            <v>300</v>
          </cell>
          <cell r="Y65">
            <v>6.40637945318973</v>
          </cell>
          <cell r="Z65">
            <v>2.88525269262635</v>
          </cell>
        </row>
        <row r="65">
          <cell r="AD65">
            <v>1074</v>
          </cell>
          <cell r="AE65">
            <v>464.8</v>
          </cell>
          <cell r="AF65">
            <v>476.2</v>
          </cell>
          <cell r="AG65">
            <v>457.8</v>
          </cell>
          <cell r="AH65">
            <v>603</v>
          </cell>
          <cell r="AI65">
            <v>0</v>
          </cell>
        </row>
        <row r="66">
          <cell r="A66" t="str">
            <v> 343 Сосиски Сочинки Сливочные ТМ Стародворье  0,4 кг</v>
          </cell>
          <cell r="B66" t="str">
            <v>шт</v>
          </cell>
          <cell r="C66">
            <v>1875</v>
          </cell>
          <cell r="D66">
            <v>1353</v>
          </cell>
          <cell r="E66">
            <v>2110</v>
          </cell>
          <cell r="F66">
            <v>1034</v>
          </cell>
          <cell r="G66">
            <v>0</v>
          </cell>
          <cell r="H66">
            <v>0.4</v>
          </cell>
          <cell r="I66">
            <v>40</v>
          </cell>
          <cell r="J66">
            <v>2166</v>
          </cell>
          <cell r="K66">
            <v>-56</v>
          </cell>
          <cell r="L66">
            <v>500</v>
          </cell>
          <cell r="M66">
            <v>150</v>
          </cell>
          <cell r="N66">
            <v>500</v>
          </cell>
        </row>
        <row r="66">
          <cell r="W66">
            <v>422</v>
          </cell>
          <cell r="X66">
            <v>400</v>
          </cell>
          <cell r="Y66">
            <v>6.12322274881517</v>
          </cell>
          <cell r="Z66">
            <v>2.45023696682464</v>
          </cell>
        </row>
        <row r="66">
          <cell r="AD66">
            <v>0</v>
          </cell>
          <cell r="AE66">
            <v>423.8</v>
          </cell>
          <cell r="AF66">
            <v>394.4</v>
          </cell>
          <cell r="AG66">
            <v>385.2</v>
          </cell>
          <cell r="AH66">
            <v>587</v>
          </cell>
          <cell r="AI66">
            <v>0</v>
          </cell>
        </row>
        <row r="67">
          <cell r="A67" t="str">
            <v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389.114</v>
          </cell>
          <cell r="D67">
            <v>349.005</v>
          </cell>
          <cell r="E67">
            <v>518.904</v>
          </cell>
          <cell r="F67">
            <v>188.206</v>
          </cell>
          <cell r="G67" t="str">
            <v>ябл</v>
          </cell>
          <cell r="H67">
            <v>1</v>
          </cell>
          <cell r="I67">
            <v>40</v>
          </cell>
          <cell r="J67">
            <v>523.115</v>
          </cell>
          <cell r="K67">
            <v>-4.21100000000001</v>
          </cell>
          <cell r="L67">
            <v>180</v>
          </cell>
          <cell r="M67">
            <v>90</v>
          </cell>
          <cell r="N67">
            <v>110</v>
          </cell>
        </row>
        <row r="67">
          <cell r="W67">
            <v>103.7808</v>
          </cell>
          <cell r="X67">
            <v>80</v>
          </cell>
          <cell r="Y67">
            <v>6.24591446587423</v>
          </cell>
          <cell r="Z67">
            <v>1.81349536715847</v>
          </cell>
        </row>
        <row r="67">
          <cell r="AD67">
            <v>0</v>
          </cell>
          <cell r="AE67">
            <v>98.272</v>
          </cell>
          <cell r="AF67">
            <v>79.9196</v>
          </cell>
          <cell r="AG67">
            <v>84.4436</v>
          </cell>
          <cell r="AH67">
            <v>142.099</v>
          </cell>
          <cell r="AI67" t="e">
            <v>#VALUE!</v>
          </cell>
        </row>
        <row r="68">
          <cell r="A68" t="str">
            <v> 345  Колбаса Сочинка по-фински с сочным окроком ТМ Стародворье ВЕС ПОКОМ</v>
          </cell>
          <cell r="B68" t="str">
            <v>кг</v>
          </cell>
          <cell r="C68">
            <v>298.738</v>
          </cell>
          <cell r="D68">
            <v>245.019</v>
          </cell>
          <cell r="E68">
            <v>440.965</v>
          </cell>
          <cell r="F68">
            <v>91.386</v>
          </cell>
          <cell r="G68">
            <v>0</v>
          </cell>
          <cell r="H68">
            <v>1</v>
          </cell>
          <cell r="I68">
            <v>40</v>
          </cell>
          <cell r="J68">
            <v>445.33</v>
          </cell>
          <cell r="K68">
            <v>-4.36500000000001</v>
          </cell>
          <cell r="L68">
            <v>90</v>
          </cell>
          <cell r="M68">
            <v>80</v>
          </cell>
          <cell r="N68">
            <v>60</v>
          </cell>
        </row>
        <row r="68">
          <cell r="W68">
            <v>88.193</v>
          </cell>
          <cell r="X68">
            <v>70</v>
          </cell>
          <cell r="Y68">
            <v>4.43783520234032</v>
          </cell>
          <cell r="Z68">
            <v>1.03620468744685</v>
          </cell>
        </row>
        <row r="68">
          <cell r="AD68">
            <v>0</v>
          </cell>
          <cell r="AE68">
            <v>78.0494</v>
          </cell>
          <cell r="AF68">
            <v>55.9658</v>
          </cell>
          <cell r="AG68">
            <v>58.4382</v>
          </cell>
          <cell r="AH68">
            <v>127.94</v>
          </cell>
          <cell r="AI68" t="e">
            <v>#VALUE!</v>
          </cell>
        </row>
        <row r="69">
          <cell r="A69" t="str">
            <v> 346  Колбаса Сочинка зернистая с сочной грудинкой ТМ Стародворье.ВЕС ПОКОМ</v>
          </cell>
          <cell r="B69" t="str">
            <v>кг</v>
          </cell>
          <cell r="C69">
            <v>390.895</v>
          </cell>
          <cell r="D69">
            <v>837.125</v>
          </cell>
          <cell r="E69">
            <v>884.321</v>
          </cell>
          <cell r="F69">
            <v>328.105</v>
          </cell>
          <cell r="G69" t="str">
            <v>ябл</v>
          </cell>
          <cell r="H69">
            <v>1</v>
          </cell>
          <cell r="I69">
            <v>40</v>
          </cell>
          <cell r="J69">
            <v>883.728</v>
          </cell>
          <cell r="K69">
            <v>0.593000000000075</v>
          </cell>
          <cell r="L69">
            <v>350</v>
          </cell>
          <cell r="M69">
            <v>180</v>
          </cell>
          <cell r="N69">
            <v>170</v>
          </cell>
        </row>
        <row r="69">
          <cell r="W69">
            <v>176.8642</v>
          </cell>
          <cell r="X69">
            <v>120</v>
          </cell>
          <cell r="Y69">
            <v>6.49144937189098</v>
          </cell>
          <cell r="Z69">
            <v>1.85512387470161</v>
          </cell>
        </row>
        <row r="69">
          <cell r="AD69">
            <v>0</v>
          </cell>
          <cell r="AE69">
            <v>174.8826</v>
          </cell>
          <cell r="AF69">
            <v>136.4742</v>
          </cell>
          <cell r="AG69">
            <v>148.6826</v>
          </cell>
          <cell r="AH69">
            <v>229.056</v>
          </cell>
          <cell r="AI69" t="e">
            <v>#VALUE!</v>
          </cell>
        </row>
        <row r="70">
          <cell r="A70" t="str">
            <v> 347  Колбаса Сочинка рубленая с сочным окороком ТМ Стародворье ВЕС ПОКОМ</v>
          </cell>
          <cell r="B70" t="str">
            <v>кг</v>
          </cell>
          <cell r="C70">
            <v>354.735</v>
          </cell>
          <cell r="D70">
            <v>388.215</v>
          </cell>
          <cell r="E70">
            <v>436.639</v>
          </cell>
          <cell r="F70">
            <v>297.294</v>
          </cell>
          <cell r="G70">
            <v>0</v>
          </cell>
          <cell r="H70">
            <v>1</v>
          </cell>
          <cell r="I70">
            <v>40</v>
          </cell>
          <cell r="J70">
            <v>435.506</v>
          </cell>
          <cell r="K70">
            <v>1.13300000000004</v>
          </cell>
          <cell r="L70">
            <v>130</v>
          </cell>
          <cell r="M70">
            <v>80</v>
          </cell>
          <cell r="N70">
            <v>80</v>
          </cell>
        </row>
        <row r="70">
          <cell r="W70">
            <v>87.3278</v>
          </cell>
          <cell r="X70">
            <v>50</v>
          </cell>
          <cell r="Y70">
            <v>7.29772191673213</v>
          </cell>
          <cell r="Z70">
            <v>3.40434546616312</v>
          </cell>
        </row>
        <row r="70">
          <cell r="AD70">
            <v>0</v>
          </cell>
          <cell r="AE70">
            <v>93.2714</v>
          </cell>
          <cell r="AF70">
            <v>77.3818</v>
          </cell>
          <cell r="AG70">
            <v>83.202</v>
          </cell>
          <cell r="AH70">
            <v>128.486</v>
          </cell>
          <cell r="AI70" t="e">
            <v>#VALUE!</v>
          </cell>
        </row>
        <row r="71">
          <cell r="A71" t="str">
            <v> 353  Колбаса Салями запеченная ТМ Стародворье ТС Дугушка. 0,6 кг ПОКОМ</v>
          </cell>
          <cell r="B71" t="str">
            <v>шт</v>
          </cell>
          <cell r="C71">
            <v>186</v>
          </cell>
          <cell r="D71">
            <v>32</v>
          </cell>
          <cell r="E71">
            <v>150</v>
          </cell>
          <cell r="F71">
            <v>66</v>
          </cell>
          <cell r="G71" t="str">
            <v>дк</v>
          </cell>
          <cell r="H71">
            <v>0.6</v>
          </cell>
          <cell r="I71">
            <v>60</v>
          </cell>
          <cell r="J71">
            <v>162</v>
          </cell>
          <cell r="K71">
            <v>-12</v>
          </cell>
          <cell r="L71">
            <v>40</v>
          </cell>
          <cell r="M71">
            <v>50</v>
          </cell>
          <cell r="N71">
            <v>30</v>
          </cell>
        </row>
        <row r="71">
          <cell r="W71">
            <v>30</v>
          </cell>
          <cell r="X71">
            <v>20</v>
          </cell>
          <cell r="Y71">
            <v>6.86666666666667</v>
          </cell>
          <cell r="Z71">
            <v>2.2</v>
          </cell>
        </row>
        <row r="71">
          <cell r="AD71">
            <v>0</v>
          </cell>
          <cell r="AE71">
            <v>31.2</v>
          </cell>
          <cell r="AF71">
            <v>19.4</v>
          </cell>
          <cell r="AG71">
            <v>26.2</v>
          </cell>
          <cell r="AH71">
            <v>35</v>
          </cell>
          <cell r="AI71">
            <v>0</v>
          </cell>
        </row>
        <row r="72">
          <cell r="A72" t="str">
            <v> 354  Колбаса Рубленая запеченная ТМ Стародворье,ТС Дугушка  0,6 кг ПОКОМ</v>
          </cell>
          <cell r="B72" t="str">
            <v>шт</v>
          </cell>
          <cell r="C72">
            <v>278</v>
          </cell>
          <cell r="D72">
            <v>387</v>
          </cell>
          <cell r="E72">
            <v>435</v>
          </cell>
          <cell r="F72">
            <v>222</v>
          </cell>
          <cell r="G72" t="str">
            <v>ябл</v>
          </cell>
          <cell r="H72">
            <v>0.6</v>
          </cell>
          <cell r="I72">
            <v>60</v>
          </cell>
          <cell r="J72">
            <v>461</v>
          </cell>
          <cell r="K72">
            <v>-26</v>
          </cell>
          <cell r="L72">
            <v>130</v>
          </cell>
          <cell r="M72">
            <v>60</v>
          </cell>
          <cell r="N72">
            <v>120</v>
          </cell>
        </row>
        <row r="72">
          <cell r="W72">
            <v>87</v>
          </cell>
          <cell r="X72">
            <v>60</v>
          </cell>
          <cell r="Y72">
            <v>6.80459770114943</v>
          </cell>
          <cell r="Z72">
            <v>2.55172413793103</v>
          </cell>
        </row>
        <row r="72">
          <cell r="AD72">
            <v>0</v>
          </cell>
          <cell r="AE72">
            <v>74</v>
          </cell>
          <cell r="AF72">
            <v>68</v>
          </cell>
          <cell r="AG72">
            <v>76.2</v>
          </cell>
          <cell r="AH72">
            <v>149</v>
          </cell>
          <cell r="AI72" t="str">
            <v>проддек</v>
          </cell>
        </row>
        <row r="73">
          <cell r="A73" t="str">
            <v> 355  Колбаса Сервелат запеченный ТМ Стародворье ТС Дугушка. 0,6 кг. ПОКОМ</v>
          </cell>
          <cell r="B73" t="str">
            <v>шт</v>
          </cell>
          <cell r="C73">
            <v>426</v>
          </cell>
          <cell r="D73">
            <v>815</v>
          </cell>
          <cell r="E73">
            <v>753</v>
          </cell>
          <cell r="F73">
            <v>470</v>
          </cell>
          <cell r="G73" t="str">
            <v>ябл</v>
          </cell>
          <cell r="H73">
            <v>0.6</v>
          </cell>
          <cell r="I73">
            <v>60</v>
          </cell>
          <cell r="J73">
            <v>760</v>
          </cell>
          <cell r="K73">
            <v>-7</v>
          </cell>
          <cell r="L73">
            <v>230</v>
          </cell>
          <cell r="M73">
            <v>120</v>
          </cell>
          <cell r="N73">
            <v>220</v>
          </cell>
        </row>
        <row r="73">
          <cell r="W73">
            <v>150.6</v>
          </cell>
        </row>
        <row r="73">
          <cell r="Y73">
            <v>6.90571049136786</v>
          </cell>
          <cell r="Z73">
            <v>3.12084993359894</v>
          </cell>
        </row>
        <row r="73">
          <cell r="AD73">
            <v>0</v>
          </cell>
          <cell r="AE73">
            <v>176.2</v>
          </cell>
          <cell r="AF73">
            <v>115.4</v>
          </cell>
          <cell r="AG73">
            <v>140.4</v>
          </cell>
          <cell r="AH73">
            <v>198</v>
          </cell>
          <cell r="AI73" t="str">
            <v>оконч</v>
          </cell>
        </row>
        <row r="74">
          <cell r="A74" t="str">
            <v> 364  Сардельки Филейские Вязанка ВЕС NDX ТМ Вязанка  ПОКОМ</v>
          </cell>
          <cell r="B74" t="str">
            <v>кг</v>
          </cell>
          <cell r="C74">
            <v>64.263</v>
          </cell>
          <cell r="D74">
            <v>141.82</v>
          </cell>
          <cell r="E74">
            <v>132.614</v>
          </cell>
          <cell r="F74">
            <v>63.976</v>
          </cell>
          <cell r="G74">
            <v>0</v>
          </cell>
          <cell r="H74">
            <v>1</v>
          </cell>
          <cell r="I74">
            <v>30</v>
          </cell>
          <cell r="J74">
            <v>137.711</v>
          </cell>
          <cell r="K74">
            <v>-5.09700000000001</v>
          </cell>
          <cell r="L74">
            <v>20</v>
          </cell>
          <cell r="M74">
            <v>0</v>
          </cell>
          <cell r="N74">
            <v>20</v>
          </cell>
        </row>
        <row r="74">
          <cell r="W74">
            <v>26.5228</v>
          </cell>
          <cell r="X74">
            <v>30</v>
          </cell>
          <cell r="Y74">
            <v>5.05135204427888</v>
          </cell>
          <cell r="Z74">
            <v>2.41211335153151</v>
          </cell>
        </row>
        <row r="74">
          <cell r="AD74">
            <v>0</v>
          </cell>
          <cell r="AE74">
            <v>27.557</v>
          </cell>
          <cell r="AF74">
            <v>26.9048</v>
          </cell>
          <cell r="AG74">
            <v>22.2772</v>
          </cell>
          <cell r="AH74">
            <v>45.19</v>
          </cell>
          <cell r="AI74">
            <v>0</v>
          </cell>
        </row>
        <row r="75">
          <cell r="A75" t="str">
            <v> 376  Колбаса Докторская Дугушка 0,6кг ГОСТ ТМ Стародворье  ПОКОМ </v>
          </cell>
          <cell r="B75" t="str">
            <v>шт</v>
          </cell>
          <cell r="C75">
            <v>248</v>
          </cell>
          <cell r="D75">
            <v>852</v>
          </cell>
          <cell r="E75">
            <v>614</v>
          </cell>
          <cell r="F75">
            <v>464</v>
          </cell>
          <cell r="G75" t="str">
            <v>ябл,дк</v>
          </cell>
          <cell r="H75">
            <v>0.6</v>
          </cell>
          <cell r="I75">
            <v>60</v>
          </cell>
          <cell r="J75">
            <v>629</v>
          </cell>
          <cell r="K75">
            <v>-15</v>
          </cell>
          <cell r="L75">
            <v>130</v>
          </cell>
          <cell r="M75">
            <v>50</v>
          </cell>
          <cell r="N75">
            <v>120</v>
          </cell>
        </row>
        <row r="75">
          <cell r="W75">
            <v>122.8</v>
          </cell>
          <cell r="X75">
            <v>100</v>
          </cell>
          <cell r="Y75">
            <v>7.03583061889251</v>
          </cell>
          <cell r="Z75">
            <v>3.77850162866449</v>
          </cell>
        </row>
        <row r="75">
          <cell r="AD75">
            <v>0</v>
          </cell>
          <cell r="AE75">
            <v>111.8</v>
          </cell>
          <cell r="AF75">
            <v>100.4</v>
          </cell>
          <cell r="AG75">
            <v>108</v>
          </cell>
          <cell r="AH75">
            <v>197</v>
          </cell>
          <cell r="AI75">
            <v>0</v>
          </cell>
        </row>
        <row r="76">
          <cell r="A76" t="str">
            <v> 377  Колбаса Молочная Дугушка 0,6кг ТМ Стародворье  ПОКОМ</v>
          </cell>
          <cell r="B76" t="str">
            <v>шт</v>
          </cell>
          <cell r="C76">
            <v>599</v>
          </cell>
          <cell r="D76">
            <v>899</v>
          </cell>
          <cell r="E76">
            <v>942</v>
          </cell>
          <cell r="F76">
            <v>517</v>
          </cell>
          <cell r="G76" t="str">
            <v>ябл,дк</v>
          </cell>
          <cell r="H76">
            <v>0.6</v>
          </cell>
          <cell r="I76">
            <v>60</v>
          </cell>
          <cell r="J76">
            <v>973</v>
          </cell>
          <cell r="K76">
            <v>-31</v>
          </cell>
          <cell r="L76">
            <v>180</v>
          </cell>
          <cell r="M76">
            <v>120</v>
          </cell>
          <cell r="N76">
            <v>230</v>
          </cell>
        </row>
        <row r="76">
          <cell r="W76">
            <v>188.4</v>
          </cell>
          <cell r="X76">
            <v>150</v>
          </cell>
          <cell r="Y76">
            <v>6.35350318471338</v>
          </cell>
          <cell r="Z76">
            <v>2.74416135881104</v>
          </cell>
        </row>
        <row r="76">
          <cell r="AD76">
            <v>0</v>
          </cell>
          <cell r="AE76">
            <v>197.2</v>
          </cell>
          <cell r="AF76">
            <v>146.2</v>
          </cell>
          <cell r="AG76">
            <v>155</v>
          </cell>
          <cell r="AH76">
            <v>220</v>
          </cell>
          <cell r="AI76" t="str">
            <v>декяб</v>
          </cell>
        </row>
        <row r="77">
          <cell r="A77" t="str">
            <v> 387  Колбаса вареная Мусульманская Халяль ТМ Вязанка, 0,4 кг ПОКОМ</v>
          </cell>
          <cell r="B77" t="str">
            <v>шт</v>
          </cell>
          <cell r="C77">
            <v>183</v>
          </cell>
          <cell r="D77">
            <v>760</v>
          </cell>
          <cell r="E77">
            <v>478</v>
          </cell>
          <cell r="F77">
            <v>443</v>
          </cell>
          <cell r="G77">
            <v>0</v>
          </cell>
          <cell r="H77">
            <v>0.4</v>
          </cell>
          <cell r="I77" t="e">
            <v>#VALUE!</v>
          </cell>
          <cell r="J77">
            <v>515</v>
          </cell>
          <cell r="K77">
            <v>-37</v>
          </cell>
          <cell r="L77">
            <v>130</v>
          </cell>
          <cell r="M77">
            <v>150</v>
          </cell>
          <cell r="N77">
            <v>100</v>
          </cell>
        </row>
        <row r="77">
          <cell r="W77">
            <v>95.6</v>
          </cell>
        </row>
        <row r="77">
          <cell r="Y77">
            <v>8.60878661087866</v>
          </cell>
          <cell r="Z77">
            <v>4.63389121338912</v>
          </cell>
        </row>
        <row r="77">
          <cell r="AD77">
            <v>0</v>
          </cell>
          <cell r="AE77">
            <v>114</v>
          </cell>
          <cell r="AF77">
            <v>97.8</v>
          </cell>
          <cell r="AG77">
            <v>104.8</v>
          </cell>
          <cell r="AH77">
            <v>131</v>
          </cell>
          <cell r="AI77">
            <v>0</v>
          </cell>
        </row>
        <row r="78">
          <cell r="A78" t="str">
            <v> 388  Сосиски Восточные Халяль ТМ Вязанка 0,33 кг АК. ПОКОМ</v>
          </cell>
          <cell r="B78" t="str">
            <v>шт</v>
          </cell>
          <cell r="C78">
            <v>627</v>
          </cell>
          <cell r="D78">
            <v>253</v>
          </cell>
          <cell r="E78">
            <v>520</v>
          </cell>
          <cell r="F78">
            <v>347</v>
          </cell>
          <cell r="G78">
            <v>0</v>
          </cell>
          <cell r="H78">
            <v>0.33</v>
          </cell>
          <cell r="I78">
            <v>60</v>
          </cell>
          <cell r="J78">
            <v>556</v>
          </cell>
          <cell r="K78">
            <v>-36</v>
          </cell>
          <cell r="L78">
            <v>30</v>
          </cell>
          <cell r="M78">
            <v>150</v>
          </cell>
          <cell r="N78">
            <v>100</v>
          </cell>
        </row>
        <row r="78">
          <cell r="W78">
            <v>104</v>
          </cell>
          <cell r="X78">
            <v>100</v>
          </cell>
          <cell r="Y78">
            <v>6.99038461538462</v>
          </cell>
          <cell r="Z78">
            <v>3.33653846153846</v>
          </cell>
        </row>
        <row r="78">
          <cell r="AD78">
            <v>0</v>
          </cell>
          <cell r="AE78">
            <v>125.6</v>
          </cell>
          <cell r="AF78">
            <v>114.6</v>
          </cell>
          <cell r="AG78">
            <v>100.6</v>
          </cell>
          <cell r="AH78">
            <v>130</v>
          </cell>
          <cell r="AI78">
            <v>0</v>
          </cell>
        </row>
        <row r="79">
          <cell r="A79" t="str">
            <v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338</v>
          </cell>
          <cell r="D79">
            <v>360</v>
          </cell>
          <cell r="E79">
            <v>420</v>
          </cell>
          <cell r="F79">
            <v>274</v>
          </cell>
          <cell r="G79">
            <v>0</v>
          </cell>
          <cell r="H79">
            <v>0.35</v>
          </cell>
          <cell r="I79" t="e">
            <v>#VALUE!</v>
          </cell>
          <cell r="J79">
            <v>436</v>
          </cell>
          <cell r="K79">
            <v>-16</v>
          </cell>
          <cell r="L79">
            <v>150</v>
          </cell>
          <cell r="M79">
            <v>100</v>
          </cell>
          <cell r="N79">
            <v>120</v>
          </cell>
        </row>
        <row r="79">
          <cell r="W79">
            <v>84</v>
          </cell>
        </row>
        <row r="79">
          <cell r="Y79">
            <v>7.66666666666667</v>
          </cell>
          <cell r="Z79">
            <v>3.26190476190476</v>
          </cell>
        </row>
        <row r="79">
          <cell r="AD79">
            <v>0</v>
          </cell>
          <cell r="AE79">
            <v>77.2</v>
          </cell>
          <cell r="AF79">
            <v>84.8</v>
          </cell>
          <cell r="AG79">
            <v>80</v>
          </cell>
          <cell r="AH79">
            <v>77</v>
          </cell>
          <cell r="AI79">
            <v>0</v>
          </cell>
        </row>
        <row r="80">
          <cell r="A80" t="str">
            <v> 405  Сардельки Сливушки ТМ Вязанка в оболочке айпил 0,33 кг. ПОКОМ</v>
          </cell>
          <cell r="B80" t="str">
            <v>шт</v>
          </cell>
          <cell r="C80">
            <v>171</v>
          </cell>
          <cell r="D80">
            <v>130</v>
          </cell>
          <cell r="E80">
            <v>275</v>
          </cell>
          <cell r="F80">
            <v>23</v>
          </cell>
          <cell r="G80" t="str">
            <v>ябл</v>
          </cell>
          <cell r="H80">
            <v>0.33</v>
          </cell>
          <cell r="I80" t="e">
            <v>#VALUE!</v>
          </cell>
          <cell r="J80">
            <v>290</v>
          </cell>
          <cell r="K80">
            <v>-15</v>
          </cell>
          <cell r="L80">
            <v>30</v>
          </cell>
          <cell r="M80">
            <v>90</v>
          </cell>
          <cell r="N80">
            <v>100</v>
          </cell>
        </row>
        <row r="80">
          <cell r="W80">
            <v>55</v>
          </cell>
          <cell r="X80">
            <v>50</v>
          </cell>
          <cell r="Y80">
            <v>5.32727272727273</v>
          </cell>
          <cell r="Z80">
            <v>0.418181818181818</v>
          </cell>
        </row>
        <row r="80">
          <cell r="AD80">
            <v>0</v>
          </cell>
          <cell r="AE80">
            <v>42.6</v>
          </cell>
          <cell r="AF80">
            <v>38.8</v>
          </cell>
          <cell r="AG80">
            <v>44</v>
          </cell>
          <cell r="AH80">
            <v>27</v>
          </cell>
          <cell r="AI80">
            <v>0</v>
          </cell>
        </row>
        <row r="81">
          <cell r="A81" t="str">
            <v> 410  Сосиски Баварские с сыром ТМ Стародворье 0,35 кг. ПОКОМ</v>
          </cell>
          <cell r="B81" t="str">
            <v>шт</v>
          </cell>
          <cell r="C81">
            <v>2680</v>
          </cell>
          <cell r="D81">
            <v>3979</v>
          </cell>
          <cell r="E81">
            <v>4968</v>
          </cell>
          <cell r="F81">
            <v>1558</v>
          </cell>
          <cell r="G81">
            <v>0</v>
          </cell>
          <cell r="H81">
            <v>0.35</v>
          </cell>
          <cell r="I81">
            <v>40</v>
          </cell>
          <cell r="J81">
            <v>5113</v>
          </cell>
          <cell r="K81">
            <v>-145</v>
          </cell>
          <cell r="L81">
            <v>600</v>
          </cell>
          <cell r="M81">
            <v>600</v>
          </cell>
          <cell r="N81">
            <v>600</v>
          </cell>
        </row>
        <row r="81">
          <cell r="T81">
            <v>12</v>
          </cell>
        </row>
        <row r="81">
          <cell r="W81">
            <v>654</v>
          </cell>
          <cell r="X81">
            <v>600</v>
          </cell>
          <cell r="Y81">
            <v>6.0519877675841</v>
          </cell>
          <cell r="Z81">
            <v>2.3822629969419</v>
          </cell>
        </row>
        <row r="81">
          <cell r="AD81">
            <v>1698</v>
          </cell>
          <cell r="AE81">
            <v>820.6</v>
          </cell>
          <cell r="AF81">
            <v>593.4</v>
          </cell>
          <cell r="AG81">
            <v>600.4</v>
          </cell>
          <cell r="AH81">
            <v>848</v>
          </cell>
          <cell r="AI81" t="str">
            <v>оконч</v>
          </cell>
        </row>
        <row r="82">
          <cell r="A82" t="str">
            <v> 412  Сосиски Баварские ТМ Стародворье 0,35 кг ПОКОМ</v>
          </cell>
          <cell r="B82" t="str">
            <v>шт</v>
          </cell>
          <cell r="C82">
            <v>4587</v>
          </cell>
          <cell r="D82">
            <v>14382</v>
          </cell>
          <cell r="E82">
            <v>16352</v>
          </cell>
          <cell r="F82">
            <v>2484</v>
          </cell>
          <cell r="G82">
            <v>0</v>
          </cell>
          <cell r="H82">
            <v>0.35</v>
          </cell>
          <cell r="I82">
            <v>45</v>
          </cell>
          <cell r="J82">
            <v>16434</v>
          </cell>
          <cell r="K82">
            <v>-82</v>
          </cell>
          <cell r="L82">
            <v>1700</v>
          </cell>
          <cell r="M82">
            <v>1700</v>
          </cell>
          <cell r="N82">
            <v>1500</v>
          </cell>
        </row>
        <row r="82">
          <cell r="T82">
            <v>2400</v>
          </cell>
        </row>
        <row r="82">
          <cell r="W82">
            <v>1612</v>
          </cell>
          <cell r="X82">
            <v>1700</v>
          </cell>
          <cell r="Y82">
            <v>5.63523573200993</v>
          </cell>
          <cell r="Z82">
            <v>1.5409429280397</v>
          </cell>
        </row>
        <row r="82">
          <cell r="AD82">
            <v>8292</v>
          </cell>
          <cell r="AE82">
            <v>1241.8</v>
          </cell>
          <cell r="AF82">
            <v>1201.4</v>
          </cell>
          <cell r="AG82">
            <v>1329.2</v>
          </cell>
          <cell r="AH82">
            <v>2293</v>
          </cell>
          <cell r="AI82" t="str">
            <v>декяб</v>
          </cell>
        </row>
        <row r="83">
          <cell r="A83" t="str">
            <v> 414  Колбаса Филейбургская с филе сочного окорока 0,11 кг ТМ Баварушка ПОКОМ</v>
          </cell>
          <cell r="B83" t="str">
            <v>шт</v>
          </cell>
          <cell r="C83">
            <v>64</v>
          </cell>
          <cell r="D83">
            <v>116</v>
          </cell>
          <cell r="E83">
            <v>20</v>
          </cell>
          <cell r="F83">
            <v>153</v>
          </cell>
          <cell r="G83">
            <v>0</v>
          </cell>
          <cell r="H83">
            <v>0.11</v>
          </cell>
          <cell r="I83" t="e">
            <v>#VALUE!</v>
          </cell>
          <cell r="J83">
            <v>33</v>
          </cell>
          <cell r="K83">
            <v>-13</v>
          </cell>
          <cell r="L83">
            <v>0</v>
          </cell>
          <cell r="M83">
            <v>0</v>
          </cell>
          <cell r="N83">
            <v>0</v>
          </cell>
        </row>
        <row r="83">
          <cell r="W83">
            <v>4</v>
          </cell>
        </row>
        <row r="83">
          <cell r="Y83">
            <v>38.25</v>
          </cell>
          <cell r="Z83">
            <v>38.25</v>
          </cell>
        </row>
        <row r="83">
          <cell r="AD83">
            <v>0</v>
          </cell>
          <cell r="AE83">
            <v>3.2</v>
          </cell>
          <cell r="AF83">
            <v>5.4</v>
          </cell>
          <cell r="AG83">
            <v>5.6</v>
          </cell>
          <cell r="AH83">
            <v>5</v>
          </cell>
          <cell r="AI83" t="str">
            <v>Паша пз</v>
          </cell>
        </row>
        <row r="84">
          <cell r="A84" t="str">
            <v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116</v>
          </cell>
          <cell r="D84">
            <v>30</v>
          </cell>
          <cell r="E84">
            <v>11</v>
          </cell>
        </row>
        <row r="84">
          <cell r="G84">
            <v>0</v>
          </cell>
          <cell r="H84">
            <v>0.06</v>
          </cell>
          <cell r="I84" t="e">
            <v>#VALUE!</v>
          </cell>
          <cell r="J84">
            <v>89</v>
          </cell>
          <cell r="K84">
            <v>-78</v>
          </cell>
          <cell r="L84">
            <v>20</v>
          </cell>
          <cell r="M84">
            <v>30</v>
          </cell>
          <cell r="N84">
            <v>20</v>
          </cell>
        </row>
        <row r="84">
          <cell r="W84">
            <v>2.2</v>
          </cell>
        </row>
        <row r="84">
          <cell r="Y84">
            <v>31.8181818181818</v>
          </cell>
          <cell r="Z84">
            <v>0</v>
          </cell>
        </row>
        <row r="84">
          <cell r="AD84">
            <v>0</v>
          </cell>
          <cell r="AE84">
            <v>0</v>
          </cell>
          <cell r="AF84">
            <v>11.2</v>
          </cell>
          <cell r="AG84">
            <v>12</v>
          </cell>
          <cell r="AH84">
            <v>-1</v>
          </cell>
          <cell r="AI84" t="str">
            <v>увел</v>
          </cell>
        </row>
        <row r="85">
          <cell r="A85" t="str">
            <v> 419  Колбаса Филейбургская зернистая 0,06 кг нарезка ТМ Баварушка  ПОКОМ</v>
          </cell>
          <cell r="B85" t="str">
            <v>шт</v>
          </cell>
        </row>
        <row r="85">
          <cell r="D85">
            <v>50</v>
          </cell>
          <cell r="E85">
            <v>24</v>
          </cell>
          <cell r="F85">
            <v>20</v>
          </cell>
          <cell r="G85">
            <v>0</v>
          </cell>
          <cell r="H85">
            <v>0.06</v>
          </cell>
          <cell r="I85" t="e">
            <v>#VALUE!</v>
          </cell>
          <cell r="J85">
            <v>147</v>
          </cell>
          <cell r="K85">
            <v>-123</v>
          </cell>
          <cell r="L85">
            <v>0</v>
          </cell>
          <cell r="M85">
            <v>20</v>
          </cell>
          <cell r="N85">
            <v>0</v>
          </cell>
        </row>
        <row r="85">
          <cell r="W85">
            <v>4.8</v>
          </cell>
        </row>
        <row r="85">
          <cell r="Y85">
            <v>8.33333333333333</v>
          </cell>
          <cell r="Z85">
            <v>4.16666666666667</v>
          </cell>
        </row>
        <row r="85">
          <cell r="AD85">
            <v>0</v>
          </cell>
          <cell r="AE85">
            <v>4</v>
          </cell>
          <cell r="AF85">
            <v>11</v>
          </cell>
          <cell r="AG85">
            <v>2</v>
          </cell>
          <cell r="AH85">
            <v>2</v>
          </cell>
          <cell r="AI85" t="str">
            <v>увел</v>
          </cell>
        </row>
        <row r="86">
          <cell r="A86" t="str">
            <v> 422  Деликатесы Бекон Балыкбургский ТМ Баварушка  0,15 кг.ПОКОМ</v>
          </cell>
          <cell r="B86" t="str">
            <v>шт</v>
          </cell>
          <cell r="C86">
            <v>32</v>
          </cell>
          <cell r="D86">
            <v>101</v>
          </cell>
          <cell r="E86">
            <v>62</v>
          </cell>
          <cell r="F86">
            <v>35</v>
          </cell>
          <cell r="G86">
            <v>0</v>
          </cell>
          <cell r="H86">
            <v>0.15</v>
          </cell>
          <cell r="I86" t="e">
            <v>#VALUE!</v>
          </cell>
          <cell r="J86">
            <v>101</v>
          </cell>
          <cell r="K86">
            <v>-39</v>
          </cell>
          <cell r="L86">
            <v>0</v>
          </cell>
          <cell r="M86">
            <v>20</v>
          </cell>
          <cell r="N86">
            <v>0</v>
          </cell>
        </row>
        <row r="86">
          <cell r="W86">
            <v>12.4</v>
          </cell>
          <cell r="X86">
            <v>20</v>
          </cell>
          <cell r="Y86">
            <v>6.04838709677419</v>
          </cell>
          <cell r="Z86">
            <v>2.82258064516129</v>
          </cell>
        </row>
        <row r="86">
          <cell r="AD86">
            <v>0</v>
          </cell>
          <cell r="AE86">
            <v>0</v>
          </cell>
          <cell r="AF86">
            <v>7</v>
          </cell>
          <cell r="AG86">
            <v>7</v>
          </cell>
          <cell r="AH86">
            <v>21</v>
          </cell>
          <cell r="AI86" t="str">
            <v>Паша пз</v>
          </cell>
        </row>
        <row r="87">
          <cell r="A87" t="str">
            <v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445</v>
          </cell>
          <cell r="D87">
            <v>963</v>
          </cell>
          <cell r="E87">
            <v>1008</v>
          </cell>
          <cell r="F87">
            <v>373</v>
          </cell>
          <cell r="G87">
            <v>0</v>
          </cell>
          <cell r="H87">
            <v>0.4</v>
          </cell>
          <cell r="I87" t="e">
            <v>#VALUE!</v>
          </cell>
          <cell r="J87">
            <v>1034</v>
          </cell>
          <cell r="K87">
            <v>-26</v>
          </cell>
          <cell r="L87">
            <v>200</v>
          </cell>
          <cell r="M87">
            <v>270</v>
          </cell>
          <cell r="N87">
            <v>250</v>
          </cell>
        </row>
        <row r="87">
          <cell r="W87">
            <v>201.6</v>
          </cell>
          <cell r="X87">
            <v>150</v>
          </cell>
          <cell r="Y87">
            <v>6.1656746031746</v>
          </cell>
          <cell r="Z87">
            <v>1.85019841269841</v>
          </cell>
        </row>
        <row r="87">
          <cell r="AD87">
            <v>0</v>
          </cell>
          <cell r="AE87">
            <v>92.2</v>
          </cell>
          <cell r="AF87">
            <v>137.6</v>
          </cell>
          <cell r="AG87">
            <v>156.4</v>
          </cell>
          <cell r="AH87">
            <v>230</v>
          </cell>
          <cell r="AI87" t="str">
            <v>склад</v>
          </cell>
        </row>
        <row r="88">
          <cell r="A88" t="str">
            <v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247.368</v>
          </cell>
          <cell r="D88">
            <v>115.636</v>
          </cell>
          <cell r="E88">
            <v>294.356</v>
          </cell>
          <cell r="F88">
            <v>23.668</v>
          </cell>
          <cell r="G88" t="str">
            <v>н</v>
          </cell>
          <cell r="H88">
            <v>1</v>
          </cell>
          <cell r="I88" t="e">
            <v>#VALUE!</v>
          </cell>
          <cell r="J88">
            <v>332.458</v>
          </cell>
          <cell r="K88">
            <v>-38.102</v>
          </cell>
          <cell r="L88">
            <v>50</v>
          </cell>
          <cell r="M88">
            <v>30</v>
          </cell>
          <cell r="N88">
            <v>30</v>
          </cell>
        </row>
        <row r="88">
          <cell r="W88">
            <v>58.8712</v>
          </cell>
          <cell r="X88">
            <v>50</v>
          </cell>
          <cell r="Y88">
            <v>3.1198276916387</v>
          </cell>
          <cell r="Z88">
            <v>0.402030194730191</v>
          </cell>
        </row>
        <row r="88">
          <cell r="AD88">
            <v>0</v>
          </cell>
          <cell r="AE88">
            <v>41.978</v>
          </cell>
          <cell r="AF88">
            <v>47.465</v>
          </cell>
          <cell r="AG88">
            <v>40.2296</v>
          </cell>
          <cell r="AH88">
            <v>158.056</v>
          </cell>
          <cell r="AI88" t="str">
            <v>увел</v>
          </cell>
        </row>
        <row r="89">
          <cell r="A89" t="str">
            <v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19.867</v>
          </cell>
          <cell r="D89">
            <v>23.254</v>
          </cell>
          <cell r="E89">
            <v>15.95</v>
          </cell>
          <cell r="F89">
            <v>17.169</v>
          </cell>
          <cell r="G89">
            <v>0</v>
          </cell>
          <cell r="H89">
            <v>1</v>
          </cell>
          <cell r="I89" t="e">
            <v>#VALUE!</v>
          </cell>
          <cell r="J89">
            <v>16.45</v>
          </cell>
          <cell r="K89">
            <v>-0.5</v>
          </cell>
          <cell r="L89">
            <v>0</v>
          </cell>
          <cell r="M89">
            <v>10</v>
          </cell>
          <cell r="N89">
            <v>0</v>
          </cell>
        </row>
        <row r="89">
          <cell r="W89">
            <v>3.19</v>
          </cell>
        </row>
        <row r="89">
          <cell r="Y89">
            <v>8.51692789968652</v>
          </cell>
          <cell r="Z89">
            <v>5.38213166144201</v>
          </cell>
        </row>
        <row r="89">
          <cell r="AD89">
            <v>0</v>
          </cell>
          <cell r="AE89">
            <v>5.2124</v>
          </cell>
          <cell r="AF89">
            <v>4.3452</v>
          </cell>
          <cell r="AG89">
            <v>3.48</v>
          </cell>
          <cell r="AH89">
            <v>4.35</v>
          </cell>
          <cell r="AI89" t="str">
            <v>увел</v>
          </cell>
        </row>
        <row r="90">
          <cell r="A90" t="str">
            <v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181</v>
          </cell>
          <cell r="D90">
            <v>390</v>
          </cell>
          <cell r="E90">
            <v>323</v>
          </cell>
          <cell r="F90">
            <v>242</v>
          </cell>
          <cell r="G90">
            <v>0</v>
          </cell>
          <cell r="H90">
            <v>0.4</v>
          </cell>
          <cell r="I90" t="e">
            <v>#VALUE!</v>
          </cell>
          <cell r="J90">
            <v>329</v>
          </cell>
          <cell r="K90">
            <v>-6</v>
          </cell>
          <cell r="L90">
            <v>0</v>
          </cell>
          <cell r="M90">
            <v>0</v>
          </cell>
          <cell r="N90">
            <v>0</v>
          </cell>
        </row>
        <row r="90">
          <cell r="W90">
            <v>64.6</v>
          </cell>
          <cell r="X90">
            <v>70</v>
          </cell>
          <cell r="Y90">
            <v>4.8297213622291</v>
          </cell>
          <cell r="Z90">
            <v>3.74613003095975</v>
          </cell>
        </row>
        <row r="90">
          <cell r="AD90">
            <v>0</v>
          </cell>
          <cell r="AE90">
            <v>57.6</v>
          </cell>
          <cell r="AF90">
            <v>62.8</v>
          </cell>
          <cell r="AG90">
            <v>40</v>
          </cell>
          <cell r="AH90">
            <v>87</v>
          </cell>
          <cell r="AI90" t="str">
            <v>увел</v>
          </cell>
        </row>
        <row r="91">
          <cell r="A91" t="str">
            <v> 436  Колбаса Молочная стародворская с молоком, ВЕС, ТМ Стародворье  ПОКОМ</v>
          </cell>
          <cell r="B91" t="str">
            <v>кг</v>
          </cell>
          <cell r="C91">
            <v>191.524</v>
          </cell>
          <cell r="D91">
            <v>10.15</v>
          </cell>
          <cell r="E91">
            <v>78.342</v>
          </cell>
          <cell r="F91">
            <v>120.432</v>
          </cell>
          <cell r="G91">
            <v>0</v>
          </cell>
          <cell r="H91">
            <v>1</v>
          </cell>
          <cell r="I91" t="e">
            <v>#VALUE!</v>
          </cell>
          <cell r="J91">
            <v>151.753</v>
          </cell>
          <cell r="K91">
            <v>-73.411</v>
          </cell>
          <cell r="L91">
            <v>0</v>
          </cell>
          <cell r="M91">
            <v>10</v>
          </cell>
          <cell r="N91">
            <v>0</v>
          </cell>
        </row>
        <row r="91">
          <cell r="W91">
            <v>15.6684</v>
          </cell>
        </row>
        <row r="91">
          <cell r="Y91">
            <v>8.32452579714585</v>
          </cell>
          <cell r="Z91">
            <v>7.68629853718312</v>
          </cell>
        </row>
        <row r="91">
          <cell r="AD91">
            <v>0</v>
          </cell>
          <cell r="AE91">
            <v>32.3332</v>
          </cell>
          <cell r="AF91">
            <v>24.3206</v>
          </cell>
          <cell r="AG91">
            <v>18.8474</v>
          </cell>
          <cell r="AH91">
            <v>0</v>
          </cell>
          <cell r="AI91" t="str">
            <v>увел</v>
          </cell>
        </row>
        <row r="92">
          <cell r="A92" t="str">
            <v> 438  Колбаса Филедворская 0,4 кг. ТМ Стародворье  ПОКОМ</v>
          </cell>
          <cell r="B92" t="str">
            <v>шт</v>
          </cell>
          <cell r="C92">
            <v>7</v>
          </cell>
          <cell r="D92">
            <v>14</v>
          </cell>
          <cell r="E92">
            <v>9</v>
          </cell>
          <cell r="F92">
            <v>12</v>
          </cell>
          <cell r="G92" t="str">
            <v>н</v>
          </cell>
          <cell r="H92">
            <v>0.4</v>
          </cell>
          <cell r="I92" t="e">
            <v>#VALUE!</v>
          </cell>
          <cell r="J92">
            <v>11</v>
          </cell>
          <cell r="K92">
            <v>-2</v>
          </cell>
          <cell r="L92">
            <v>0</v>
          </cell>
          <cell r="M92">
            <v>0</v>
          </cell>
          <cell r="N92">
            <v>0</v>
          </cell>
        </row>
        <row r="92">
          <cell r="W92">
            <v>1.8</v>
          </cell>
        </row>
        <row r="92">
          <cell r="Y92">
            <v>6.66666666666667</v>
          </cell>
          <cell r="Z92">
            <v>6.66666666666667</v>
          </cell>
        </row>
        <row r="92">
          <cell r="AD92">
            <v>0</v>
          </cell>
          <cell r="AE92">
            <v>2.4</v>
          </cell>
          <cell r="AF92">
            <v>1</v>
          </cell>
          <cell r="AG92">
            <v>1.4</v>
          </cell>
          <cell r="AH92">
            <v>3</v>
          </cell>
          <cell r="AI92" t="str">
            <v>увел</v>
          </cell>
        </row>
        <row r="93">
          <cell r="A93" t="str">
            <v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103</v>
          </cell>
          <cell r="D93">
            <v>134</v>
          </cell>
          <cell r="E93">
            <v>80</v>
          </cell>
          <cell r="F93">
            <v>68</v>
          </cell>
          <cell r="G93">
            <v>0</v>
          </cell>
          <cell r="H93">
            <v>0.2</v>
          </cell>
          <cell r="I93" t="e">
            <v>#VALUE!</v>
          </cell>
          <cell r="J93">
            <v>110</v>
          </cell>
          <cell r="K93">
            <v>-30</v>
          </cell>
          <cell r="L93">
            <v>20</v>
          </cell>
          <cell r="M93">
            <v>30</v>
          </cell>
          <cell r="N93">
            <v>20</v>
          </cell>
        </row>
        <row r="93">
          <cell r="W93">
            <v>16</v>
          </cell>
        </row>
        <row r="93">
          <cell r="Y93">
            <v>8.625</v>
          </cell>
          <cell r="Z93">
            <v>4.25</v>
          </cell>
        </row>
        <row r="93">
          <cell r="AD93">
            <v>0</v>
          </cell>
          <cell r="AE93">
            <v>23.8</v>
          </cell>
          <cell r="AF93">
            <v>19.2</v>
          </cell>
          <cell r="AG93">
            <v>17.8</v>
          </cell>
          <cell r="AH93">
            <v>10</v>
          </cell>
          <cell r="AI93">
            <v>0</v>
          </cell>
        </row>
        <row r="94">
          <cell r="A94" t="str">
            <v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113</v>
          </cell>
          <cell r="D94">
            <v>79</v>
          </cell>
          <cell r="E94">
            <v>94</v>
          </cell>
          <cell r="F94">
            <v>48</v>
          </cell>
          <cell r="G94">
            <v>0</v>
          </cell>
          <cell r="H94">
            <v>0.2</v>
          </cell>
          <cell r="I94" t="e">
            <v>#VALUE!</v>
          </cell>
          <cell r="J94">
            <v>120</v>
          </cell>
          <cell r="K94">
            <v>-26</v>
          </cell>
          <cell r="L94">
            <v>20</v>
          </cell>
          <cell r="M94">
            <v>20</v>
          </cell>
          <cell r="N94">
            <v>20</v>
          </cell>
        </row>
        <row r="94">
          <cell r="W94">
            <v>18.8</v>
          </cell>
          <cell r="X94">
            <v>20</v>
          </cell>
          <cell r="Y94">
            <v>6.80851063829787</v>
          </cell>
          <cell r="Z94">
            <v>2.5531914893617</v>
          </cell>
        </row>
        <row r="94">
          <cell r="AD94">
            <v>0</v>
          </cell>
          <cell r="AE94">
            <v>21.6</v>
          </cell>
          <cell r="AF94">
            <v>18.2</v>
          </cell>
          <cell r="AG94">
            <v>15.6</v>
          </cell>
          <cell r="AH94">
            <v>24</v>
          </cell>
          <cell r="AI94" t="str">
            <v>увел</v>
          </cell>
        </row>
        <row r="95">
          <cell r="A95" t="str">
            <v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212</v>
          </cell>
          <cell r="D95">
            <v>306</v>
          </cell>
          <cell r="E95">
            <v>155</v>
          </cell>
          <cell r="F95">
            <v>170</v>
          </cell>
          <cell r="G95">
            <v>0</v>
          </cell>
          <cell r="H95">
            <v>0.2</v>
          </cell>
          <cell r="I95" t="e">
            <v>#VALUE!</v>
          </cell>
          <cell r="J95">
            <v>269</v>
          </cell>
          <cell r="K95">
            <v>-114</v>
          </cell>
          <cell r="L95">
            <v>0</v>
          </cell>
          <cell r="M95">
            <v>20</v>
          </cell>
          <cell r="N95">
            <v>30</v>
          </cell>
        </row>
        <row r="95">
          <cell r="W95">
            <v>31</v>
          </cell>
        </row>
        <row r="95">
          <cell r="Y95">
            <v>7.09677419354839</v>
          </cell>
          <cell r="Z95">
            <v>5.48387096774194</v>
          </cell>
        </row>
        <row r="95">
          <cell r="AD95">
            <v>0</v>
          </cell>
          <cell r="AE95">
            <v>52.2</v>
          </cell>
          <cell r="AF95">
            <v>33</v>
          </cell>
          <cell r="AG95">
            <v>31.8</v>
          </cell>
          <cell r="AH95">
            <v>24</v>
          </cell>
          <cell r="AI95" t="str">
            <v>увел</v>
          </cell>
        </row>
        <row r="96">
          <cell r="A96" t="str">
            <v> 448  Сосиски Сливушки по-венски ТМ Вязанка. 0,3 кг ПОКОМ</v>
          </cell>
          <cell r="B96" t="str">
            <v>шт</v>
          </cell>
          <cell r="C96">
            <v>190</v>
          </cell>
          <cell r="D96">
            <v>410</v>
          </cell>
          <cell r="E96">
            <v>355</v>
          </cell>
          <cell r="F96">
            <v>231</v>
          </cell>
          <cell r="G96">
            <v>0</v>
          </cell>
          <cell r="H96">
            <v>0.3</v>
          </cell>
          <cell r="I96" t="e">
            <v>#VALUE!</v>
          </cell>
          <cell r="J96">
            <v>367</v>
          </cell>
          <cell r="K96">
            <v>-12</v>
          </cell>
          <cell r="L96">
            <v>30</v>
          </cell>
          <cell r="M96">
            <v>70</v>
          </cell>
          <cell r="N96">
            <v>80</v>
          </cell>
        </row>
        <row r="96">
          <cell r="W96">
            <v>71</v>
          </cell>
          <cell r="X96">
            <v>60</v>
          </cell>
          <cell r="Y96">
            <v>6.63380281690141</v>
          </cell>
          <cell r="Z96">
            <v>3.25352112676056</v>
          </cell>
        </row>
        <row r="96">
          <cell r="AD96">
            <v>0</v>
          </cell>
          <cell r="AE96">
            <v>50.2</v>
          </cell>
          <cell r="AF96">
            <v>62.8</v>
          </cell>
          <cell r="AG96">
            <v>71.4</v>
          </cell>
          <cell r="AH96">
            <v>101</v>
          </cell>
          <cell r="AI96" t="str">
            <v>декяб</v>
          </cell>
        </row>
        <row r="97">
          <cell r="A97" t="str">
            <v> 449  Колбаса Дугушка Стародворская ВЕС ТС Дугушка ПОКОМ</v>
          </cell>
          <cell r="B97" t="str">
            <v>кг</v>
          </cell>
          <cell r="C97">
            <v>350.781</v>
          </cell>
          <cell r="D97">
            <v>169.727</v>
          </cell>
          <cell r="E97">
            <v>409.026</v>
          </cell>
          <cell r="F97">
            <v>161</v>
          </cell>
          <cell r="G97" t="str">
            <v>рот</v>
          </cell>
          <cell r="H97">
            <v>1</v>
          </cell>
          <cell r="I97" t="e">
            <v>#VALUE!</v>
          </cell>
          <cell r="J97">
            <v>410.383</v>
          </cell>
          <cell r="K97">
            <v>-1.35699999999997</v>
          </cell>
          <cell r="L97">
            <v>150</v>
          </cell>
          <cell r="M97">
            <v>120</v>
          </cell>
          <cell r="N97">
            <v>100</v>
          </cell>
        </row>
        <row r="97">
          <cell r="W97">
            <v>81.8052</v>
          </cell>
          <cell r="X97">
            <v>60</v>
          </cell>
          <cell r="Y97">
            <v>7.22447961743263</v>
          </cell>
          <cell r="Z97">
            <v>1.9680900480654</v>
          </cell>
        </row>
        <row r="97">
          <cell r="AD97">
            <v>0</v>
          </cell>
          <cell r="AE97">
            <v>72.642</v>
          </cell>
          <cell r="AF97">
            <v>68.9596</v>
          </cell>
          <cell r="AG97">
            <v>71.499</v>
          </cell>
          <cell r="AH97">
            <v>90.841</v>
          </cell>
          <cell r="AI97" t="e">
            <v>#VALUE!</v>
          </cell>
        </row>
        <row r="98">
          <cell r="A98" t="str">
            <v> 452  Колбаса Со шпиком ВЕС большой батон ТМ Особый рецепт  ПОКОМ</v>
          </cell>
          <cell r="B98" t="str">
            <v>кг</v>
          </cell>
          <cell r="C98">
            <v>2525.262</v>
          </cell>
          <cell r="D98">
            <v>3490.144</v>
          </cell>
          <cell r="E98">
            <v>3516.363</v>
          </cell>
          <cell r="F98">
            <v>2419.395</v>
          </cell>
          <cell r="G98">
            <v>0</v>
          </cell>
          <cell r="H98">
            <v>1</v>
          </cell>
          <cell r="I98" t="e">
            <v>#VALUE!</v>
          </cell>
          <cell r="J98">
            <v>3592.594</v>
          </cell>
          <cell r="K98">
            <v>-76.2310000000002</v>
          </cell>
          <cell r="L98">
            <v>950</v>
          </cell>
          <cell r="M98">
            <v>1000</v>
          </cell>
          <cell r="N98">
            <v>1000</v>
          </cell>
        </row>
        <row r="98">
          <cell r="W98">
            <v>703.2726</v>
          </cell>
          <cell r="X98">
            <v>500</v>
          </cell>
          <cell r="Y98">
            <v>8.34583204293755</v>
          </cell>
          <cell r="Z98">
            <v>3.44019516756376</v>
          </cell>
        </row>
        <row r="98">
          <cell r="AD98">
            <v>0</v>
          </cell>
          <cell r="AE98">
            <v>656.9802</v>
          </cell>
          <cell r="AF98">
            <v>606.5206</v>
          </cell>
          <cell r="AG98">
            <v>638.9386</v>
          </cell>
          <cell r="AH98">
            <v>919.694</v>
          </cell>
          <cell r="AI98">
            <v>0</v>
          </cell>
        </row>
        <row r="99">
          <cell r="A99" t="str">
            <v> 456  Колбаса Филейная ТМ Особый рецепт ВЕС большой батон  ПОКОМ</v>
          </cell>
          <cell r="B99" t="str">
            <v>кг</v>
          </cell>
          <cell r="C99">
            <v>6145.637</v>
          </cell>
          <cell r="D99">
            <v>7532.138</v>
          </cell>
          <cell r="E99">
            <v>9245.496</v>
          </cell>
          <cell r="F99">
            <v>4273.872</v>
          </cell>
          <cell r="G99">
            <v>0</v>
          </cell>
          <cell r="H99">
            <v>1</v>
          </cell>
          <cell r="I99" t="e">
            <v>#VALUE!</v>
          </cell>
          <cell r="J99">
            <v>9355.249</v>
          </cell>
          <cell r="K99">
            <v>-109.753000000001</v>
          </cell>
          <cell r="L99">
            <v>1600</v>
          </cell>
          <cell r="M99">
            <v>2700</v>
          </cell>
          <cell r="N99">
            <v>3050</v>
          </cell>
        </row>
        <row r="99">
          <cell r="W99">
            <v>1849.0992</v>
          </cell>
          <cell r="X99">
            <v>2000</v>
          </cell>
          <cell r="Y99">
            <v>7.36784267712625</v>
          </cell>
          <cell r="Z99">
            <v>2.31132650968645</v>
          </cell>
        </row>
        <row r="99">
          <cell r="AD99">
            <v>0</v>
          </cell>
          <cell r="AE99">
            <v>1561.9904</v>
          </cell>
          <cell r="AF99">
            <v>1433.445</v>
          </cell>
          <cell r="AG99">
            <v>1393.7704</v>
          </cell>
          <cell r="AH99">
            <v>2556.089</v>
          </cell>
          <cell r="AI99" t="str">
            <v>проддек</v>
          </cell>
        </row>
        <row r="100">
          <cell r="A100" t="str">
            <v> 457  Колбаса Молочная ТМ Особый рецепт ВЕС большой батон  ПОКОМ</v>
          </cell>
          <cell r="B100" t="str">
            <v>кг</v>
          </cell>
          <cell r="C100">
            <v>2376.049</v>
          </cell>
          <cell r="D100">
            <v>5388.531</v>
          </cell>
          <cell r="E100">
            <v>4847</v>
          </cell>
          <cell r="F100">
            <v>2844</v>
          </cell>
          <cell r="G100">
            <v>0</v>
          </cell>
          <cell r="H100">
            <v>1</v>
          </cell>
          <cell r="I100" t="e">
            <v>#VALUE!</v>
          </cell>
          <cell r="J100">
            <v>3764.947</v>
          </cell>
          <cell r="K100">
            <v>1082.053</v>
          </cell>
          <cell r="L100">
            <v>1400</v>
          </cell>
          <cell r="M100">
            <v>1200</v>
          </cell>
          <cell r="N100">
            <v>1200</v>
          </cell>
        </row>
        <row r="100">
          <cell r="W100">
            <v>969.4</v>
          </cell>
          <cell r="X100">
            <v>1000</v>
          </cell>
          <cell r="Y100">
            <v>7.8852898700227</v>
          </cell>
          <cell r="Z100">
            <v>2.93377346812461</v>
          </cell>
        </row>
        <row r="100">
          <cell r="AD100">
            <v>0</v>
          </cell>
          <cell r="AE100">
            <v>730.6</v>
          </cell>
          <cell r="AF100">
            <v>706</v>
          </cell>
          <cell r="AG100">
            <v>818.2</v>
          </cell>
          <cell r="AH100">
            <v>1009.756</v>
          </cell>
          <cell r="AI100" t="str">
            <v>декяб</v>
          </cell>
        </row>
        <row r="101">
          <cell r="A101" t="str">
            <v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9.498</v>
          </cell>
          <cell r="D101">
            <v>10.857</v>
          </cell>
          <cell r="E101">
            <v>1.342</v>
          </cell>
          <cell r="F101">
            <v>19.013</v>
          </cell>
          <cell r="G101">
            <v>0</v>
          </cell>
          <cell r="H101">
            <v>1</v>
          </cell>
          <cell r="I101" t="e">
            <v>#VALUE!</v>
          </cell>
          <cell r="J101">
            <v>14.301</v>
          </cell>
          <cell r="K101">
            <v>-12.959</v>
          </cell>
          <cell r="L101">
            <v>0</v>
          </cell>
          <cell r="M101">
            <v>0</v>
          </cell>
          <cell r="N101">
            <v>0</v>
          </cell>
        </row>
        <row r="101">
          <cell r="W101">
            <v>0.2684</v>
          </cell>
        </row>
        <row r="101">
          <cell r="Y101">
            <v>70.8383010432191</v>
          </cell>
          <cell r="Z101">
            <v>70.8383010432191</v>
          </cell>
        </row>
        <row r="101">
          <cell r="AD101">
            <v>0</v>
          </cell>
          <cell r="AE101">
            <v>2.1472</v>
          </cell>
          <cell r="AF101">
            <v>2.6756</v>
          </cell>
          <cell r="AG101">
            <v>1.6162</v>
          </cell>
          <cell r="AH101">
            <v>0</v>
          </cell>
          <cell r="AI101" t="str">
            <v>увел</v>
          </cell>
        </row>
        <row r="102">
          <cell r="A102" t="str">
            <v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4.004</v>
          </cell>
          <cell r="D102">
            <v>21.401</v>
          </cell>
          <cell r="E102">
            <v>6.71</v>
          </cell>
          <cell r="F102">
            <v>18.695</v>
          </cell>
          <cell r="G102">
            <v>0</v>
          </cell>
          <cell r="H102">
            <v>1</v>
          </cell>
          <cell r="I102" t="e">
            <v>#VALUE!</v>
          </cell>
          <cell r="J102">
            <v>6.55</v>
          </cell>
          <cell r="K102">
            <v>0.16</v>
          </cell>
          <cell r="L102">
            <v>0</v>
          </cell>
          <cell r="M102">
            <v>0</v>
          </cell>
          <cell r="N102">
            <v>0</v>
          </cell>
        </row>
        <row r="102">
          <cell r="W102">
            <v>1.342</v>
          </cell>
        </row>
        <row r="102">
          <cell r="Y102">
            <v>13.9307004470939</v>
          </cell>
          <cell r="Z102">
            <v>13.9307004470939</v>
          </cell>
        </row>
        <row r="102">
          <cell r="AD102">
            <v>0</v>
          </cell>
          <cell r="AE102">
            <v>1.611</v>
          </cell>
          <cell r="AF102">
            <v>2.6798</v>
          </cell>
          <cell r="AG102">
            <v>1.0756</v>
          </cell>
          <cell r="AH102">
            <v>5.368</v>
          </cell>
          <cell r="AI102" t="str">
            <v>увел</v>
          </cell>
        </row>
        <row r="103">
          <cell r="A103" t="str">
            <v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187.162</v>
          </cell>
          <cell r="D103">
            <v>149.38</v>
          </cell>
          <cell r="E103">
            <v>209.035</v>
          </cell>
          <cell r="F103">
            <v>124.239</v>
          </cell>
          <cell r="G103" t="str">
            <v>г</v>
          </cell>
          <cell r="H103">
            <v>1</v>
          </cell>
          <cell r="I103" t="e">
            <v>#VALUE!</v>
          </cell>
          <cell r="J103">
            <v>208.325</v>
          </cell>
          <cell r="K103">
            <v>0.710000000000008</v>
          </cell>
          <cell r="L103">
            <v>80</v>
          </cell>
          <cell r="M103">
            <v>70</v>
          </cell>
          <cell r="N103">
            <v>50</v>
          </cell>
        </row>
        <row r="103">
          <cell r="W103">
            <v>41.807</v>
          </cell>
        </row>
        <row r="103">
          <cell r="Y103">
            <v>7.75561508838233</v>
          </cell>
          <cell r="Z103">
            <v>2.9717272227139</v>
          </cell>
        </row>
        <row r="103">
          <cell r="AD103">
            <v>0</v>
          </cell>
          <cell r="AE103">
            <v>38.2476</v>
          </cell>
          <cell r="AF103">
            <v>32.8754</v>
          </cell>
          <cell r="AG103">
            <v>38.0972</v>
          </cell>
          <cell r="AH103">
            <v>57.19</v>
          </cell>
          <cell r="AI103">
            <v>0</v>
          </cell>
        </row>
        <row r="104">
          <cell r="A104" t="str">
            <v> 467  Колбаса Филейная 0,5кг ТМ Особый рецепт  ПОКОМ</v>
          </cell>
          <cell r="B104" t="str">
            <v>шт</v>
          </cell>
          <cell r="C104">
            <v>104</v>
          </cell>
          <cell r="D104">
            <v>232</v>
          </cell>
          <cell r="E104">
            <v>213</v>
          </cell>
          <cell r="F104">
            <v>114</v>
          </cell>
          <cell r="G104">
            <v>0</v>
          </cell>
          <cell r="H104">
            <v>0.5</v>
          </cell>
          <cell r="I104" t="e">
            <v>#VALUE!</v>
          </cell>
          <cell r="J104">
            <v>242</v>
          </cell>
          <cell r="K104">
            <v>-29</v>
          </cell>
          <cell r="L104">
            <v>20</v>
          </cell>
          <cell r="M104">
            <v>60</v>
          </cell>
          <cell r="N104">
            <v>50</v>
          </cell>
        </row>
        <row r="104">
          <cell r="W104">
            <v>42.6</v>
          </cell>
          <cell r="X104">
            <v>30</v>
          </cell>
          <cell r="Y104">
            <v>6.43192488262911</v>
          </cell>
          <cell r="Z104">
            <v>2.67605633802817</v>
          </cell>
        </row>
        <row r="104">
          <cell r="AD104">
            <v>0</v>
          </cell>
          <cell r="AE104">
            <v>38.6</v>
          </cell>
          <cell r="AF104">
            <v>29.4</v>
          </cell>
          <cell r="AG104">
            <v>33.2</v>
          </cell>
          <cell r="AH104">
            <v>64</v>
          </cell>
          <cell r="AI104" t="e">
            <v>#VALUE!</v>
          </cell>
        </row>
        <row r="105">
          <cell r="A105" t="str">
            <v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17</v>
          </cell>
          <cell r="D105">
            <v>20</v>
          </cell>
          <cell r="E105">
            <v>12</v>
          </cell>
          <cell r="F105">
            <v>25</v>
          </cell>
          <cell r="G105">
            <v>0</v>
          </cell>
          <cell r="H105">
            <v>0.4</v>
          </cell>
          <cell r="I105" t="e">
            <v>#VALUE!</v>
          </cell>
          <cell r="J105">
            <v>27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</row>
        <row r="105">
          <cell r="W105">
            <v>2.4</v>
          </cell>
        </row>
        <row r="105">
          <cell r="Y105">
            <v>10.4166666666667</v>
          </cell>
          <cell r="Z105">
            <v>10.4166666666667</v>
          </cell>
        </row>
        <row r="105">
          <cell r="AD105">
            <v>0</v>
          </cell>
          <cell r="AE105">
            <v>2.8</v>
          </cell>
          <cell r="AF105">
            <v>4.4</v>
          </cell>
          <cell r="AG105">
            <v>3</v>
          </cell>
          <cell r="AH105">
            <v>5</v>
          </cell>
          <cell r="AI105" t="str">
            <v>увел</v>
          </cell>
        </row>
        <row r="106">
          <cell r="A106" t="str">
            <v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13</v>
          </cell>
        </row>
        <row r="106">
          <cell r="E106">
            <v>7</v>
          </cell>
          <cell r="F106">
            <v>6</v>
          </cell>
          <cell r="G106">
            <v>0</v>
          </cell>
          <cell r="H106">
            <v>0.4</v>
          </cell>
          <cell r="I106" t="e">
            <v>#VALUE!</v>
          </cell>
          <cell r="J106">
            <v>16</v>
          </cell>
          <cell r="K106">
            <v>-9</v>
          </cell>
          <cell r="L106">
            <v>0</v>
          </cell>
          <cell r="M106">
            <v>0</v>
          </cell>
          <cell r="N106">
            <v>0</v>
          </cell>
        </row>
        <row r="106">
          <cell r="W106">
            <v>1.4</v>
          </cell>
        </row>
        <row r="106">
          <cell r="Y106">
            <v>4.28571428571429</v>
          </cell>
          <cell r="Z106">
            <v>4.28571428571429</v>
          </cell>
        </row>
        <row r="106">
          <cell r="AD106">
            <v>0</v>
          </cell>
          <cell r="AE106">
            <v>2.8</v>
          </cell>
          <cell r="AF106">
            <v>1.8</v>
          </cell>
          <cell r="AG106">
            <v>1.4</v>
          </cell>
          <cell r="AH106">
            <v>0</v>
          </cell>
          <cell r="AI106" t="str">
            <v>увел</v>
          </cell>
        </row>
        <row r="107">
          <cell r="A107" t="str">
            <v> 490  Колбаса Сервелат Филейский ТМ Вязанка  0,3 кг. срез  ПОКОМ</v>
          </cell>
          <cell r="B107" t="str">
            <v>шт</v>
          </cell>
          <cell r="C107">
            <v>19</v>
          </cell>
          <cell r="D107">
            <v>13</v>
          </cell>
          <cell r="E107">
            <v>10</v>
          </cell>
          <cell r="F107">
            <v>21</v>
          </cell>
          <cell r="G107" t="str">
            <v>н</v>
          </cell>
          <cell r="H107">
            <v>0.3</v>
          </cell>
          <cell r="I107" t="e">
            <v>#VALUE!</v>
          </cell>
          <cell r="J107">
            <v>22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</row>
        <row r="107">
          <cell r="W107">
            <v>2</v>
          </cell>
          <cell r="X107">
            <v>30</v>
          </cell>
          <cell r="Y107">
            <v>25.5</v>
          </cell>
          <cell r="Z107">
            <v>10.5</v>
          </cell>
        </row>
        <row r="107">
          <cell r="AD107">
            <v>0</v>
          </cell>
          <cell r="AE107">
            <v>5</v>
          </cell>
          <cell r="AF107">
            <v>3.2</v>
          </cell>
          <cell r="AG107">
            <v>2.8</v>
          </cell>
          <cell r="AH107">
            <v>6</v>
          </cell>
          <cell r="AI107" t="str">
            <v>Паша пз</v>
          </cell>
        </row>
        <row r="108">
          <cell r="A108" t="str">
            <v> 491  Колбаса Филейская Рубленая ТМ Вязанка  0,3 кг. срез.  ПОКОМ</v>
          </cell>
          <cell r="B108" t="str">
            <v>шт</v>
          </cell>
          <cell r="C108">
            <v>30</v>
          </cell>
          <cell r="D108">
            <v>54</v>
          </cell>
          <cell r="E108">
            <v>36</v>
          </cell>
          <cell r="F108">
            <v>45</v>
          </cell>
          <cell r="G108" t="str">
            <v>н</v>
          </cell>
          <cell r="H108">
            <v>0.3</v>
          </cell>
          <cell r="I108" t="e">
            <v>#VALUE!</v>
          </cell>
          <cell r="J108">
            <v>56</v>
          </cell>
          <cell r="K108">
            <v>-20</v>
          </cell>
          <cell r="L108">
            <v>0</v>
          </cell>
          <cell r="M108">
            <v>0</v>
          </cell>
          <cell r="N108">
            <v>0</v>
          </cell>
        </row>
        <row r="108">
          <cell r="W108">
            <v>7.2</v>
          </cell>
          <cell r="X108">
            <v>30</v>
          </cell>
          <cell r="Y108">
            <v>10.4166666666667</v>
          </cell>
          <cell r="Z108">
            <v>6.25</v>
          </cell>
        </row>
        <row r="108">
          <cell r="AD108">
            <v>0</v>
          </cell>
          <cell r="AE108">
            <v>9.4</v>
          </cell>
          <cell r="AF108">
            <v>9</v>
          </cell>
          <cell r="AG108">
            <v>6</v>
          </cell>
          <cell r="AH108">
            <v>11</v>
          </cell>
          <cell r="AI108" t="str">
            <v>Паша пз</v>
          </cell>
        </row>
        <row r="109">
          <cell r="A109" t="str">
            <v> 492  Колбаса Салями Филейская 0,3кг ТМ Вязанка  ПОКОМ</v>
          </cell>
          <cell r="B109" t="str">
            <v>шт</v>
          </cell>
          <cell r="C109">
            <v>74</v>
          </cell>
          <cell r="D109">
            <v>14</v>
          </cell>
          <cell r="E109">
            <v>41</v>
          </cell>
          <cell r="F109">
            <v>46</v>
          </cell>
          <cell r="G109" t="str">
            <v>н</v>
          </cell>
          <cell r="H109">
            <v>0.3</v>
          </cell>
          <cell r="I109" t="e">
            <v>#VALUE!</v>
          </cell>
          <cell r="J109">
            <v>66</v>
          </cell>
          <cell r="K109">
            <v>-25</v>
          </cell>
          <cell r="L109">
            <v>0</v>
          </cell>
          <cell r="M109">
            <v>0</v>
          </cell>
          <cell r="N109">
            <v>0</v>
          </cell>
        </row>
        <row r="109">
          <cell r="W109">
            <v>8.2</v>
          </cell>
          <cell r="X109">
            <v>30</v>
          </cell>
          <cell r="Y109">
            <v>9.26829268292683</v>
          </cell>
          <cell r="Z109">
            <v>5.60975609756098</v>
          </cell>
        </row>
        <row r="109">
          <cell r="AD109">
            <v>0</v>
          </cell>
          <cell r="AE109">
            <v>10.4</v>
          </cell>
          <cell r="AF109">
            <v>10.2</v>
          </cell>
          <cell r="AG109">
            <v>8</v>
          </cell>
          <cell r="AH109">
            <v>13</v>
          </cell>
          <cell r="AI109" t="str">
            <v>Паша пз</v>
          </cell>
        </row>
        <row r="110">
          <cell r="A110" t="str">
            <v> 493  Колбаса Салями Филейская ТМ Вязанка ВЕС  ПОКОМ</v>
          </cell>
          <cell r="B110" t="str">
            <v>кг</v>
          </cell>
          <cell r="C110">
            <v>18.393</v>
          </cell>
          <cell r="D110">
            <v>0.73</v>
          </cell>
          <cell r="E110">
            <v>3.65</v>
          </cell>
          <cell r="F110">
            <v>14.28</v>
          </cell>
          <cell r="G110" t="str">
            <v>нов041,</v>
          </cell>
          <cell r="H110">
            <v>1</v>
          </cell>
          <cell r="I110" t="e">
            <v>#VALUE!</v>
          </cell>
          <cell r="J110">
            <v>7</v>
          </cell>
          <cell r="K110">
            <v>-3.35</v>
          </cell>
          <cell r="L110">
            <v>0</v>
          </cell>
          <cell r="M110">
            <v>0</v>
          </cell>
          <cell r="N110">
            <v>0</v>
          </cell>
        </row>
        <row r="110">
          <cell r="W110">
            <v>0.73</v>
          </cell>
        </row>
        <row r="110">
          <cell r="Y110">
            <v>19.5616438356164</v>
          </cell>
          <cell r="Z110">
            <v>19.5616438356164</v>
          </cell>
        </row>
        <row r="110">
          <cell r="AD110">
            <v>0</v>
          </cell>
          <cell r="AE110">
            <v>0.2862</v>
          </cell>
          <cell r="AF110">
            <v>0.88</v>
          </cell>
          <cell r="AG110">
            <v>0.146</v>
          </cell>
          <cell r="AH110">
            <v>1.46</v>
          </cell>
          <cell r="AI110" t="str">
            <v>увел</v>
          </cell>
        </row>
        <row r="111">
          <cell r="A111" t="str">
            <v> 494  Колбаса Филейская Рубленая ТМ Вязанка ВЕС  ПОКОМ</v>
          </cell>
          <cell r="B111" t="str">
            <v>кг</v>
          </cell>
          <cell r="C111">
            <v>8.025</v>
          </cell>
          <cell r="D111">
            <v>0.675</v>
          </cell>
          <cell r="E111">
            <v>2.19</v>
          </cell>
          <cell r="F111">
            <v>6.51</v>
          </cell>
          <cell r="G111" t="str">
            <v>нов041,</v>
          </cell>
          <cell r="H111">
            <v>1</v>
          </cell>
          <cell r="I111" t="e">
            <v>#VALUE!</v>
          </cell>
          <cell r="J111">
            <v>3.5</v>
          </cell>
          <cell r="K111">
            <v>-1.31</v>
          </cell>
          <cell r="L111">
            <v>0</v>
          </cell>
          <cell r="M111">
            <v>0</v>
          </cell>
          <cell r="N111">
            <v>0</v>
          </cell>
        </row>
        <row r="111">
          <cell r="W111">
            <v>0.438</v>
          </cell>
        </row>
        <row r="111">
          <cell r="Y111">
            <v>14.8630136986301</v>
          </cell>
          <cell r="Z111">
            <v>14.8630136986301</v>
          </cell>
        </row>
        <row r="111">
          <cell r="AD111">
            <v>0</v>
          </cell>
          <cell r="AE111">
            <v>0.1454</v>
          </cell>
          <cell r="AF111">
            <v>0.6</v>
          </cell>
          <cell r="AG111">
            <v>0.146</v>
          </cell>
          <cell r="AH111">
            <v>1.46</v>
          </cell>
          <cell r="AI111" t="str">
            <v>увел</v>
          </cell>
        </row>
        <row r="112">
          <cell r="A112" t="str">
            <v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584</v>
          </cell>
          <cell r="D112">
            <v>648</v>
          </cell>
          <cell r="E112">
            <v>645</v>
          </cell>
          <cell r="F112">
            <v>559</v>
          </cell>
          <cell r="G112" t="str">
            <v>нов041,</v>
          </cell>
          <cell r="H112">
            <v>0.3</v>
          </cell>
          <cell r="I112" t="e">
            <v>#VALUE!</v>
          </cell>
          <cell r="J112">
            <v>670</v>
          </cell>
          <cell r="K112">
            <v>-25</v>
          </cell>
          <cell r="L112">
            <v>200</v>
          </cell>
          <cell r="M112">
            <v>100</v>
          </cell>
          <cell r="N112">
            <v>100</v>
          </cell>
        </row>
        <row r="112">
          <cell r="W112">
            <v>129</v>
          </cell>
        </row>
        <row r="112">
          <cell r="Y112">
            <v>7.43410852713178</v>
          </cell>
          <cell r="Z112">
            <v>4.33333333333333</v>
          </cell>
        </row>
        <row r="112">
          <cell r="AD112">
            <v>0</v>
          </cell>
          <cell r="AE112">
            <v>159.6</v>
          </cell>
          <cell r="AF112">
            <v>133</v>
          </cell>
          <cell r="AG112">
            <v>128.8</v>
          </cell>
          <cell r="AH112">
            <v>177</v>
          </cell>
          <cell r="AI112" t="e">
            <v>#VALUE!</v>
          </cell>
        </row>
        <row r="113">
          <cell r="A113" t="str">
            <v> 496  Колбаса Сочинка по-фински с сочным окроком 0,3кг ТМ Стародворье  ПОКОМ</v>
          </cell>
          <cell r="B113" t="str">
            <v>шт</v>
          </cell>
          <cell r="C113">
            <v>368</v>
          </cell>
          <cell r="D113">
            <v>1760</v>
          </cell>
          <cell r="E113">
            <v>591</v>
          </cell>
          <cell r="F113">
            <v>341</v>
          </cell>
          <cell r="G113" t="str">
            <v>нов041,</v>
          </cell>
          <cell r="H113">
            <v>0.3</v>
          </cell>
          <cell r="I113" t="e">
            <v>#VALUE!</v>
          </cell>
          <cell r="J113">
            <v>614</v>
          </cell>
          <cell r="K113">
            <v>-23</v>
          </cell>
          <cell r="L113">
            <v>200</v>
          </cell>
          <cell r="M113">
            <v>100</v>
          </cell>
          <cell r="N113">
            <v>100</v>
          </cell>
        </row>
        <row r="113">
          <cell r="W113">
            <v>118.2</v>
          </cell>
          <cell r="X113">
            <v>100</v>
          </cell>
          <cell r="Y113">
            <v>7.11505922165821</v>
          </cell>
          <cell r="Z113">
            <v>2.88494077834179</v>
          </cell>
        </row>
        <row r="113">
          <cell r="AD113">
            <v>0</v>
          </cell>
          <cell r="AE113">
            <v>121.4</v>
          </cell>
          <cell r="AF113">
            <v>104</v>
          </cell>
          <cell r="AG113">
            <v>109</v>
          </cell>
          <cell r="AH113">
            <v>163</v>
          </cell>
          <cell r="AI113" t="e">
            <v>#VALUE!</v>
          </cell>
        </row>
        <row r="114">
          <cell r="A114" t="str">
            <v> 497  Колбаса Сочинка зернистая с сочной грудинкой 0,3кг ТМ Стародворье  ПОКОМ</v>
          </cell>
          <cell r="B114" t="str">
            <v>шт</v>
          </cell>
          <cell r="C114">
            <v>608</v>
          </cell>
          <cell r="D114">
            <v>1721</v>
          </cell>
          <cell r="E114">
            <v>696</v>
          </cell>
          <cell r="F114">
            <v>478</v>
          </cell>
          <cell r="G114" t="str">
            <v>нов041,</v>
          </cell>
          <cell r="H114">
            <v>0.3</v>
          </cell>
          <cell r="I114" t="e">
            <v>#VALUE!</v>
          </cell>
          <cell r="J114">
            <v>725</v>
          </cell>
          <cell r="K114">
            <v>-29</v>
          </cell>
          <cell r="L114">
            <v>220</v>
          </cell>
          <cell r="M114">
            <v>120</v>
          </cell>
          <cell r="N114">
            <v>150</v>
          </cell>
        </row>
        <row r="114">
          <cell r="W114">
            <v>139.2</v>
          </cell>
        </row>
        <row r="114">
          <cell r="Y114">
            <v>6.95402298850575</v>
          </cell>
          <cell r="Z114">
            <v>3.43390804597701</v>
          </cell>
        </row>
        <row r="114">
          <cell r="AD114">
            <v>0</v>
          </cell>
          <cell r="AE114">
            <v>173</v>
          </cell>
          <cell r="AF114">
            <v>131.6</v>
          </cell>
          <cell r="AG114">
            <v>138.8</v>
          </cell>
          <cell r="AH114">
            <v>170</v>
          </cell>
          <cell r="AI114" t="e">
            <v>#VALUE!</v>
          </cell>
        </row>
        <row r="115">
          <cell r="A115" t="str">
            <v> 498  Колбаса Сочинка рубленая с сочным окороком 0,3кг ТМ Стародворье  ПОКОМ</v>
          </cell>
          <cell r="B115" t="str">
            <v>шт</v>
          </cell>
          <cell r="C115">
            <v>499</v>
          </cell>
          <cell r="D115">
            <v>708</v>
          </cell>
          <cell r="E115">
            <v>415</v>
          </cell>
          <cell r="F115">
            <v>298</v>
          </cell>
          <cell r="G115" t="str">
            <v>нов041,</v>
          </cell>
          <cell r="H115">
            <v>0.3</v>
          </cell>
          <cell r="I115" t="e">
            <v>#VALUE!</v>
          </cell>
          <cell r="J115">
            <v>432</v>
          </cell>
          <cell r="K115">
            <v>-17</v>
          </cell>
          <cell r="L115">
            <v>150</v>
          </cell>
          <cell r="M115">
            <v>80</v>
          </cell>
          <cell r="N115">
            <v>70</v>
          </cell>
        </row>
        <row r="115">
          <cell r="W115">
            <v>83</v>
          </cell>
        </row>
        <row r="115">
          <cell r="Y115">
            <v>7.20481927710843</v>
          </cell>
          <cell r="Z115">
            <v>3.59036144578313</v>
          </cell>
        </row>
        <row r="115">
          <cell r="AD115">
            <v>0</v>
          </cell>
          <cell r="AE115">
            <v>116.6</v>
          </cell>
          <cell r="AF115">
            <v>85</v>
          </cell>
          <cell r="AG115">
            <v>82.2</v>
          </cell>
          <cell r="AH115">
            <v>115</v>
          </cell>
          <cell r="AI115" t="e">
            <v>#VALUE!</v>
          </cell>
        </row>
        <row r="116">
          <cell r="A116" t="str">
            <v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37.345</v>
          </cell>
          <cell r="D116">
            <v>70.976</v>
          </cell>
          <cell r="E116">
            <v>23.46</v>
          </cell>
          <cell r="F116">
            <v>69.574</v>
          </cell>
          <cell r="G116" t="str">
            <v>нов041,</v>
          </cell>
          <cell r="H116">
            <v>1</v>
          </cell>
          <cell r="I116" t="e">
            <v>#VALUE!</v>
          </cell>
          <cell r="J116">
            <v>30.8</v>
          </cell>
          <cell r="K116">
            <v>-7.34</v>
          </cell>
          <cell r="L116">
            <v>0</v>
          </cell>
          <cell r="M116">
            <v>0</v>
          </cell>
          <cell r="N116">
            <v>0</v>
          </cell>
        </row>
        <row r="116">
          <cell r="W116">
            <v>4.692</v>
          </cell>
        </row>
        <row r="116">
          <cell r="Y116">
            <v>14.8282182438193</v>
          </cell>
          <cell r="Z116">
            <v>14.8282182438193</v>
          </cell>
        </row>
        <row r="116">
          <cell r="AD116">
            <v>0</v>
          </cell>
          <cell r="AE116">
            <v>10.4338</v>
          </cell>
          <cell r="AF116">
            <v>10.9572</v>
          </cell>
          <cell r="AG116">
            <v>8.8054</v>
          </cell>
          <cell r="AH116">
            <v>1.38</v>
          </cell>
          <cell r="AI116" t="e">
            <v>#VALUE!</v>
          </cell>
        </row>
        <row r="117">
          <cell r="A117" t="str">
            <v> 500  Сосиски Сливушки по-венски ВЕС ТМ Вязанка  ПОКОМ</v>
          </cell>
          <cell r="B117" t="str">
            <v>кг</v>
          </cell>
          <cell r="C117">
            <v>21.139</v>
          </cell>
          <cell r="D117">
            <v>1.625</v>
          </cell>
          <cell r="E117">
            <v>9.307</v>
          </cell>
          <cell r="F117">
            <v>9.333</v>
          </cell>
          <cell r="G117" t="str">
            <v>нов11,10,</v>
          </cell>
          <cell r="H117">
            <v>1</v>
          </cell>
          <cell r="I117" t="e">
            <v>#VALUE!</v>
          </cell>
          <cell r="J117">
            <v>8.937</v>
          </cell>
          <cell r="K117">
            <v>0.370000000000001</v>
          </cell>
          <cell r="L117">
            <v>0</v>
          </cell>
          <cell r="M117">
            <v>0</v>
          </cell>
          <cell r="N117">
            <v>0</v>
          </cell>
        </row>
        <row r="117">
          <cell r="W117">
            <v>1.8614</v>
          </cell>
        </row>
        <row r="117">
          <cell r="Y117">
            <v>5.0139679810895</v>
          </cell>
          <cell r="Z117">
            <v>5.0139679810895</v>
          </cell>
        </row>
        <row r="117">
          <cell r="AD117">
            <v>0</v>
          </cell>
          <cell r="AE117">
            <v>0.26</v>
          </cell>
          <cell r="AF117">
            <v>1.147</v>
          </cell>
          <cell r="AG117">
            <v>1.056</v>
          </cell>
          <cell r="AH117">
            <v>0</v>
          </cell>
          <cell r="AI117" t="str">
            <v>увел</v>
          </cell>
        </row>
        <row r="118">
          <cell r="A118" t="str">
            <v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501</v>
          </cell>
          <cell r="D118">
            <v>890</v>
          </cell>
          <cell r="E118">
            <v>577</v>
          </cell>
          <cell r="F118">
            <v>583</v>
          </cell>
          <cell r="G118" t="str">
            <v>нов23,10,</v>
          </cell>
          <cell r="H118">
            <v>0.28</v>
          </cell>
          <cell r="I118" t="e">
            <v>#VALUE!</v>
          </cell>
          <cell r="J118">
            <v>668</v>
          </cell>
          <cell r="K118">
            <v>-91</v>
          </cell>
          <cell r="L118">
            <v>100</v>
          </cell>
          <cell r="M118">
            <v>0</v>
          </cell>
          <cell r="N118">
            <v>100</v>
          </cell>
        </row>
        <row r="118">
          <cell r="W118">
            <v>115.4</v>
          </cell>
        </row>
        <row r="118">
          <cell r="Y118">
            <v>6.78509532062392</v>
          </cell>
          <cell r="Z118">
            <v>5.05199306759099</v>
          </cell>
        </row>
        <row r="118">
          <cell r="AD118">
            <v>0</v>
          </cell>
          <cell r="AE118">
            <v>139.6</v>
          </cell>
          <cell r="AF118">
            <v>130.4</v>
          </cell>
          <cell r="AG118">
            <v>112.8</v>
          </cell>
          <cell r="AH118">
            <v>129</v>
          </cell>
          <cell r="AI118" t="str">
            <v>увел</v>
          </cell>
        </row>
        <row r="119">
          <cell r="A119" t="str">
            <v> 504  Ветчина Мясорубская с окороком 0,33кг срез ТМ Стародворье  ПОКОМ</v>
          </cell>
          <cell r="B119" t="str">
            <v>шт</v>
          </cell>
          <cell r="C119">
            <v>38</v>
          </cell>
          <cell r="D119">
            <v>14</v>
          </cell>
          <cell r="E119">
            <v>23</v>
          </cell>
          <cell r="F119">
            <v>28</v>
          </cell>
          <cell r="G119" t="str">
            <v>нов 06,11,</v>
          </cell>
          <cell r="H119">
            <v>0.33</v>
          </cell>
          <cell r="I119" t="e">
            <v>#VALUE!</v>
          </cell>
          <cell r="J119">
            <v>39</v>
          </cell>
          <cell r="K119">
            <v>-16</v>
          </cell>
          <cell r="L119">
            <v>0</v>
          </cell>
          <cell r="M119">
            <v>0</v>
          </cell>
          <cell r="N119">
            <v>0</v>
          </cell>
        </row>
        <row r="119">
          <cell r="W119">
            <v>4.6</v>
          </cell>
        </row>
        <row r="119">
          <cell r="Y119">
            <v>6.08695652173913</v>
          </cell>
          <cell r="Z119">
            <v>6.08695652173913</v>
          </cell>
        </row>
        <row r="119">
          <cell r="AD119">
            <v>0</v>
          </cell>
          <cell r="AE119">
            <v>7.8</v>
          </cell>
          <cell r="AF119">
            <v>6.2</v>
          </cell>
          <cell r="AG119">
            <v>3</v>
          </cell>
          <cell r="AH119">
            <v>4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404.72</v>
          </cell>
          <cell r="D120">
            <v>967.583</v>
          </cell>
          <cell r="E120">
            <v>1075.202</v>
          </cell>
          <cell r="F120">
            <v>242.234</v>
          </cell>
          <cell r="G120" t="str">
            <v>ак</v>
          </cell>
          <cell r="H120">
            <v>0</v>
          </cell>
          <cell r="I120" t="e">
            <v>#VALUE!</v>
          </cell>
          <cell r="J120">
            <v>1098.868</v>
          </cell>
          <cell r="K120">
            <v>-23.6659999999999</v>
          </cell>
          <cell r="L120">
            <v>0</v>
          </cell>
          <cell r="M120">
            <v>0</v>
          </cell>
          <cell r="N120">
            <v>0</v>
          </cell>
        </row>
        <row r="120">
          <cell r="W120">
            <v>215.0404</v>
          </cell>
        </row>
        <row r="120">
          <cell r="Y120">
            <v>1.12645809810622</v>
          </cell>
          <cell r="Z120">
            <v>1.12645809810622</v>
          </cell>
        </row>
        <row r="120">
          <cell r="AD120">
            <v>0</v>
          </cell>
          <cell r="AE120">
            <v>178.822</v>
          </cell>
          <cell r="AF120">
            <v>168.971</v>
          </cell>
          <cell r="AG120">
            <v>180.0424</v>
          </cell>
          <cell r="AH120">
            <v>385.006</v>
          </cell>
          <cell r="AI120" t="e">
            <v>#VALUE!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48</v>
          </cell>
          <cell r="D121">
            <v>1559</v>
          </cell>
          <cell r="E121">
            <v>1257</v>
          </cell>
          <cell r="F121">
            <v>313</v>
          </cell>
          <cell r="G121" t="str">
            <v>ак</v>
          </cell>
          <cell r="H121">
            <v>0</v>
          </cell>
          <cell r="I121">
            <v>0</v>
          </cell>
          <cell r="J121">
            <v>1295</v>
          </cell>
          <cell r="K121">
            <v>-38</v>
          </cell>
          <cell r="L121">
            <v>0</v>
          </cell>
          <cell r="M121">
            <v>0</v>
          </cell>
          <cell r="N121">
            <v>0</v>
          </cell>
        </row>
        <row r="121">
          <cell r="W121">
            <v>251.4</v>
          </cell>
        </row>
        <row r="121">
          <cell r="Y121">
            <v>1.24502784407319</v>
          </cell>
          <cell r="Z121">
            <v>1.24502784407319</v>
          </cell>
        </row>
        <row r="121">
          <cell r="AD121">
            <v>0</v>
          </cell>
          <cell r="AE121">
            <v>269.4</v>
          </cell>
          <cell r="AF121">
            <v>268.8</v>
          </cell>
          <cell r="AG121">
            <v>243.6</v>
          </cell>
          <cell r="AH121">
            <v>370</v>
          </cell>
          <cell r="AI121" t="e">
            <v>#VALUE!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236.001</v>
          </cell>
          <cell r="D122">
            <v>4.319</v>
          </cell>
          <cell r="E122">
            <v>390.933</v>
          </cell>
          <cell r="F122">
            <v>-151.968</v>
          </cell>
          <cell r="G122" t="str">
            <v>ак</v>
          </cell>
          <cell r="H122">
            <v>0</v>
          </cell>
          <cell r="I122" t="e">
            <v>#VALUE!</v>
          </cell>
          <cell r="J122">
            <v>389.32</v>
          </cell>
          <cell r="K122">
            <v>1.613</v>
          </cell>
          <cell r="L122">
            <v>0</v>
          </cell>
          <cell r="M122">
            <v>0</v>
          </cell>
          <cell r="N122">
            <v>0</v>
          </cell>
        </row>
        <row r="122">
          <cell r="W122">
            <v>78.1866</v>
          </cell>
        </row>
        <row r="122">
          <cell r="Y122">
            <v>-1.94365786464688</v>
          </cell>
          <cell r="Z122">
            <v>-1.94365786464688</v>
          </cell>
        </row>
        <row r="122">
          <cell r="AD122">
            <v>0</v>
          </cell>
          <cell r="AE122">
            <v>67.5092</v>
          </cell>
          <cell r="AF122">
            <v>64.766</v>
          </cell>
          <cell r="AG122">
            <v>64.5722</v>
          </cell>
          <cell r="AH122">
            <v>146.735</v>
          </cell>
          <cell r="AI122" t="e">
            <v>#VALUE!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172</v>
          </cell>
          <cell r="D123">
            <v>533</v>
          </cell>
          <cell r="E123">
            <v>429</v>
          </cell>
          <cell r="F123">
            <v>248</v>
          </cell>
          <cell r="G123" t="str">
            <v>ак</v>
          </cell>
          <cell r="H123">
            <v>0</v>
          </cell>
          <cell r="I123">
            <v>0</v>
          </cell>
          <cell r="J123">
            <v>440</v>
          </cell>
          <cell r="K123">
            <v>-11</v>
          </cell>
          <cell r="L123">
            <v>0</v>
          </cell>
          <cell r="M123">
            <v>0</v>
          </cell>
          <cell r="N123">
            <v>0</v>
          </cell>
        </row>
        <row r="123">
          <cell r="W123">
            <v>85.8</v>
          </cell>
        </row>
        <row r="123">
          <cell r="Y123">
            <v>2.89044289044289</v>
          </cell>
          <cell r="Z123">
            <v>2.89044289044289</v>
          </cell>
        </row>
        <row r="123">
          <cell r="AD123">
            <v>0</v>
          </cell>
          <cell r="AE123">
            <v>86.4</v>
          </cell>
          <cell r="AF123">
            <v>78</v>
          </cell>
          <cell r="AG123">
            <v>75.4</v>
          </cell>
          <cell r="AH123">
            <v>142</v>
          </cell>
          <cell r="AI123" t="e">
            <v>#VALUE!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21.12.2024 - 27.12.2024</v>
          </cell>
        </row>
        <row r="3">
          <cell r="A3" t="str">
            <v>Отбор:</v>
          </cell>
        </row>
        <row r="3"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Заказано</v>
          </cell>
        </row>
        <row r="6">
          <cell r="F6" t="str">
            <v>Отгружено</v>
          </cell>
        </row>
        <row r="7">
          <cell r="A7" t="str">
            <v> 005  Колбаса Докторская ГОСТ, Вязанка вектор,ВЕС. ПОКОМ</v>
          </cell>
        </row>
        <row r="7">
          <cell r="D7">
            <v>9.9</v>
          </cell>
        </row>
        <row r="7">
          <cell r="F7">
            <v>932.696</v>
          </cell>
        </row>
        <row r="8">
          <cell r="A8" t="str">
            <v> 016  Сосиски Вязанка Молочные, Вязанка вискофан  ВЕС.ПОКОМ</v>
          </cell>
        </row>
        <row r="8">
          <cell r="D8">
            <v>6.6</v>
          </cell>
        </row>
        <row r="8">
          <cell r="F8">
            <v>567.116</v>
          </cell>
        </row>
        <row r="9">
          <cell r="A9" t="str">
            <v> 017  Сосиски Вязанка Сливочные, Вязанка амицел ВЕС.ПОКОМ</v>
          </cell>
        </row>
        <row r="9">
          <cell r="D9">
            <v>6.6</v>
          </cell>
        </row>
        <row r="9">
          <cell r="F9">
            <v>1785.484</v>
          </cell>
        </row>
        <row r="10">
          <cell r="A10" t="str">
            <v> 023  Колбаса Докторская ГОСТ, Вязанка вектор, 0,4 кг, ПОКОМ</v>
          </cell>
        </row>
        <row r="10">
          <cell r="D10">
            <v>680</v>
          </cell>
        </row>
        <row r="10">
          <cell r="F10">
            <v>4524</v>
          </cell>
        </row>
        <row r="11">
          <cell r="A11" t="str">
            <v> 030  Сосиски Вязанка Молочные, Вязанка вискофан МГС, 0.45кг, ПОКОМ</v>
          </cell>
        </row>
        <row r="11">
          <cell r="D11">
            <v>2927</v>
          </cell>
        </row>
        <row r="11">
          <cell r="F11">
            <v>6836</v>
          </cell>
        </row>
        <row r="12">
          <cell r="A12" t="str">
            <v> 032  Сосиски Вязанка Сливочные, Вязанка амицел МГС, 0.45кг, ПОКОМ</v>
          </cell>
        </row>
        <row r="12">
          <cell r="D12">
            <v>381</v>
          </cell>
        </row>
        <row r="12">
          <cell r="F12">
            <v>4218</v>
          </cell>
        </row>
        <row r="13">
          <cell r="A13" t="str">
            <v> 043  Ветчина Нежная ТМ Особый рецепт, п/а, 0,4кг    ПОКОМ</v>
          </cell>
        </row>
        <row r="13">
          <cell r="D13">
            <v>2</v>
          </cell>
        </row>
        <row r="13">
          <cell r="F13">
            <v>93</v>
          </cell>
        </row>
        <row r="14">
          <cell r="A14" t="str">
            <v> 047  Кол Баварская, белков.обол. в термоусад. пакете 0.17 кг, ТМ Стародворье  ПОКОМ</v>
          </cell>
        </row>
        <row r="14">
          <cell r="D14">
            <v>12</v>
          </cell>
        </row>
        <row r="14">
          <cell r="F14">
            <v>706</v>
          </cell>
        </row>
        <row r="15">
          <cell r="A15" t="str">
            <v> 057  Колбаса Докторская Дугушка, вектор 0.4 кг, ТМ Стародворье    ПОКОМ</v>
          </cell>
        </row>
        <row r="15">
          <cell r="F15">
            <v>1</v>
          </cell>
        </row>
        <row r="16">
          <cell r="A16" t="str">
            <v> 062  Колбаса Кракушка пряная с сальцем, 0.3кг в/у п/к, БАВАРУШКА ПОКОМ</v>
          </cell>
        </row>
        <row r="16">
          <cell r="D16">
            <v>1</v>
          </cell>
        </row>
        <row r="16">
          <cell r="F16">
            <v>307</v>
          </cell>
        </row>
        <row r="17">
          <cell r="A17" t="str">
            <v> 083  Колбаса Швейцарская 0,17 кг., ШТ., сырокопченая   ПОКОМ</v>
          </cell>
        </row>
        <row r="17">
          <cell r="D17">
            <v>50</v>
          </cell>
        </row>
        <row r="17">
          <cell r="F17">
            <v>2984</v>
          </cell>
        </row>
        <row r="18">
          <cell r="A18" t="str">
            <v> 113  Чипсы сыровяленые из натурального филе, 0,025кг ТМ Ядрена Копоть ПОКОМ</v>
          </cell>
        </row>
        <row r="18">
          <cell r="F18">
            <v>1</v>
          </cell>
        </row>
        <row r="19">
          <cell r="A19" t="str">
            <v> 115  Колбаса Салями Филейбургская зернистая, в/у 0,35 кг срез, БАВАРУШКА ПОКОМ</v>
          </cell>
        </row>
        <row r="19">
          <cell r="D19">
            <v>7</v>
          </cell>
        </row>
        <row r="19">
          <cell r="F19">
            <v>791</v>
          </cell>
        </row>
        <row r="20">
          <cell r="A20" t="str">
            <v> 116  Колбаса Балыкбургская с копченым балыком, в/у 0,35 кг срез, БАВАРУШКА ПОКОМ</v>
          </cell>
        </row>
        <row r="20">
          <cell r="D20">
            <v>133</v>
          </cell>
        </row>
        <row r="20">
          <cell r="F20">
            <v>352</v>
          </cell>
        </row>
        <row r="21">
          <cell r="A21" t="str">
            <v> 117  Колбаса Сервелат Филейбургский с ароматными пряностями, в/у 0,35 кг срез, БАВАРУШКА ПОКОМ</v>
          </cell>
        </row>
        <row r="21">
          <cell r="D21">
            <v>2</v>
          </cell>
        </row>
        <row r="21">
          <cell r="F21">
            <v>566</v>
          </cell>
        </row>
        <row r="22">
          <cell r="A22" t="str">
            <v> 118  Колбаса Сервелат Филейбургский с филе сочного окорока, в/у 0,35 кг срез, БАВАРУШКА ПОКОМ</v>
          </cell>
        </row>
        <row r="22">
          <cell r="D22">
            <v>9</v>
          </cell>
        </row>
        <row r="22">
          <cell r="F22">
            <v>985</v>
          </cell>
        </row>
        <row r="23">
          <cell r="A23" t="str">
            <v> 200  Ветчина Дугушка ТМ Стародворье, вектор в/у    ПОКОМ</v>
          </cell>
        </row>
        <row r="23">
          <cell r="D23">
            <v>9.8</v>
          </cell>
        </row>
        <row r="23">
          <cell r="F23">
            <v>532.662</v>
          </cell>
        </row>
        <row r="24">
          <cell r="A24" t="str">
            <v> 201  Ветчина Нежная ТМ Особый рецепт, (2,5кг), ПОКОМ</v>
          </cell>
        </row>
        <row r="24">
          <cell r="D24">
            <v>36.2</v>
          </cell>
        </row>
        <row r="24">
          <cell r="F24">
            <v>8112.868</v>
          </cell>
        </row>
        <row r="25">
          <cell r="A25" t="str">
            <v> 215  Колбаса Докторская ГОСТ Дугушка, ВЕС, ТМ Стародворье ПОКОМ</v>
          </cell>
        </row>
        <row r="25">
          <cell r="D25">
            <v>8.2</v>
          </cell>
        </row>
        <row r="25">
          <cell r="F25">
            <v>579.069</v>
          </cell>
        </row>
        <row r="26">
          <cell r="A26" t="str">
            <v> 217  Колбаса Докторская Дугушка, ВЕС, НЕ ГОСТ, ТМ Стародворье ПОКОМ</v>
          </cell>
        </row>
        <row r="26">
          <cell r="F26">
            <v>1.75</v>
          </cell>
        </row>
        <row r="27">
          <cell r="A27" t="str">
            <v> 219  Колбаса Докторская Особая ТМ Особый рецепт, ВЕС  ПОКОМ</v>
          </cell>
        </row>
        <row r="27">
          <cell r="D27">
            <v>7.5</v>
          </cell>
        </row>
        <row r="27">
          <cell r="F27">
            <v>2063.22</v>
          </cell>
        </row>
        <row r="28">
          <cell r="A28" t="str">
            <v> 229  Колбаса Молочная Дугушка, в/у, ВЕС, ТМ Стародворье   ПОКОМ</v>
          </cell>
        </row>
        <row r="28">
          <cell r="D28">
            <v>9.1</v>
          </cell>
        </row>
        <row r="28">
          <cell r="F28">
            <v>697.814</v>
          </cell>
        </row>
        <row r="29">
          <cell r="A29" t="str">
            <v> 230  Колбаса Молочная Особая ТМ Особый рецепт, п/а, ВЕС. ПОКОМ</v>
          </cell>
        </row>
        <row r="29">
          <cell r="D29">
            <v>2.5</v>
          </cell>
        </row>
        <row r="29">
          <cell r="F29">
            <v>2.5</v>
          </cell>
        </row>
        <row r="30">
          <cell r="A30" t="str">
            <v> 236  Колбаса Рубленая ЗАПЕЧ. Дугушка ТМ Стародворье, вектор, в/к    ПОКОМ</v>
          </cell>
        </row>
        <row r="30">
          <cell r="D30">
            <v>5.8</v>
          </cell>
        </row>
        <row r="30">
          <cell r="F30">
            <v>306.783</v>
          </cell>
        </row>
        <row r="31">
          <cell r="A31" t="str">
            <v> 239  Колбаса Салями запеч Дугушка, оболочка вектор, ВЕС, ТМ Стародворье  ПОКОМ</v>
          </cell>
        </row>
        <row r="31">
          <cell r="D31">
            <v>4</v>
          </cell>
        </row>
        <row r="31">
          <cell r="F31">
            <v>314.016</v>
          </cell>
        </row>
        <row r="32">
          <cell r="A32" t="str">
            <v> 240  Колбаса Салями охотничья, ВЕС. ПОКОМ</v>
          </cell>
        </row>
        <row r="32">
          <cell r="D32">
            <v>1.9</v>
          </cell>
        </row>
        <row r="32">
          <cell r="F32">
            <v>118.085</v>
          </cell>
        </row>
        <row r="33">
          <cell r="A33" t="str">
            <v> 242  Колбаса Сервелат ЗАПЕЧ.Дугушка ТМ Стародворье, вектор, в/к     ПОКОМ</v>
          </cell>
        </row>
        <row r="33">
          <cell r="D33">
            <v>5.8</v>
          </cell>
        </row>
        <row r="33">
          <cell r="F33">
            <v>656.7</v>
          </cell>
        </row>
        <row r="34">
          <cell r="A34" t="str">
            <v> 247  Сардельки Нежные, ВЕС.  ПОКОМ</v>
          </cell>
        </row>
        <row r="34">
          <cell r="F34">
            <v>166.05</v>
          </cell>
        </row>
        <row r="35">
          <cell r="A35" t="str">
            <v> 248  Сардельки Сочные ТМ Особый рецепт,   ПОКОМ</v>
          </cell>
        </row>
        <row r="35">
          <cell r="D35">
            <v>1.3</v>
          </cell>
        </row>
        <row r="35">
          <cell r="F35">
            <v>211.406</v>
          </cell>
        </row>
        <row r="36">
          <cell r="A36" t="str">
            <v> 250  Сардельки стародворские с говядиной в обол. NDX, ВЕС. ПОКОМ</v>
          </cell>
        </row>
        <row r="36">
          <cell r="D36">
            <v>10.4</v>
          </cell>
        </row>
        <row r="36">
          <cell r="F36">
            <v>1224.209</v>
          </cell>
        </row>
        <row r="37">
          <cell r="A37" t="str">
            <v> 255  Сосиски Молочные для завтрака ТМ Особый рецепт, п/а МГС, ВЕС, ТМ Стародворье  ПОКОМ</v>
          </cell>
        </row>
        <row r="37">
          <cell r="D37">
            <v>1.3</v>
          </cell>
        </row>
        <row r="37">
          <cell r="F37">
            <v>133.45</v>
          </cell>
        </row>
        <row r="38">
          <cell r="A38" t="str">
            <v> 257  Сосиски Молочные оригинальные ТМ Особый рецепт, ВЕС.   ПОКОМ</v>
          </cell>
        </row>
        <row r="38">
          <cell r="F38">
            <v>132.2</v>
          </cell>
        </row>
        <row r="39">
          <cell r="A39" t="str">
            <v> 263  Шпикачки Стародворские, ВЕС.  ПОКОМ</v>
          </cell>
        </row>
        <row r="39">
          <cell r="D39">
            <v>2.5</v>
          </cell>
        </row>
        <row r="39">
          <cell r="F39">
            <v>96.403</v>
          </cell>
        </row>
        <row r="40">
          <cell r="A40" t="str">
            <v> 265  Колбаса Балыкбургская, ВЕС, ТМ Баварушка  ПОКОМ</v>
          </cell>
        </row>
        <row r="40">
          <cell r="D40">
            <v>3.8</v>
          </cell>
        </row>
        <row r="40">
          <cell r="F40">
            <v>144.937</v>
          </cell>
        </row>
        <row r="41">
          <cell r="A41" t="str">
            <v> 266  Колбаса Филейбургская с сочным окороком, ВЕС, ТМ Баварушка  ПОКОМ</v>
          </cell>
        </row>
        <row r="41">
          <cell r="D41">
            <v>1.6</v>
          </cell>
        </row>
        <row r="41">
          <cell r="F41">
            <v>173.6</v>
          </cell>
        </row>
        <row r="42">
          <cell r="A42" t="str">
            <v> 267  Колбаса Салями Филейбургская зернистая, оболочка фиброуз, ВЕС, ТМ Баварушка  ПОКОМ</v>
          </cell>
        </row>
        <row r="42">
          <cell r="D42">
            <v>3</v>
          </cell>
        </row>
        <row r="42">
          <cell r="F42">
            <v>157.351</v>
          </cell>
        </row>
        <row r="43">
          <cell r="A43" t="str">
            <v> 272  Колбаса Сервелат Филедворский, фиброуз, в/у 0,35 кг срез,  ПОКОМ</v>
          </cell>
        </row>
        <row r="43">
          <cell r="D43">
            <v>15</v>
          </cell>
        </row>
        <row r="43">
          <cell r="F43">
            <v>2701</v>
          </cell>
        </row>
        <row r="44">
          <cell r="A44" t="str">
            <v> 273  Сосиски Сочинки с сочной грудинкой, МГС 0.4кг,   ПОКОМ</v>
          </cell>
        </row>
        <row r="44">
          <cell r="D44">
            <v>744</v>
          </cell>
        </row>
        <row r="44">
          <cell r="F44">
            <v>3068</v>
          </cell>
        </row>
        <row r="45">
          <cell r="A45" t="str">
            <v> 276  Колбаса Сливушка ТМ Вязанка в оболочке полиамид 0,45 кг  ПОКОМ</v>
          </cell>
        </row>
        <row r="45">
          <cell r="D45">
            <v>6440</v>
          </cell>
        </row>
        <row r="45">
          <cell r="F45">
            <v>11904</v>
          </cell>
        </row>
        <row r="46">
          <cell r="A46" t="str">
            <v> 283  Сосиски Сочинки, ВЕС, ТМ Стародворье ПОКОМ</v>
          </cell>
        </row>
        <row r="46">
          <cell r="D46">
            <v>1.3</v>
          </cell>
        </row>
        <row r="46">
          <cell r="F46">
            <v>572.917</v>
          </cell>
        </row>
        <row r="47">
          <cell r="A47" t="str">
            <v> 285  Паштет печеночный со слив.маслом ТМ Стародворье ламистер 0,1 кг  ПОКОМ</v>
          </cell>
        </row>
        <row r="47">
          <cell r="D47">
            <v>7</v>
          </cell>
        </row>
        <row r="47">
          <cell r="F47">
            <v>591</v>
          </cell>
        </row>
        <row r="48">
          <cell r="A48" t="str">
            <v> 296  Колбаса Мясорубская с рубленой грудинкой 0,35кг срез ТМ Стародворье  ПОКОМ</v>
          </cell>
        </row>
        <row r="48">
          <cell r="D48">
            <v>19</v>
          </cell>
        </row>
        <row r="48">
          <cell r="F48">
            <v>1736</v>
          </cell>
        </row>
        <row r="49">
          <cell r="A49" t="str">
            <v> 297  Колбаса Мясорубская с рубленой грудинкой ВЕС ТМ Стародворье  ПОКОМ</v>
          </cell>
        </row>
        <row r="49">
          <cell r="D49">
            <v>1.6</v>
          </cell>
        </row>
        <row r="49">
          <cell r="F49">
            <v>385.183</v>
          </cell>
        </row>
        <row r="50">
          <cell r="A50" t="str">
            <v> 301  Сосиски Сочинки по-баварски с сыром,  0.4кг, ТМ Стародворье  ПОКОМ</v>
          </cell>
        </row>
        <row r="50">
          <cell r="D50">
            <v>9</v>
          </cell>
        </row>
        <row r="50">
          <cell r="F50">
            <v>1608</v>
          </cell>
        </row>
        <row r="51">
          <cell r="A51" t="str">
            <v> 302  Сосиски Сочинки по-баварски,  0.4кг, ТМ Стародворье  ПОКОМ</v>
          </cell>
        </row>
        <row r="51">
          <cell r="D51">
            <v>27</v>
          </cell>
        </row>
        <row r="51">
          <cell r="F51">
            <v>3354</v>
          </cell>
        </row>
        <row r="52">
          <cell r="A52" t="str">
            <v> 304  Колбаса Салями Мясорубская с рубленным шпиком ВЕС ТМ Стародворье  ПОКОМ</v>
          </cell>
        </row>
        <row r="52">
          <cell r="D52">
            <v>1.5</v>
          </cell>
        </row>
        <row r="52">
          <cell r="F52">
            <v>166.378</v>
          </cell>
        </row>
        <row r="53">
          <cell r="A53" t="str">
            <v> 305  Колбаса Сервелат Мясорубский с мелкорубленным окороком в/у  ТМ Стародворье ВЕС   ПОКОМ</v>
          </cell>
        </row>
        <row r="53">
          <cell r="D53">
            <v>1.5</v>
          </cell>
        </row>
        <row r="53">
          <cell r="F53">
            <v>341.169</v>
          </cell>
        </row>
        <row r="54">
          <cell r="A54" t="str">
            <v> 306  Колбаса Салями Мясорубская с рубленым шпиком 0,35 кг срез ТМ Стародворье   Поком</v>
          </cell>
        </row>
        <row r="54">
          <cell r="D54">
            <v>18</v>
          </cell>
        </row>
        <row r="54">
          <cell r="F54">
            <v>1731</v>
          </cell>
        </row>
        <row r="55">
          <cell r="A55" t="str">
            <v> 307  Колбаса Сервелат Мясорубский с мелкорубленным окороком 0,35 кг срез ТМ Стародворье   Поком</v>
          </cell>
        </row>
        <row r="55">
          <cell r="D55">
            <v>32</v>
          </cell>
        </row>
        <row r="55">
          <cell r="F55">
            <v>2675</v>
          </cell>
        </row>
        <row r="56">
          <cell r="A56" t="str">
            <v> 309  Сосиски Сочинки с сыром 0,4 кг ТМ Стародворье  ПОКОМ</v>
          </cell>
        </row>
        <row r="56">
          <cell r="D56">
            <v>3</v>
          </cell>
        </row>
        <row r="56">
          <cell r="F56">
            <v>1118</v>
          </cell>
        </row>
        <row r="57">
          <cell r="A57" t="str">
            <v> 312  Ветчина Филейская ВЕС ТМ  Вязанка ТС Столичная  ПОКОМ</v>
          </cell>
        </row>
        <row r="57">
          <cell r="D57">
            <v>5.3</v>
          </cell>
        </row>
        <row r="57">
          <cell r="F57">
            <v>585.631</v>
          </cell>
        </row>
        <row r="58">
          <cell r="A58" t="str">
            <v> 315  Колбаса вареная Молокуша ТМ Вязанка ВЕС, ПОКОМ</v>
          </cell>
        </row>
        <row r="58">
          <cell r="D58">
            <v>11.2</v>
          </cell>
        </row>
        <row r="58">
          <cell r="F58">
            <v>1121.402</v>
          </cell>
        </row>
        <row r="59">
          <cell r="A59" t="str">
            <v> 316  Колбаса Нежная ТМ Зареченские ВЕС  ПОКОМ</v>
          </cell>
        </row>
        <row r="59">
          <cell r="F59">
            <v>93.305</v>
          </cell>
        </row>
        <row r="60">
          <cell r="A60" t="str">
            <v> 317 Колбаса Сервелат Рижский ТМ Зареченские, ВЕС  ПОКОМ</v>
          </cell>
        </row>
        <row r="60">
          <cell r="F60">
            <v>2</v>
          </cell>
        </row>
        <row r="61">
          <cell r="A61" t="str">
            <v> 318  Сосиски Датские ТМ Зареченские, ВЕС  ПОКОМ</v>
          </cell>
        </row>
        <row r="61">
          <cell r="D61">
            <v>13.25</v>
          </cell>
        </row>
        <row r="61">
          <cell r="F61">
            <v>3741.34</v>
          </cell>
        </row>
        <row r="62">
          <cell r="A62" t="str">
            <v> 319  Колбаса вареная Филейская ТМ Вязанка ТС Классическая, 0,45 кг. ПОКОМ</v>
          </cell>
        </row>
        <row r="62">
          <cell r="D62">
            <v>660</v>
          </cell>
        </row>
        <row r="62">
          <cell r="F62">
            <v>5061</v>
          </cell>
        </row>
        <row r="63">
          <cell r="A63" t="str">
            <v> 322  Колбаса вареная Молокуша 0,45кг ТМ Вязанка  ПОКОМ</v>
          </cell>
        </row>
        <row r="63">
          <cell r="D63">
            <v>3626</v>
          </cell>
        </row>
        <row r="63">
          <cell r="F63">
            <v>9120</v>
          </cell>
        </row>
        <row r="64">
          <cell r="A64" t="str">
            <v> 324  Ветчина Филейская ТМ Вязанка Столичная 0,45 кг ПОКОМ</v>
          </cell>
        </row>
        <row r="64">
          <cell r="D64">
            <v>18</v>
          </cell>
        </row>
        <row r="64">
          <cell r="F64">
            <v>1870</v>
          </cell>
        </row>
        <row r="65">
          <cell r="A65" t="str">
            <v> 328  Сардельки Сочинки Стародворье ТМ  0,4 кг ПОКОМ</v>
          </cell>
        </row>
        <row r="65">
          <cell r="D65">
            <v>8</v>
          </cell>
        </row>
        <row r="65">
          <cell r="F65">
            <v>496</v>
          </cell>
        </row>
        <row r="66">
          <cell r="A66" t="str">
            <v> 329  Сардельки Сочинки с сыром Стародворье ТМ, 0,4 кг. ПОКОМ</v>
          </cell>
        </row>
        <row r="66">
          <cell r="D66">
            <v>5</v>
          </cell>
        </row>
        <row r="66">
          <cell r="F66">
            <v>431</v>
          </cell>
        </row>
        <row r="67">
          <cell r="A67" t="str">
            <v> 330  Колбаса вареная Филейская ТМ Вязанка ТС Классическая ВЕС  ПОКОМ</v>
          </cell>
        </row>
        <row r="67">
          <cell r="D67">
            <v>16.55</v>
          </cell>
        </row>
        <row r="67">
          <cell r="F67">
            <v>1836.454</v>
          </cell>
        </row>
        <row r="68">
          <cell r="A68" t="str">
            <v> 334  Паштет Любительский ТМ Стародворье ламистер 0,1 кг  ПОКОМ</v>
          </cell>
        </row>
        <row r="68">
          <cell r="F68">
            <v>260</v>
          </cell>
        </row>
        <row r="69">
          <cell r="A69" t="str">
            <v> 335  Колбаса Сливушка ТМ Вязанка. ВЕС.  ПОКОМ </v>
          </cell>
        </row>
        <row r="69">
          <cell r="D69">
            <v>3.9</v>
          </cell>
        </row>
        <row r="69">
          <cell r="F69">
            <v>407.844</v>
          </cell>
        </row>
        <row r="70">
          <cell r="A70" t="str">
            <v> 342 Сосиски Сочинки Молочные ТМ Стародворье 0,4 кг ПОКОМ</v>
          </cell>
        </row>
        <row r="70">
          <cell r="D70">
            <v>1095</v>
          </cell>
        </row>
        <row r="70">
          <cell r="F70">
            <v>3824</v>
          </cell>
        </row>
        <row r="71">
          <cell r="A71" t="str">
            <v> 343 Сосиски Сочинки Сливочные ТМ Стародворье  0,4 кг</v>
          </cell>
        </row>
        <row r="71">
          <cell r="D71">
            <v>30</v>
          </cell>
        </row>
        <row r="71">
          <cell r="F71">
            <v>2547</v>
          </cell>
        </row>
        <row r="72">
          <cell r="A72" t="str">
            <v> 344  Колбаса Сочинка по-европейски с сочной грудинкой ТМ Стародворье, ВЕС ПОКОМ</v>
          </cell>
        </row>
        <row r="72">
          <cell r="D72">
            <v>4.8</v>
          </cell>
        </row>
        <row r="72">
          <cell r="F72">
            <v>679.445</v>
          </cell>
        </row>
        <row r="73">
          <cell r="A73" t="str">
            <v> 345  Колбаса Сочинка по-фински с сочным окроком ТМ Стародворье ВЕС ПОКОМ</v>
          </cell>
        </row>
        <row r="73">
          <cell r="D73">
            <v>5.6</v>
          </cell>
        </row>
        <row r="73">
          <cell r="F73">
            <v>565.599</v>
          </cell>
        </row>
        <row r="74">
          <cell r="A74" t="str">
            <v> 346  Колбаса Сочинка зернистая с сочной грудинкой ТМ Стародворье.ВЕС ПОКОМ</v>
          </cell>
        </row>
        <row r="74">
          <cell r="D74">
            <v>7.2</v>
          </cell>
        </row>
        <row r="74">
          <cell r="F74">
            <v>1091.281</v>
          </cell>
        </row>
        <row r="75">
          <cell r="A75" t="str">
            <v> 347  Колбаса Сочинка рубленая с сочным окороком ТМ Стародворье ВЕС ПОКОМ</v>
          </cell>
        </row>
        <row r="75">
          <cell r="D75">
            <v>4</v>
          </cell>
        </row>
        <row r="75">
          <cell r="F75">
            <v>599.559</v>
          </cell>
        </row>
        <row r="76">
          <cell r="A76" t="str">
            <v> 353  Колбаса Салями запеченная ТМ Стародворье ТС Дугушка. 0,6 кг ПОКОМ</v>
          </cell>
        </row>
        <row r="76">
          <cell r="D76">
            <v>4</v>
          </cell>
        </row>
        <row r="76">
          <cell r="F76">
            <v>217</v>
          </cell>
        </row>
        <row r="77">
          <cell r="A77" t="str">
            <v> 354  Колбаса Рубленая запеченная ТМ Стародворье,ТС Дугушка  0,6 кг ПОКОМ</v>
          </cell>
        </row>
        <row r="77">
          <cell r="D77">
            <v>10</v>
          </cell>
        </row>
        <row r="77">
          <cell r="F77">
            <v>588</v>
          </cell>
        </row>
        <row r="78">
          <cell r="A78" t="str">
            <v> 355  Колбаса Сервелат запеченный ТМ Стародворье ТС Дугушка. 0,6 кг. ПОКОМ</v>
          </cell>
        </row>
        <row r="78">
          <cell r="D78">
            <v>8</v>
          </cell>
        </row>
        <row r="78">
          <cell r="F78">
            <v>917</v>
          </cell>
        </row>
        <row r="79">
          <cell r="A79" t="str">
            <v> 363 Сардельки Левантские ТМ Особый Рецепт, ВЕС. ПОКОМ</v>
          </cell>
        </row>
        <row r="79">
          <cell r="F79">
            <v>2.65</v>
          </cell>
        </row>
        <row r="80">
          <cell r="A80" t="str">
            <v> 364  Сардельки Филейские Вязанка ВЕС NDX ТМ Вязанка  ПОКОМ</v>
          </cell>
        </row>
        <row r="80">
          <cell r="D80">
            <v>2.6</v>
          </cell>
        </row>
        <row r="80">
          <cell r="F80">
            <v>129.261</v>
          </cell>
        </row>
        <row r="81">
          <cell r="A81" t="str">
            <v> 376  Колбаса Докторская Дугушка 0,6кг ГОСТ ТМ Стародворье  ПОКОМ </v>
          </cell>
        </row>
        <row r="81">
          <cell r="D81">
            <v>11</v>
          </cell>
        </row>
        <row r="81">
          <cell r="F81">
            <v>888</v>
          </cell>
        </row>
        <row r="82">
          <cell r="A82" t="str">
            <v> 377  Колбаса Молочная Дугушка 0,6кг ТМ Стародворье  ПОКОМ</v>
          </cell>
        </row>
        <row r="82">
          <cell r="D82">
            <v>14</v>
          </cell>
        </row>
        <row r="82">
          <cell r="F82">
            <v>1273</v>
          </cell>
        </row>
        <row r="83">
          <cell r="A83" t="str">
            <v> 387  Колбаса вареная Мусульманская Халяль ТМ Вязанка, 0,4 кг ПОКОМ</v>
          </cell>
        </row>
        <row r="83">
          <cell r="D83">
            <v>3</v>
          </cell>
        </row>
        <row r="83">
          <cell r="F83">
            <v>704</v>
          </cell>
        </row>
        <row r="84">
          <cell r="A84" t="str">
            <v> 388  Сосиски Восточные Халяль ТМ Вязанка 0,33 кг АК. ПОКОМ</v>
          </cell>
        </row>
        <row r="84">
          <cell r="D84">
            <v>1</v>
          </cell>
        </row>
        <row r="84">
          <cell r="F84">
            <v>634</v>
          </cell>
        </row>
        <row r="85">
          <cell r="A85" t="str">
            <v> 394 Колбаса полукопченая Аль-Ислами халяль ТМ Вязанка оболочка фиброуз в в/у 0,35 кг  ПОКОМ</v>
          </cell>
        </row>
        <row r="85">
          <cell r="D85">
            <v>3</v>
          </cell>
        </row>
        <row r="85">
          <cell r="F85">
            <v>591</v>
          </cell>
        </row>
        <row r="86">
          <cell r="A86" t="str">
            <v> 405  Сардельки Сливушки ТМ Вязанка в оболочке айпил 0,33 кг. ПОКОМ</v>
          </cell>
        </row>
        <row r="86">
          <cell r="F86">
            <v>284</v>
          </cell>
        </row>
        <row r="87">
          <cell r="A87" t="str">
            <v> 410  Сосиски Баварские с сыром ТМ Стародворье 0,35 кг. ПОКОМ</v>
          </cell>
        </row>
        <row r="87">
          <cell r="D87">
            <v>1734</v>
          </cell>
        </row>
        <row r="87">
          <cell r="F87">
            <v>5558</v>
          </cell>
        </row>
        <row r="88">
          <cell r="A88" t="str">
            <v> 412  Сосиски Баварские ТМ Стародворье 0,35 кг ПОКОМ</v>
          </cell>
        </row>
        <row r="88">
          <cell r="D88">
            <v>8343</v>
          </cell>
        </row>
        <row r="88">
          <cell r="F88">
            <v>17501</v>
          </cell>
        </row>
        <row r="89">
          <cell r="A89" t="str">
            <v> 414  Колбаса Филейбургская с филе сочного окорока 0,11 кг ТМ Баварушка ПОКОМ</v>
          </cell>
        </row>
        <row r="89">
          <cell r="F89">
            <v>63</v>
          </cell>
        </row>
        <row r="90">
          <cell r="A90" t="str">
            <v> 419  Колбаса Филейбургская зернистая 0,06 кг нарезка ТМ Баварушка  ПОКОМ</v>
          </cell>
        </row>
        <row r="90">
          <cell r="D90">
            <v>2</v>
          </cell>
        </row>
        <row r="90">
          <cell r="F90">
            <v>214</v>
          </cell>
        </row>
        <row r="91">
          <cell r="A91" t="str">
            <v> 422  Деликатесы Бекон Балыкбургский ТМ Баварушка  0,15 кг.ПОКОМ</v>
          </cell>
        </row>
        <row r="91">
          <cell r="F91">
            <v>127</v>
          </cell>
        </row>
        <row r="92">
          <cell r="A92" t="str">
            <v> 430  Колбаса Стародворская с окороком 0,4 кг. ТМ Стародворье в оболочке полиамид  ПОКОМ</v>
          </cell>
        </row>
        <row r="92">
          <cell r="D92">
            <v>2</v>
          </cell>
        </row>
        <row r="92">
          <cell r="F92">
            <v>1103</v>
          </cell>
        </row>
        <row r="93">
          <cell r="A93" t="str">
            <v> 431  Колбаса Стародворская с окороком в оболочке полиамид ТМ Стародворье ВЕС ПОКОМ</v>
          </cell>
        </row>
        <row r="93">
          <cell r="D93">
            <v>1.3</v>
          </cell>
        </row>
        <row r="93">
          <cell r="F93">
            <v>368.968</v>
          </cell>
        </row>
        <row r="94">
          <cell r="A94" t="str">
            <v> 433 Колбаса Стародворская со шпиком  в оболочке полиамид. ТМ Стародворье ВЕС ПОКОМ</v>
          </cell>
        </row>
        <row r="94">
          <cell r="F94">
            <v>12.45</v>
          </cell>
        </row>
        <row r="95">
          <cell r="A95" t="str">
            <v> 435  Колбаса Молочная Стародворская  с молоком в оболочке полиамид 0,4 кг.ТМ Стародворье ПОКОМ</v>
          </cell>
        </row>
        <row r="95">
          <cell r="D95">
            <v>1</v>
          </cell>
        </row>
        <row r="95">
          <cell r="F95">
            <v>454</v>
          </cell>
        </row>
        <row r="96">
          <cell r="A96" t="str">
            <v> 436  Колбаса Молочная стародворская с молоком, ВЕС, ТМ Стародворье  ПОКОМ</v>
          </cell>
        </row>
        <row r="96">
          <cell r="F96">
            <v>224.705</v>
          </cell>
        </row>
        <row r="97">
          <cell r="A97" t="str">
            <v> 438  Колбаса Филедворская 0,4 кг. ТМ Стародворье  ПОКОМ</v>
          </cell>
        </row>
        <row r="97">
          <cell r="F97">
            <v>13</v>
          </cell>
        </row>
        <row r="98">
          <cell r="A98" t="str">
            <v> 445  Колбаса Краковюрст ТМ Баварушка рубленая в оболочке черева в в.у 0,2 кг ПОКОМ</v>
          </cell>
        </row>
        <row r="98">
          <cell r="F98">
            <v>130</v>
          </cell>
        </row>
        <row r="99">
          <cell r="A99" t="str">
            <v> 446  Колбаса Краковюрст ТМ Баварушка с душистым чесноком в оболочке черева в в.у 0,2 кг. ПОКОМ</v>
          </cell>
        </row>
        <row r="99">
          <cell r="F99">
            <v>146</v>
          </cell>
        </row>
        <row r="100">
          <cell r="A100" t="str">
            <v> 447  Колбаски Краковюрст ТМ Баварушка с изысканными пряностями в оболочке NDX в в.у 0,2 кг. ПОКОМ </v>
          </cell>
        </row>
        <row r="100">
          <cell r="D100">
            <v>6</v>
          </cell>
        </row>
        <row r="100">
          <cell r="F100">
            <v>338</v>
          </cell>
        </row>
        <row r="101">
          <cell r="A101" t="str">
            <v> 448  Сосиски Сливушки по-венски ТМ Вязанка. 0,3 кг ПОКОМ</v>
          </cell>
        </row>
        <row r="101">
          <cell r="F101">
            <v>458</v>
          </cell>
        </row>
        <row r="102">
          <cell r="A102" t="str">
            <v> 449  Колбаса Дугушка Стародворская ВЕС ТС Дугушка ПОКОМ</v>
          </cell>
        </row>
        <row r="102">
          <cell r="D102">
            <v>5.8</v>
          </cell>
        </row>
        <row r="102">
          <cell r="F102">
            <v>486.172</v>
          </cell>
        </row>
        <row r="103">
          <cell r="A103" t="str">
            <v> 452  Колбаса Со шпиком ВЕС большой батон ТМ Особый рецепт  ПОКОМ</v>
          </cell>
        </row>
        <row r="103">
          <cell r="D103">
            <v>31.2</v>
          </cell>
        </row>
        <row r="103">
          <cell r="F103">
            <v>4119.219</v>
          </cell>
        </row>
        <row r="104">
          <cell r="A104" t="str">
            <v> 456  Колбаса Филейная ТМ Особый рецепт ВЕС большой батон  ПОКОМ</v>
          </cell>
        </row>
        <row r="104">
          <cell r="D104">
            <v>53.3</v>
          </cell>
        </row>
        <row r="104">
          <cell r="F104">
            <v>11989.896</v>
          </cell>
        </row>
        <row r="105">
          <cell r="A105" t="str">
            <v> 457  Колбаса Молочная ТМ Особый рецепт ВЕС большой батон  ПОКОМ</v>
          </cell>
        </row>
        <row r="105">
          <cell r="D105">
            <v>40.9</v>
          </cell>
        </row>
        <row r="105">
          <cell r="F105">
            <v>4744.053</v>
          </cell>
        </row>
        <row r="106">
          <cell r="A106" t="str">
            <v> 460  Колбаса Стародворская Традиционная ВЕС ТМ Стародворье в оболочке полиамид. ПОКОМ</v>
          </cell>
        </row>
        <row r="106">
          <cell r="F106">
            <v>15.602</v>
          </cell>
        </row>
        <row r="107">
          <cell r="A107" t="str">
            <v> 463  Колбаса Молочная Традиционнаяв оболочке полиамид.ТМ Стародворье. ВЕС ПОКОМ</v>
          </cell>
        </row>
        <row r="107">
          <cell r="F107">
            <v>10.45</v>
          </cell>
        </row>
        <row r="108">
          <cell r="A108" t="str">
            <v> 465  Колбаса Филейная оригинальная ВЕС 0,8кг ТМ Особый рецепт в оболочке полиамид  ПОКОМ</v>
          </cell>
        </row>
        <row r="108">
          <cell r="D108">
            <v>4</v>
          </cell>
        </row>
        <row r="108">
          <cell r="F108">
            <v>275.84</v>
          </cell>
        </row>
        <row r="109">
          <cell r="A109" t="str">
            <v> 467  Колбаса Филейная 0,5кг ТМ Особый рецепт  ПОКОМ</v>
          </cell>
        </row>
        <row r="109">
          <cell r="F109">
            <v>278</v>
          </cell>
        </row>
        <row r="110">
          <cell r="A110" t="str">
            <v> 468  Колбаса Стародворская Традиционная ТМ Стародворье в оболочке полиамид 0,4 кг. ПОКОМ</v>
          </cell>
        </row>
        <row r="110">
          <cell r="F110">
            <v>32</v>
          </cell>
        </row>
        <row r="111">
          <cell r="A111" t="str">
            <v> 483  Колбаса Молочная Традиционная ТМ Стародворье в оболочке полиамид 0,4 кг. ПОКОМ </v>
          </cell>
        </row>
        <row r="111">
          <cell r="F111">
            <v>21</v>
          </cell>
        </row>
        <row r="112">
          <cell r="A112" t="str">
            <v> 490  Колбаса Сервелат Филейский ТМ Вязанка  0,3 кг. срез  ПОКОМ</v>
          </cell>
        </row>
        <row r="112">
          <cell r="F112">
            <v>32</v>
          </cell>
        </row>
        <row r="113">
          <cell r="A113" t="str">
            <v> 491  Колбаса Филейская Рубленая ТМ Вязанка  0,3 кг. срез.  ПОКОМ</v>
          </cell>
        </row>
        <row r="113">
          <cell r="F113">
            <v>63</v>
          </cell>
        </row>
        <row r="114">
          <cell r="A114" t="str">
            <v> 492  Колбаса Салями Филейская 0,3кг ТМ Вязанка  ПОКОМ</v>
          </cell>
        </row>
        <row r="114">
          <cell r="F114">
            <v>70</v>
          </cell>
        </row>
        <row r="115">
          <cell r="A115" t="str">
            <v> 493  Колбаса Салями Филейская ТМ Вязанка ВЕС  ПОКОМ</v>
          </cell>
        </row>
        <row r="115">
          <cell r="D115">
            <v>0.7</v>
          </cell>
        </row>
        <row r="115">
          <cell r="F115">
            <v>10.5</v>
          </cell>
        </row>
        <row r="116">
          <cell r="A116" t="str">
            <v> 494  Колбаса Филейская Рубленая ТМ Вязанка ВЕС  ПОКОМ</v>
          </cell>
        </row>
        <row r="116">
          <cell r="D116">
            <v>0.7</v>
          </cell>
        </row>
        <row r="116">
          <cell r="F116">
            <v>5</v>
          </cell>
        </row>
        <row r="117">
          <cell r="A117" t="str">
            <v> 495  Колбаса Сочинка по-европейски с сочной грудинкой 0,3кг ТМ Стародворье  ПОКОМ</v>
          </cell>
        </row>
        <row r="117">
          <cell r="D117">
            <v>9</v>
          </cell>
        </row>
        <row r="117">
          <cell r="F117">
            <v>904</v>
          </cell>
        </row>
        <row r="118">
          <cell r="A118" t="str">
            <v> 496  Колбаса Сочинка по-фински с сочным окроком 0,3кг ТМ Стародворье  ПОКОМ</v>
          </cell>
        </row>
        <row r="118">
          <cell r="D118">
            <v>6</v>
          </cell>
        </row>
        <row r="118">
          <cell r="F118">
            <v>803</v>
          </cell>
        </row>
        <row r="119">
          <cell r="A119" t="str">
            <v> 497  Колбаса Сочинка зернистая с сочной грудинкой 0,3кг ТМ Стародворье  ПОКОМ</v>
          </cell>
        </row>
        <row r="119">
          <cell r="D119">
            <v>5</v>
          </cell>
        </row>
        <row r="119">
          <cell r="F119">
            <v>900</v>
          </cell>
        </row>
        <row r="120">
          <cell r="A120" t="str">
            <v> 498  Колбаса Сочинка рубленая с сочным окороком 0,3кг ТМ Стародворье  ПОКОМ</v>
          </cell>
        </row>
        <row r="120">
          <cell r="D120">
            <v>5</v>
          </cell>
        </row>
        <row r="120">
          <cell r="F120">
            <v>567</v>
          </cell>
        </row>
        <row r="121">
          <cell r="A121" t="str">
            <v> 499  Сардельки Дугушки со сливочным маслом ВЕС ТМ Стародворье ТС Дугушка  ПОКОМ</v>
          </cell>
        </row>
        <row r="121">
          <cell r="F121">
            <v>42.301</v>
          </cell>
        </row>
        <row r="122">
          <cell r="A122" t="str">
            <v> 500  Сосиски Сливушки по-венски ВЕС ТМ Вязанка  ПОКОМ</v>
          </cell>
        </row>
        <row r="122">
          <cell r="F122">
            <v>7.637</v>
          </cell>
        </row>
        <row r="123">
          <cell r="A123" t="str">
            <v> 502  Колбаски Краковюрст ТМ Баварушка с изысканными пряностями в оболочке NDX в мгс 0,28 кг. ПОКОМ</v>
          </cell>
        </row>
        <row r="123">
          <cell r="D123">
            <v>3</v>
          </cell>
        </row>
        <row r="123">
          <cell r="F123">
            <v>770</v>
          </cell>
        </row>
        <row r="124">
          <cell r="A124" t="str">
            <v> 504  Ветчина Мясорубская с окороком 0,33кг срез ТМ Стародворье  ПОКОМ</v>
          </cell>
        </row>
        <row r="124">
          <cell r="F124">
            <v>52</v>
          </cell>
        </row>
        <row r="125">
          <cell r="A125" t="str">
            <v>1146 Ароматная с/к в/у ОСТАНКИНО</v>
          </cell>
        </row>
        <row r="125">
          <cell r="D125">
            <v>28</v>
          </cell>
        </row>
        <row r="125">
          <cell r="F125">
            <v>28</v>
          </cell>
        </row>
        <row r="126">
          <cell r="A126" t="str">
            <v>3215 ВЕТЧ.МЯСНАЯ Папа может п/о 0.4кг 8шт.    ОСТАНКИНО</v>
          </cell>
        </row>
        <row r="126">
          <cell r="D126">
            <v>714</v>
          </cell>
        </row>
        <row r="126">
          <cell r="F126">
            <v>738</v>
          </cell>
        </row>
        <row r="127">
          <cell r="A127" t="str">
            <v>3680 ПРЕСИЖН с/к дек. спец мгс ОСТАНКИНО</v>
          </cell>
        </row>
        <row r="127">
          <cell r="D127">
            <v>17.7</v>
          </cell>
        </row>
        <row r="127">
          <cell r="F127">
            <v>24.784</v>
          </cell>
        </row>
        <row r="128">
          <cell r="A128" t="str">
            <v>3684 ПРЕСИЖН с/к в/у 1/250 8шт.   ОСТАНКИНО</v>
          </cell>
        </row>
        <row r="128">
          <cell r="D128">
            <v>246</v>
          </cell>
        </row>
        <row r="128">
          <cell r="F128">
            <v>246</v>
          </cell>
        </row>
        <row r="129">
          <cell r="A129" t="str">
            <v>4063 МЯСНАЯ Папа может вар п/о_Л   ОСТАНКИНО</v>
          </cell>
        </row>
        <row r="129">
          <cell r="D129">
            <v>3140.25</v>
          </cell>
        </row>
        <row r="129">
          <cell r="F129">
            <v>3140.25</v>
          </cell>
        </row>
        <row r="130">
          <cell r="A130" t="str">
            <v>4117 ЭКСТРА Папа может с/к в/у_Л   ОСТАНКИНО</v>
          </cell>
        </row>
        <row r="130">
          <cell r="D130">
            <v>104</v>
          </cell>
        </row>
        <row r="130">
          <cell r="F130">
            <v>108.951</v>
          </cell>
        </row>
        <row r="131">
          <cell r="A131" t="str">
            <v>4555 Докторская ГОСТ вар п/о ОСТАНКИНО</v>
          </cell>
        </row>
        <row r="131">
          <cell r="D131">
            <v>61.6</v>
          </cell>
        </row>
        <row r="131">
          <cell r="F131">
            <v>61.6</v>
          </cell>
        </row>
        <row r="132">
          <cell r="A132" t="str">
            <v>4574 Колбаса вар Мясная со шпиком 1кг Папа может п/о (код покуп. 24784) Останкино</v>
          </cell>
        </row>
        <row r="132">
          <cell r="D132">
            <v>114.2</v>
          </cell>
        </row>
        <row r="132">
          <cell r="F132">
            <v>114.2</v>
          </cell>
        </row>
        <row r="133">
          <cell r="A133" t="str">
            <v>4691 ШЕЙКА КОПЧЕНАЯ к/в мл/к в/у 300*6  ОСТАНКИНО</v>
          </cell>
        </row>
        <row r="133">
          <cell r="D133">
            <v>272</v>
          </cell>
        </row>
        <row r="133">
          <cell r="F133">
            <v>272</v>
          </cell>
        </row>
        <row r="134">
          <cell r="A134" t="str">
            <v>4786 КОЛБ.СНЭКИ Папа может в/к мгс 1/70_5  ОСТАНКИНО</v>
          </cell>
        </row>
        <row r="134">
          <cell r="D134">
            <v>174</v>
          </cell>
        </row>
        <row r="134">
          <cell r="F134">
            <v>174</v>
          </cell>
        </row>
        <row r="135">
          <cell r="A135" t="str">
            <v>4813 ФИЛЕЙНАЯ Папа может вар п/о_Л   ОСТАНКИНО</v>
          </cell>
        </row>
        <row r="135">
          <cell r="D135">
            <v>1019.6</v>
          </cell>
        </row>
        <row r="135">
          <cell r="F135">
            <v>1019.6</v>
          </cell>
        </row>
        <row r="136">
          <cell r="A136" t="str">
            <v>4993 САЛЯМИ ИТАЛЬЯНСКАЯ с/к в/у 1/250*8_120c ОСТАНКИНО</v>
          </cell>
        </row>
        <row r="136">
          <cell r="D136">
            <v>886</v>
          </cell>
        </row>
        <row r="136">
          <cell r="F136">
            <v>888</v>
          </cell>
        </row>
        <row r="137">
          <cell r="A137" t="str">
            <v>5246 ДОКТОРСКАЯ ПРЕМИУМ вар б/о мгс_30с ОСТАНКИНО</v>
          </cell>
        </row>
        <row r="137">
          <cell r="D137">
            <v>131.1</v>
          </cell>
        </row>
        <row r="137">
          <cell r="F137">
            <v>131.1</v>
          </cell>
        </row>
        <row r="138">
          <cell r="A138" t="str">
            <v>5341 СЕРВЕЛАТ ОХОТНИЧИЙ в/к в/у  ОСТАНКИНО</v>
          </cell>
        </row>
        <row r="138">
          <cell r="D138">
            <v>1078.6</v>
          </cell>
        </row>
        <row r="138">
          <cell r="F138">
            <v>1078.6</v>
          </cell>
        </row>
        <row r="139">
          <cell r="A139" t="str">
            <v>5483 ЭКСТРА Папа может с/к в/у 1/250 8шт.   ОСТАНКИНО</v>
          </cell>
        </row>
        <row r="139">
          <cell r="D139">
            <v>1811</v>
          </cell>
        </row>
        <row r="139">
          <cell r="F139">
            <v>1827</v>
          </cell>
        </row>
        <row r="140">
          <cell r="A140" t="str">
            <v>5533 СОЧНЫЕ сос п/о в/у 1/350 8шт_45с   ОСТАНКИНО</v>
          </cell>
        </row>
        <row r="140">
          <cell r="D140">
            <v>76</v>
          </cell>
        </row>
        <row r="140">
          <cell r="F140">
            <v>76</v>
          </cell>
        </row>
        <row r="141">
          <cell r="A141" t="str">
            <v>5544 Сервелат Финский в/к в/у_45с НОВАЯ ОСТАНКИНО</v>
          </cell>
        </row>
        <row r="141">
          <cell r="D141">
            <v>1862.1</v>
          </cell>
        </row>
        <row r="141">
          <cell r="F141">
            <v>1879.903</v>
          </cell>
        </row>
        <row r="142">
          <cell r="A142" t="str">
            <v>5679 САЛЯМИ ИТАЛЬЯНСКАЯ с/к в/у 1/150_60с ОСТАНКИНО</v>
          </cell>
        </row>
        <row r="142">
          <cell r="D142">
            <v>552</v>
          </cell>
        </row>
        <row r="142">
          <cell r="F142">
            <v>552</v>
          </cell>
        </row>
        <row r="143">
          <cell r="A143" t="str">
            <v>5682 САЛЯМИ МЕЛКОЗЕРНЕНАЯ с/к в/у 1/120_60с   ОСТАНКИНО</v>
          </cell>
        </row>
        <row r="143">
          <cell r="D143">
            <v>3760</v>
          </cell>
        </row>
        <row r="143">
          <cell r="F143">
            <v>3760</v>
          </cell>
        </row>
        <row r="144">
          <cell r="A144" t="str">
            <v>5698 СЫТНЫЕ Папа может сар б/о мгс 1*3_Маяк  ОСТАНКИНО</v>
          </cell>
        </row>
        <row r="144">
          <cell r="D144">
            <v>267.9</v>
          </cell>
        </row>
        <row r="144">
          <cell r="F144">
            <v>267.9</v>
          </cell>
        </row>
        <row r="145">
          <cell r="A145" t="str">
            <v>5706 АРОМАТНАЯ Папа может с/к в/у 1/250 8шт.  ОСТАНКИНО</v>
          </cell>
        </row>
        <row r="145">
          <cell r="D145">
            <v>1819</v>
          </cell>
        </row>
        <row r="145">
          <cell r="F145">
            <v>1819</v>
          </cell>
        </row>
        <row r="146">
          <cell r="A146" t="str">
            <v>5708 ПОСОЛЬСКАЯ Папа может с/к в/у ОСТАНКИНО</v>
          </cell>
        </row>
        <row r="146">
          <cell r="D146">
            <v>155.2</v>
          </cell>
        </row>
        <row r="146">
          <cell r="F146">
            <v>155.2</v>
          </cell>
        </row>
        <row r="147">
          <cell r="A147" t="str">
            <v>5851 ЭКСТРА Папа может вар п/о   ОСТАНКИНО</v>
          </cell>
        </row>
        <row r="147">
          <cell r="D147">
            <v>729.25</v>
          </cell>
        </row>
        <row r="147">
          <cell r="F147">
            <v>729.25</v>
          </cell>
        </row>
        <row r="148">
          <cell r="A148" t="str">
            <v>5931 ОХОТНИЧЬЯ Папа может с/к в/у 1/220 8шт.   ОСТАНКИНО</v>
          </cell>
        </row>
        <row r="148">
          <cell r="D148">
            <v>1924</v>
          </cell>
        </row>
        <row r="148">
          <cell r="F148">
            <v>1940</v>
          </cell>
        </row>
        <row r="149">
          <cell r="A149" t="str">
            <v>6004 РАГУ СВИНОЕ 1кг 8шт.зам_120с ОСТАНКИНО</v>
          </cell>
        </row>
        <row r="149">
          <cell r="D149">
            <v>136</v>
          </cell>
        </row>
        <row r="149">
          <cell r="F149">
            <v>136</v>
          </cell>
        </row>
        <row r="150">
          <cell r="A150" t="str">
            <v>6158 ВРЕМЯ ОЛИВЬЕ Папа может вар п/о 0.4кг   ОСТАНКИНО</v>
          </cell>
        </row>
        <row r="150">
          <cell r="D150">
            <v>3649</v>
          </cell>
        </row>
        <row r="150">
          <cell r="F150">
            <v>3649</v>
          </cell>
        </row>
        <row r="151">
          <cell r="A151" t="str">
            <v>6159 ВРЕМЯ ОЛИВЬЕ.Папа может вар п/о ОСТАНКИНО</v>
          </cell>
        </row>
        <row r="151">
          <cell r="D151">
            <v>62.306</v>
          </cell>
        </row>
        <row r="151">
          <cell r="F151">
            <v>62.306</v>
          </cell>
        </row>
        <row r="152">
          <cell r="A152" t="str">
            <v>6200 ГРУДИНКА ПРЕМИУМ к/в мл/к в/у 0.3кг  ОСТАНКИНО</v>
          </cell>
        </row>
        <row r="152">
          <cell r="D152">
            <v>860</v>
          </cell>
        </row>
        <row r="152">
          <cell r="F152">
            <v>860</v>
          </cell>
        </row>
        <row r="153">
          <cell r="A153" t="str">
            <v>6201 ГРУДИНКА ПРЕМИУМ к/в с/н в/у 1/150 8 шт ОСТАНКИНО</v>
          </cell>
        </row>
        <row r="153">
          <cell r="D153">
            <v>183</v>
          </cell>
        </row>
        <row r="153">
          <cell r="F153">
            <v>183</v>
          </cell>
        </row>
        <row r="154">
          <cell r="A154" t="str">
            <v>6206 СВИНИНА ПО-ДОМАШНЕМУ к/в мл/к в/у 0.3кг  ОСТАНКИНО</v>
          </cell>
        </row>
        <row r="154">
          <cell r="D154">
            <v>1291</v>
          </cell>
        </row>
        <row r="154">
          <cell r="F154">
            <v>1291</v>
          </cell>
        </row>
        <row r="155">
          <cell r="A155" t="str">
            <v>6221 НЕАПОЛИТАНСКИЙ ДУЭТ с/к с/н мгс 1/90  ОСТАНКИНО</v>
          </cell>
        </row>
        <row r="155">
          <cell r="D155">
            <v>780</v>
          </cell>
        </row>
        <row r="155">
          <cell r="F155">
            <v>780</v>
          </cell>
        </row>
        <row r="156">
          <cell r="A156" t="str">
            <v>6222 ИТАЛЬЯНСКОЕ АССОРТИ с/в с/н мгс 1/90 ОСТАНКИНО</v>
          </cell>
        </row>
        <row r="156">
          <cell r="D156">
            <v>324</v>
          </cell>
        </row>
        <row r="156">
          <cell r="F156">
            <v>324</v>
          </cell>
        </row>
        <row r="157">
          <cell r="A157" t="str">
            <v>6228 МЯСНОЕ АССОРТИ к/з с/н мгс 1/90 10шт.  ОСТАНКИНО</v>
          </cell>
        </row>
        <row r="157">
          <cell r="D157">
            <v>1151</v>
          </cell>
        </row>
        <row r="157">
          <cell r="F157">
            <v>1151</v>
          </cell>
        </row>
        <row r="158">
          <cell r="A158" t="str">
            <v>6247 ДОМАШНЯЯ Папа может вар п/о 0,4кг 8шт.  ОСТАНКИНО</v>
          </cell>
        </row>
        <row r="158">
          <cell r="D158">
            <v>446</v>
          </cell>
        </row>
        <row r="158">
          <cell r="F158">
            <v>446</v>
          </cell>
        </row>
        <row r="159">
          <cell r="A159" t="str">
            <v>6268 ГОВЯЖЬЯ Папа может вар п/о 0,4кг 8 шт.  ОСТАНКИНО</v>
          </cell>
        </row>
        <row r="159">
          <cell r="D159">
            <v>816</v>
          </cell>
        </row>
        <row r="159">
          <cell r="F159">
            <v>816</v>
          </cell>
        </row>
        <row r="160">
          <cell r="A160" t="str">
            <v>6279 КОРЕЙКА ПО-ОСТ.к/в в/с с/н в/у 1/150_45с  ОСТАНКИНО</v>
          </cell>
        </row>
        <row r="160">
          <cell r="D160">
            <v>541</v>
          </cell>
        </row>
        <row r="160">
          <cell r="F160">
            <v>541</v>
          </cell>
        </row>
        <row r="161">
          <cell r="A161" t="str">
            <v>6303 МЯСНЫЕ Папа может сос п/о мгс 1.5*3  ОСТАНКИНО</v>
          </cell>
        </row>
        <row r="161">
          <cell r="D161">
            <v>527.3</v>
          </cell>
        </row>
        <row r="161">
          <cell r="F161">
            <v>527.3</v>
          </cell>
        </row>
        <row r="162">
          <cell r="A162" t="str">
            <v>6324 ДОКТОРСКАЯ ГОСТ вар п/о 0.4кг 8шт.  ОСТАНКИНО</v>
          </cell>
        </row>
        <row r="162">
          <cell r="D162">
            <v>703</v>
          </cell>
        </row>
        <row r="162">
          <cell r="F162">
            <v>703</v>
          </cell>
        </row>
        <row r="163">
          <cell r="A163" t="str">
            <v>6325 ДОКТОРСКАЯ ПРЕМИУМ вар п/о 0.4кг 8шт.  ОСТАНКИНО</v>
          </cell>
        </row>
        <row r="163">
          <cell r="D163">
            <v>1006</v>
          </cell>
        </row>
        <row r="163">
          <cell r="F163">
            <v>1006</v>
          </cell>
        </row>
        <row r="164">
          <cell r="A164" t="str">
            <v>6333 МЯСНАЯ Папа может вар п/о 0.4кг 8шт.  ОСТАНКИНО</v>
          </cell>
        </row>
        <row r="164">
          <cell r="D164">
            <v>11016</v>
          </cell>
        </row>
        <row r="164">
          <cell r="F164">
            <v>11066</v>
          </cell>
        </row>
        <row r="165">
          <cell r="A165" t="str">
            <v>6340 ДОМАШНИЙ РЕЦЕПТ Коровино 0.5кг 8шт.  ОСТАНКИНО</v>
          </cell>
        </row>
        <row r="165">
          <cell r="D165">
            <v>1609</v>
          </cell>
        </row>
        <row r="165">
          <cell r="F165">
            <v>1661</v>
          </cell>
        </row>
        <row r="166">
          <cell r="A166" t="str">
            <v>6341 ДОМАШНИЙ РЕЦЕПТ СО ШПИКОМ Коровино 0.5кг  ОСТАНКИНО</v>
          </cell>
        </row>
        <row r="166">
          <cell r="D166">
            <v>77</v>
          </cell>
        </row>
        <row r="166">
          <cell r="F166">
            <v>77</v>
          </cell>
        </row>
        <row r="167">
          <cell r="A167" t="str">
            <v>6353 ЭКСТРА Папа может вар п/о 0.4кг 8шт.  ОСТАНКИНО</v>
          </cell>
        </row>
        <row r="167">
          <cell r="D167">
            <v>3376</v>
          </cell>
        </row>
        <row r="167">
          <cell r="F167">
            <v>3378</v>
          </cell>
        </row>
        <row r="168">
          <cell r="A168" t="str">
            <v>6392 ФИЛЕЙНАЯ Папа может вар п/о 0.4кг. ОСТАНКИНО</v>
          </cell>
        </row>
        <row r="168">
          <cell r="D168">
            <v>9082</v>
          </cell>
        </row>
        <row r="168">
          <cell r="F168">
            <v>9137</v>
          </cell>
        </row>
        <row r="169">
          <cell r="A169" t="str">
            <v>6415 БАЛЫКОВАЯ Коровино п/к в/у 0.84кг 6шт.  ОСТАНКИНО</v>
          </cell>
        </row>
        <row r="169">
          <cell r="D169">
            <v>166</v>
          </cell>
        </row>
        <row r="169">
          <cell r="F169">
            <v>166</v>
          </cell>
        </row>
        <row r="170">
          <cell r="A170" t="str">
            <v>6426 КЛАССИЧЕСКАЯ ПМ вар п/о 0.3кг 8шт.  ОСТАНКИНО</v>
          </cell>
        </row>
        <row r="170">
          <cell r="D170">
            <v>2840</v>
          </cell>
        </row>
        <row r="170">
          <cell r="F170">
            <v>2902</v>
          </cell>
        </row>
        <row r="171">
          <cell r="A171" t="str">
            <v>6448 СВИНИНА МАДЕРА с/к с/н в/у 1/100 10шт.   ОСТАНКИНО</v>
          </cell>
        </row>
        <row r="171">
          <cell r="D171">
            <v>751</v>
          </cell>
        </row>
        <row r="171">
          <cell r="F171">
            <v>753</v>
          </cell>
        </row>
        <row r="172">
          <cell r="A172" t="str">
            <v>6453 ЭКСТРА Папа может с/к с/н в/у 1/100 14шт.   ОСТАНКИНО</v>
          </cell>
        </row>
        <row r="172">
          <cell r="D172">
            <v>3213</v>
          </cell>
        </row>
        <row r="172">
          <cell r="F172">
            <v>3213</v>
          </cell>
        </row>
        <row r="173">
          <cell r="A173" t="str">
            <v>6454 АРОМАТНАЯ с/к с/н в/у 1/100 14шт.  ОСТАНКИНО</v>
          </cell>
        </row>
        <row r="173">
          <cell r="D173">
            <v>3269</v>
          </cell>
        </row>
        <row r="173">
          <cell r="F173">
            <v>3270</v>
          </cell>
        </row>
        <row r="174">
          <cell r="A174" t="str">
            <v>6459 СЕРВЕЛАТ ШВЕЙЦАРСК. в/к с/н в/у 1/100*10  ОСТАНКИНО</v>
          </cell>
        </row>
        <row r="174">
          <cell r="D174">
            <v>391</v>
          </cell>
        </row>
        <row r="174">
          <cell r="F174">
            <v>392</v>
          </cell>
        </row>
        <row r="175">
          <cell r="A175" t="str">
            <v>6470 ВЕТЧ.МРАМОРНАЯ в/у_45с  ОСТАНКИНО</v>
          </cell>
        </row>
        <row r="175">
          <cell r="D175">
            <v>146.4</v>
          </cell>
        </row>
        <row r="175">
          <cell r="F175">
            <v>146.4</v>
          </cell>
        </row>
        <row r="176">
          <cell r="A176" t="str">
            <v>6492 ШПИК С ЧЕСНОК.И ПЕРЦЕМ к/в в/у 0.3кг_45c  ОСТАНКИНО</v>
          </cell>
        </row>
        <row r="176">
          <cell r="D176">
            <v>352</v>
          </cell>
        </row>
        <row r="176">
          <cell r="F176">
            <v>352</v>
          </cell>
        </row>
        <row r="177">
          <cell r="A177" t="str">
            <v>6495 ВЕТЧ.МРАМОРНАЯ в/у срез 0.3кг 6шт_45с  ОСТАНКИНО</v>
          </cell>
        </row>
        <row r="177">
          <cell r="D177">
            <v>891</v>
          </cell>
        </row>
        <row r="177">
          <cell r="F177">
            <v>894</v>
          </cell>
        </row>
        <row r="178">
          <cell r="A178" t="str">
            <v>6527 ШПИКАЧКИ СОЧНЫЕ ПМ сар б/о мгс 1*3 45с ОСТАНКИНО</v>
          </cell>
        </row>
        <row r="178">
          <cell r="D178">
            <v>546</v>
          </cell>
        </row>
        <row r="178">
          <cell r="F178">
            <v>546</v>
          </cell>
        </row>
        <row r="179">
          <cell r="A179" t="str">
            <v>6586 МРАМОРНАЯ И БАЛЫКОВАЯ в/к с/н мгс 1/90 ОСТАНКИНО</v>
          </cell>
        </row>
        <row r="179">
          <cell r="D179">
            <v>543</v>
          </cell>
        </row>
        <row r="179">
          <cell r="F179">
            <v>543</v>
          </cell>
        </row>
        <row r="180">
          <cell r="A180" t="str">
            <v>6609 С ГОВЯДИНОЙ ПМ сар б/о мгс 0.4кг_45с ОСТАНКИНО</v>
          </cell>
        </row>
        <row r="180">
          <cell r="D180">
            <v>65</v>
          </cell>
        </row>
        <row r="180">
          <cell r="F180">
            <v>65</v>
          </cell>
        </row>
        <row r="181">
          <cell r="A181" t="str">
            <v>6653 ШПИКАЧКИ СОЧНЫЕ С БЕКОНОМ п/о мгс 0.3кг. ОСТАНКИНО</v>
          </cell>
        </row>
        <row r="181">
          <cell r="D181">
            <v>130</v>
          </cell>
        </row>
        <row r="181">
          <cell r="F181">
            <v>130</v>
          </cell>
        </row>
        <row r="182">
          <cell r="A182" t="str">
            <v>6661 СОЧНЫЙ ГРИЛЬ ПМ сос п/о мгс 1.5*4_Маяк  ОСТАНКИНО</v>
          </cell>
        </row>
        <row r="182">
          <cell r="D182">
            <v>1</v>
          </cell>
        </row>
        <row r="182">
          <cell r="F182">
            <v>1</v>
          </cell>
        </row>
        <row r="183">
          <cell r="A183" t="str">
            <v>6666 БОЯНСКАЯ Папа может п/к в/у 0,28кг 8 шт. ОСТАНКИНО</v>
          </cell>
        </row>
        <row r="183">
          <cell r="D183">
            <v>2525</v>
          </cell>
        </row>
        <row r="183">
          <cell r="F183">
            <v>2525</v>
          </cell>
        </row>
        <row r="184">
          <cell r="A184" t="str">
            <v>6683 СЕРВЕЛАТ ЗЕРНИСТЫЙ ПМ в/к в/у 0,35кг  ОСТАНКИНО</v>
          </cell>
        </row>
        <row r="184">
          <cell r="D184">
            <v>5480</v>
          </cell>
        </row>
        <row r="184">
          <cell r="F184">
            <v>5529</v>
          </cell>
        </row>
        <row r="185">
          <cell r="A185" t="str">
            <v>6684 СЕРВЕЛАТ КАРЕЛЬСКИЙ ПМ в/к в/у 0.28кг  ОСТАНКИНО</v>
          </cell>
        </row>
        <row r="185">
          <cell r="D185">
            <v>5104</v>
          </cell>
        </row>
        <row r="185">
          <cell r="F185">
            <v>5161</v>
          </cell>
        </row>
        <row r="186">
          <cell r="A186" t="str">
            <v>6689 СЕРВЕЛАТ ОХОТНИЧИЙ ПМ в/к в/у 0,35кг 8шт  ОСТАНКИНО</v>
          </cell>
        </row>
        <row r="186">
          <cell r="D186">
            <v>6358</v>
          </cell>
        </row>
        <row r="186">
          <cell r="F186">
            <v>6366</v>
          </cell>
        </row>
        <row r="187">
          <cell r="A187" t="str">
            <v>6697 СЕРВЕЛАТ ФИНСКИЙ ПМ в/к в/у 0,35кг 8шт.  ОСТАНКИНО</v>
          </cell>
        </row>
        <row r="187">
          <cell r="D187">
            <v>9845</v>
          </cell>
        </row>
        <row r="187">
          <cell r="F187">
            <v>9901</v>
          </cell>
        </row>
        <row r="188">
          <cell r="A188" t="str">
            <v>6713 СОЧНЫЙ ГРИЛЬ ПМ сос п/о мгс 0.41кг 8шт.  ОСТАНКИНО</v>
          </cell>
        </row>
        <row r="188">
          <cell r="D188">
            <v>1895</v>
          </cell>
        </row>
        <row r="188">
          <cell r="F188">
            <v>1943</v>
          </cell>
        </row>
        <row r="189">
          <cell r="A189" t="str">
            <v>6719 СОЧНЫЕ ПМ сос п/о мгс 0,6кг 8шт.  ОСТАНКИНО</v>
          </cell>
        </row>
        <row r="189">
          <cell r="D189">
            <v>5</v>
          </cell>
        </row>
        <row r="189">
          <cell r="F189">
            <v>5</v>
          </cell>
        </row>
        <row r="190">
          <cell r="A190" t="str">
            <v>6722 СОЧНЫЕ ПМ сос п/о мгс 0,41кг 10шт.  ОСТАНКИНО</v>
          </cell>
        </row>
        <row r="190">
          <cell r="D190">
            <v>11079</v>
          </cell>
        </row>
        <row r="190">
          <cell r="F190">
            <v>11121</v>
          </cell>
        </row>
        <row r="191">
          <cell r="A191" t="str">
            <v>6726 СЛИВОЧНЫЕ ПМ сос п/о мгс 0.41кг 10шт.  ОСТАНКИНО</v>
          </cell>
        </row>
        <row r="191">
          <cell r="D191">
            <v>3972</v>
          </cell>
        </row>
        <row r="191">
          <cell r="F191">
            <v>3984</v>
          </cell>
        </row>
        <row r="192">
          <cell r="A192" t="str">
            <v>6747 РУССКАЯ ПРЕМИУМ ПМ вар ф/о в/у  ОСТАНКИНО</v>
          </cell>
        </row>
        <row r="192">
          <cell r="D192">
            <v>55.5</v>
          </cell>
        </row>
        <row r="192">
          <cell r="F192">
            <v>55.5</v>
          </cell>
        </row>
        <row r="193">
          <cell r="A193" t="str">
            <v>6762 СЛИВОЧНЫЕ сос ц/о мгс 0.41кг 8шт.  ОСТАНКИНО</v>
          </cell>
        </row>
        <row r="193">
          <cell r="D193">
            <v>229</v>
          </cell>
        </row>
        <row r="193">
          <cell r="F193">
            <v>229</v>
          </cell>
        </row>
        <row r="194">
          <cell r="A194" t="str">
            <v>6765 РУБЛЕНЫЕ сос ц/о мгс 0.36кг 6шт.  ОСТАНКИНО</v>
          </cell>
        </row>
        <row r="194">
          <cell r="D194">
            <v>981</v>
          </cell>
        </row>
        <row r="194">
          <cell r="F194">
            <v>983</v>
          </cell>
        </row>
        <row r="195">
          <cell r="A195" t="str">
            <v>6767 РУБЛЕНЫЕ сос ц/о мгс 1*4  ОСТАНКИНО</v>
          </cell>
        </row>
        <row r="195">
          <cell r="D195">
            <v>67.2</v>
          </cell>
        </row>
        <row r="195">
          <cell r="F195">
            <v>67.2</v>
          </cell>
        </row>
        <row r="196">
          <cell r="A196" t="str">
            <v>6768 С СЫРОМ сос ц/о мгс 0.41кг 6шт.  ОСТАНКИНО</v>
          </cell>
        </row>
        <row r="196">
          <cell r="D196">
            <v>169</v>
          </cell>
        </row>
        <row r="196">
          <cell r="F196">
            <v>169</v>
          </cell>
        </row>
        <row r="197">
          <cell r="A197" t="str">
            <v>6773 САЛЯМИ Папа может п/к в/у 0,28кг 8шт.  ОСТАНКИНО</v>
          </cell>
        </row>
        <row r="197">
          <cell r="D197">
            <v>1099</v>
          </cell>
        </row>
        <row r="197">
          <cell r="F197">
            <v>1147</v>
          </cell>
        </row>
        <row r="198">
          <cell r="A198" t="str">
            <v>6777 МЯСНЫЕ С ГОВЯДИНОЙ ПМ сос п/о мгс 0.4кг  ОСТАНКИНО</v>
          </cell>
        </row>
        <row r="198">
          <cell r="D198">
            <v>2024</v>
          </cell>
        </row>
        <row r="198">
          <cell r="F198">
            <v>2064</v>
          </cell>
        </row>
        <row r="199">
          <cell r="A199" t="str">
            <v>6785 ВЕНСКАЯ САЛЯМИ п/к в/у 0.33кг 8шт.  ОСТАНКИНО</v>
          </cell>
        </row>
        <row r="199">
          <cell r="D199">
            <v>801</v>
          </cell>
        </row>
        <row r="199">
          <cell r="F199">
            <v>801</v>
          </cell>
        </row>
        <row r="200">
          <cell r="A200" t="str">
            <v>6787 СЕРВЕЛАТ КРЕМЛЕВСКИЙ в/к в/у 0,33кг 8шт.  ОСТАНКИНО</v>
          </cell>
        </row>
        <row r="200">
          <cell r="D200">
            <v>525</v>
          </cell>
        </row>
        <row r="200">
          <cell r="F200">
            <v>526</v>
          </cell>
        </row>
        <row r="201">
          <cell r="A201" t="str">
            <v>6791 СЕРВЕЛАТ ПРЕМИУМ в/к в/у 0,33кг 8шт.  ОСТАНКИНО</v>
          </cell>
        </row>
        <row r="201">
          <cell r="D201">
            <v>434</v>
          </cell>
        </row>
        <row r="201">
          <cell r="F201">
            <v>435</v>
          </cell>
        </row>
        <row r="202">
          <cell r="A202" t="str">
            <v>6793 БАЛЫКОВАЯ в/к в/у 0,33кг 8шт.  ОСТАНКИНО</v>
          </cell>
        </row>
        <row r="202">
          <cell r="D202">
            <v>1318</v>
          </cell>
        </row>
        <row r="202">
          <cell r="F202">
            <v>1318</v>
          </cell>
        </row>
        <row r="203">
          <cell r="A203" t="str">
            <v>6794 БАЛЫКОВАЯ в/к в/у  ОСТАНКИНО</v>
          </cell>
        </row>
        <row r="203">
          <cell r="D203">
            <v>68.52</v>
          </cell>
        </row>
        <row r="203">
          <cell r="F203">
            <v>68.52</v>
          </cell>
        </row>
        <row r="204">
          <cell r="A204" t="str">
            <v>6795 ОСТАНКИНСКАЯ в/к в/у 0,33кг 8шт.  ОСТАНКИНО</v>
          </cell>
        </row>
        <row r="204">
          <cell r="D204">
            <v>173</v>
          </cell>
        </row>
        <row r="204">
          <cell r="F204">
            <v>173</v>
          </cell>
        </row>
        <row r="205">
          <cell r="A205" t="str">
            <v>6801 ОСТАНКИНСКАЯ вар п/о 0.4кг 8шт.  ОСТАНКИНО</v>
          </cell>
        </row>
        <row r="205">
          <cell r="D205">
            <v>112</v>
          </cell>
        </row>
        <row r="205">
          <cell r="F205">
            <v>112</v>
          </cell>
        </row>
        <row r="206">
          <cell r="A206" t="str">
            <v>6807 СЕРВЕЛАТ ЕВРОПЕЙСКИЙ в/к в/у 0,33кг 8шт.  ОСТАНКИНО</v>
          </cell>
        </row>
        <row r="206">
          <cell r="D206">
            <v>169</v>
          </cell>
        </row>
        <row r="206">
          <cell r="F206">
            <v>169</v>
          </cell>
        </row>
        <row r="207">
          <cell r="A207" t="str">
            <v>6829 МОЛОЧНЫЕ КЛАССИЧЕСКИЕ сос п/о мгс 2*4_С  ОСТАНКИНО</v>
          </cell>
        </row>
        <row r="207">
          <cell r="D207">
            <v>479.7</v>
          </cell>
        </row>
        <row r="207">
          <cell r="F207">
            <v>479.7</v>
          </cell>
        </row>
        <row r="208">
          <cell r="A208" t="str">
            <v>6837 ФИЛЕЙНЫЕ Папа Может сос ц/о мгс 0.4кг  ОСТАНКИНО</v>
          </cell>
        </row>
        <row r="208">
          <cell r="D208">
            <v>1606</v>
          </cell>
        </row>
        <row r="208">
          <cell r="F208">
            <v>1606</v>
          </cell>
        </row>
        <row r="209">
          <cell r="A209" t="str">
            <v>6842 ДЫМОВИЦА ИЗ ОКОРОКА к/в мл/к в/у 0,3кг  ОСТАНКИНО</v>
          </cell>
        </row>
        <row r="209">
          <cell r="D209">
            <v>260</v>
          </cell>
        </row>
        <row r="209">
          <cell r="F209">
            <v>261</v>
          </cell>
        </row>
        <row r="210">
          <cell r="A210" t="str">
            <v>6852 МОЛОЧНЫЕ ПРЕМИУМ ПМ сос п/о в/ у 1/350  ОСТАНКИНО</v>
          </cell>
        </row>
        <row r="210">
          <cell r="D210">
            <v>3084</v>
          </cell>
        </row>
        <row r="210">
          <cell r="F210">
            <v>3134</v>
          </cell>
        </row>
        <row r="211">
          <cell r="A211" t="str">
            <v>6854 МОЛОЧНЫЕ ПРЕМИУМ ПМ сос п/о мгс 0.6кг  ОСТАНКИНО</v>
          </cell>
        </row>
        <row r="211">
          <cell r="D211">
            <v>368</v>
          </cell>
        </row>
        <row r="211">
          <cell r="F211">
            <v>368</v>
          </cell>
        </row>
        <row r="212">
          <cell r="A212" t="str">
            <v>6861 ДОМАШНИЙ РЕЦЕПТ Коровино вар п/о  ОСТАНКИНО</v>
          </cell>
        </row>
        <row r="212">
          <cell r="D212">
            <v>292.7</v>
          </cell>
        </row>
        <row r="212">
          <cell r="F212">
            <v>294.509</v>
          </cell>
        </row>
        <row r="213">
          <cell r="A213" t="str">
            <v>6862 ДОМАШНИЙ РЕЦЕПТ СО ШПИК. Коровино вар п/о  ОСТАНКИНО</v>
          </cell>
        </row>
        <row r="213">
          <cell r="D213">
            <v>48.4</v>
          </cell>
        </row>
        <row r="213">
          <cell r="F213">
            <v>48.4</v>
          </cell>
        </row>
        <row r="214">
          <cell r="A214" t="str">
            <v>6866 ВЕТЧ.НЕЖНАЯ Коровино п/о_Маяк  ОСТАНКИНО</v>
          </cell>
        </row>
        <row r="214">
          <cell r="D214">
            <v>350.1</v>
          </cell>
        </row>
        <row r="214">
          <cell r="F214">
            <v>350.1</v>
          </cell>
        </row>
        <row r="215">
          <cell r="A215" t="str">
            <v>6869 С ГОВЯДИНОЙ СН сос п/о мгс 1кг 6шт.  ОСТАНКИНО</v>
          </cell>
        </row>
        <row r="215">
          <cell r="D215">
            <v>111</v>
          </cell>
        </row>
        <row r="215">
          <cell r="F215">
            <v>111</v>
          </cell>
        </row>
        <row r="216">
          <cell r="A216" t="str">
            <v>6903 СОЧНЫЕ ПМ сос п/о мгс 0.41кг_osu  ОСТАНКИНО</v>
          </cell>
        </row>
        <row r="216">
          <cell r="D216">
            <v>2</v>
          </cell>
        </row>
        <row r="216">
          <cell r="F216">
            <v>2</v>
          </cell>
        </row>
        <row r="217">
          <cell r="A217" t="str">
            <v>6909 ДЛЯ ДЕТЕЙ сос п/о мгс 0.33кг 8шт.  ОСТАНКИНО</v>
          </cell>
        </row>
        <row r="217">
          <cell r="D217">
            <v>596</v>
          </cell>
        </row>
        <row r="217">
          <cell r="F217">
            <v>596</v>
          </cell>
        </row>
        <row r="218">
          <cell r="A218" t="str">
            <v>6919 БЕКОН с/к с/н в/у 1/180 10шт.  ОСТАНКИНО</v>
          </cell>
        </row>
        <row r="218">
          <cell r="D218">
            <v>644</v>
          </cell>
        </row>
        <row r="218">
          <cell r="F218">
            <v>644</v>
          </cell>
        </row>
        <row r="219">
          <cell r="A219" t="str">
            <v>6921 БЕКОН Папа может с/к с/н в/у 1/140 10шт  ОСТАНКИНО</v>
          </cell>
        </row>
        <row r="219">
          <cell r="D219">
            <v>1703</v>
          </cell>
        </row>
        <row r="219">
          <cell r="F219">
            <v>1706</v>
          </cell>
        </row>
        <row r="220">
          <cell r="A220" t="str">
            <v>6948 МОЛОЧНЫЕ ПРЕМИУМ.ПМ сос п/о мгс 1,5*4 Останкино</v>
          </cell>
        </row>
        <row r="220">
          <cell r="D220">
            <v>304.4</v>
          </cell>
        </row>
        <row r="220">
          <cell r="F220">
            <v>304.4</v>
          </cell>
        </row>
        <row r="221">
          <cell r="A221" t="str">
            <v>6951 СЛИВОЧНЫЕ Папа может сос п/о мгс 1.5*4  ОСТАНКИНО</v>
          </cell>
        </row>
        <row r="221">
          <cell r="D221">
            <v>205.7</v>
          </cell>
        </row>
        <row r="221">
          <cell r="F221">
            <v>205.7</v>
          </cell>
        </row>
        <row r="222">
          <cell r="A222" t="str">
            <v>6955 СОЧНЫЕ Папа может сос п/о мгс1.5*4_А Останкино</v>
          </cell>
        </row>
        <row r="222">
          <cell r="D222">
            <v>4056.9</v>
          </cell>
        </row>
        <row r="222">
          <cell r="F222">
            <v>4056.9</v>
          </cell>
        </row>
        <row r="223">
          <cell r="A223" t="str">
            <v>7045 БЕКОН Папа может с/к с/н в/у 1/250 7 шт ОСТАНКИНО</v>
          </cell>
        </row>
        <row r="223">
          <cell r="D223">
            <v>84</v>
          </cell>
        </row>
        <row r="223">
          <cell r="F223">
            <v>84</v>
          </cell>
        </row>
        <row r="224">
          <cell r="A224" t="str">
            <v>Балык говяжий с/к "Эликатессе" 0,10 кг.шт. нарезка (лоток с ср.защ.атм.)  СПК</v>
          </cell>
        </row>
        <row r="224">
          <cell r="D224">
            <v>451</v>
          </cell>
        </row>
        <row r="224">
          <cell r="F224">
            <v>451</v>
          </cell>
        </row>
        <row r="225">
          <cell r="A225" t="str">
            <v>Балык свиной с/к "Эликатессе" 0,10 кг.шт. нарезка (лоток с ср.защ.атм.)  СПК</v>
          </cell>
        </row>
        <row r="225">
          <cell r="D225">
            <v>523</v>
          </cell>
        </row>
        <row r="225">
          <cell r="F225">
            <v>524</v>
          </cell>
        </row>
        <row r="226">
          <cell r="A226" t="str">
            <v>Балыковая с/к 200 гр. срез "Эликатессе" термоформ.пак.  СПК</v>
          </cell>
        </row>
        <row r="226">
          <cell r="D226">
            <v>426</v>
          </cell>
        </row>
        <row r="226">
          <cell r="F226">
            <v>426</v>
          </cell>
        </row>
        <row r="227">
          <cell r="A227" t="str">
            <v>БОНУС ДОМАШНИЙ РЕЦЕПТ Коровино 0.5кг 8шт. (6305)</v>
          </cell>
        </row>
        <row r="227">
          <cell r="D227">
            <v>31</v>
          </cell>
        </row>
        <row r="227">
          <cell r="F227">
            <v>31</v>
          </cell>
        </row>
        <row r="228">
          <cell r="A228" t="str">
            <v>БОНУС ДОМАШНИЙ РЕЦЕПТ Коровино вар п/о (5324)</v>
          </cell>
        </row>
        <row r="228">
          <cell r="D228">
            <v>20</v>
          </cell>
        </row>
        <row r="228">
          <cell r="F228">
            <v>20</v>
          </cell>
        </row>
        <row r="229">
          <cell r="A229" t="str">
            <v>БОНУС СОЧНЫЕ Папа может сос п/о мгс 1.5*4 (6954)  ОСТАНКИНО</v>
          </cell>
        </row>
        <row r="229">
          <cell r="D229">
            <v>338.5</v>
          </cell>
        </row>
        <row r="229">
          <cell r="F229">
            <v>338.5</v>
          </cell>
        </row>
        <row r="230">
          <cell r="A230" t="str">
            <v>БОНУС СОЧНЫЕ сос п/о мгс 0.41кг_UZ (6087)  ОСТАНКИНО</v>
          </cell>
        </row>
        <row r="230">
          <cell r="D230">
            <v>187</v>
          </cell>
        </row>
        <row r="230">
          <cell r="F230">
            <v>187</v>
          </cell>
        </row>
        <row r="231">
          <cell r="A231" t="str">
            <v>БОНУС_ 457  Колбаса Молочная ТМ Особый рецепт ВЕС большой батон  ПОКОМ</v>
          </cell>
        </row>
        <row r="231">
          <cell r="F231">
            <v>1541.108</v>
          </cell>
        </row>
        <row r="232">
          <cell r="A232" t="str">
            <v>БОНУС_273  Сосиски Сочинки с сочной грудинкой, МГС 0.4кг,   ПОКОМ</v>
          </cell>
        </row>
        <row r="232">
          <cell r="F232">
            <v>1473</v>
          </cell>
        </row>
        <row r="233">
          <cell r="A233" t="str">
            <v>БОНУС_Колбаса вареная Филейская ТМ Вязанка. ВЕС  ПОКОМ</v>
          </cell>
        </row>
        <row r="233">
          <cell r="F233">
            <v>496.906</v>
          </cell>
        </row>
        <row r="234">
          <cell r="A234" t="str">
            <v>БОНУС_Колбаса Сервелат Филедворский, фиброуз, в/у 0,35 кг срез,  ПОКОМ</v>
          </cell>
        </row>
        <row r="234">
          <cell r="F234">
            <v>596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</row>
        <row r="235">
          <cell r="F235">
            <v>138.4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</row>
        <row r="236">
          <cell r="F236">
            <v>515</v>
          </cell>
        </row>
        <row r="237">
          <cell r="A237" t="str">
            <v>Бутербродная вареная 0,47 кг шт.  СПК</v>
          </cell>
        </row>
        <row r="237">
          <cell r="D237">
            <v>172</v>
          </cell>
        </row>
        <row r="237">
          <cell r="F237">
            <v>172</v>
          </cell>
        </row>
        <row r="238">
          <cell r="A238" t="str">
            <v>Вацлавская п/к (черева) 390 гр.шт. термоус.пак  СПК</v>
          </cell>
        </row>
        <row r="238">
          <cell r="D238">
            <v>155</v>
          </cell>
        </row>
        <row r="238">
          <cell r="F238">
            <v>156</v>
          </cell>
        </row>
        <row r="239">
          <cell r="A239" t="str">
            <v>ВЫВЕДЕНА!Пельмени Отборные из свинины и говядины 0,43 кг ТМ Стародворье  ПОКОМ</v>
          </cell>
        </row>
        <row r="239">
          <cell r="F239">
            <v>1</v>
          </cell>
        </row>
        <row r="240">
          <cell r="A240" t="str">
            <v>Готовые чебупели острые с мясом Горячая штучка 0,3 кг зам  ПОКОМ</v>
          </cell>
        </row>
        <row r="240">
          <cell r="D240">
            <v>2</v>
          </cell>
        </row>
        <row r="240">
          <cell r="F240">
            <v>565</v>
          </cell>
        </row>
        <row r="241">
          <cell r="A241" t="str">
            <v>Готовые чебупели с ветчиной и сыром Горячая штучка 0,3кг зам  ПОКОМ</v>
          </cell>
        </row>
        <row r="241">
          <cell r="D241">
            <v>846</v>
          </cell>
        </row>
        <row r="241">
          <cell r="F241">
            <v>3146</v>
          </cell>
        </row>
        <row r="242">
          <cell r="A242" t="str">
            <v>Готовые чебупели сочные с мясом ТМ Горячая штучка  0,3кг зам  ПОКОМ</v>
          </cell>
        </row>
        <row r="242">
          <cell r="D242">
            <v>904</v>
          </cell>
        </row>
        <row r="242">
          <cell r="F242">
            <v>2632</v>
          </cell>
        </row>
        <row r="243">
          <cell r="A243" t="str">
            <v>Готовые чебуреки с мясом ТМ Горячая штучка 0,09 кг флоу-пак ПОКОМ</v>
          </cell>
        </row>
        <row r="243">
          <cell r="F243">
            <v>309</v>
          </cell>
        </row>
        <row r="244">
          <cell r="A244" t="str">
            <v>Гуцульская с/к "КолбасГрад" 160 гр.шт. термоус. пак  СПК</v>
          </cell>
        </row>
        <row r="244">
          <cell r="D244">
            <v>399</v>
          </cell>
        </row>
        <row r="244">
          <cell r="F244">
            <v>399</v>
          </cell>
        </row>
        <row r="245">
          <cell r="A245" t="str">
            <v>Дельгаро с/в "Эликатессе" 140 гр.шт.  СПК</v>
          </cell>
        </row>
        <row r="245">
          <cell r="D245">
            <v>191</v>
          </cell>
        </row>
        <row r="245">
          <cell r="F245">
            <v>191</v>
          </cell>
        </row>
        <row r="246">
          <cell r="A246" t="str">
            <v>Деревенская с чесночком и сальцем п/к (черева) 390 гр.шт. термоус. пак.  СПК</v>
          </cell>
        </row>
        <row r="246">
          <cell r="D246">
            <v>295</v>
          </cell>
        </row>
        <row r="246">
          <cell r="F246">
            <v>298</v>
          </cell>
        </row>
        <row r="247">
          <cell r="A247" t="str">
            <v>Докторская вареная в/с  СПК</v>
          </cell>
        </row>
        <row r="247">
          <cell r="D247">
            <v>18</v>
          </cell>
        </row>
        <row r="247">
          <cell r="F247">
            <v>21.66</v>
          </cell>
        </row>
        <row r="248">
          <cell r="A248" t="str">
            <v>Докторская вареная в/с 0,47 кг шт.  СПК</v>
          </cell>
        </row>
        <row r="248">
          <cell r="D248">
            <v>146</v>
          </cell>
        </row>
        <row r="248">
          <cell r="F248">
            <v>147</v>
          </cell>
        </row>
        <row r="249">
          <cell r="A249" t="str">
            <v>Докторская вареная термоус.пак. "Высокий вкус"  СПК</v>
          </cell>
        </row>
        <row r="249">
          <cell r="D249">
            <v>105.361</v>
          </cell>
        </row>
        <row r="249">
          <cell r="F249">
            <v>121.035</v>
          </cell>
        </row>
        <row r="250">
          <cell r="A250" t="str">
            <v>ЖАР-ладушки с клубникой и вишней ТМ Стародворье 0,2 кг ПОКОМ</v>
          </cell>
        </row>
        <row r="250">
          <cell r="F250">
            <v>31</v>
          </cell>
        </row>
        <row r="251">
          <cell r="A251" t="str">
            <v>ЖАР-ладушки с мясом 0,2кг ТМ Стародворье  ПОКОМ</v>
          </cell>
        </row>
        <row r="251">
          <cell r="D251">
            <v>2</v>
          </cell>
        </row>
        <row r="251">
          <cell r="F251">
            <v>316</v>
          </cell>
        </row>
        <row r="252">
          <cell r="A252" t="str">
            <v>ЖАР-ладушки с яблоком и грушей ТМ Стародворье 0,2 кг. ПОКОМ</v>
          </cell>
        </row>
        <row r="252">
          <cell r="F252">
            <v>37</v>
          </cell>
        </row>
        <row r="253">
          <cell r="A253" t="str">
            <v>Карбонад Юбилейный термоус.пак.  СПК</v>
          </cell>
        </row>
        <row r="253">
          <cell r="D253">
            <v>69.7</v>
          </cell>
        </row>
        <row r="253">
          <cell r="F253">
            <v>69.7</v>
          </cell>
        </row>
        <row r="254">
          <cell r="A254" t="str">
            <v>Каша гречневая с говядиной "СПК" ж/б 0,340 кг.шт. термоус. пл. ЧМК  СПК</v>
          </cell>
        </row>
        <row r="254">
          <cell r="D254">
            <v>2</v>
          </cell>
        </row>
        <row r="254">
          <cell r="F254">
            <v>2</v>
          </cell>
        </row>
        <row r="255">
          <cell r="A255" t="str">
            <v>Каша перловая с говядиной "СПК" ж/б 0,340 кг.шт. термоус. пл. ЧМК СПК</v>
          </cell>
        </row>
        <row r="255">
          <cell r="D255">
            <v>15</v>
          </cell>
        </row>
        <row r="255">
          <cell r="F255">
            <v>20</v>
          </cell>
        </row>
        <row r="256">
          <cell r="A256" t="str">
            <v>Классическая с/к 80 гр.шт.нар. (лоток с ср.защ.атм.)  СПК</v>
          </cell>
        </row>
        <row r="256">
          <cell r="D256">
            <v>56</v>
          </cell>
        </row>
        <row r="256">
          <cell r="F256">
            <v>56</v>
          </cell>
        </row>
        <row r="257">
          <cell r="A257" t="str">
            <v>Колбаски ПодПивасики оригинальные с/к 0,10 кг.шт. термофор.пак.  СПК</v>
          </cell>
        </row>
        <row r="257">
          <cell r="D257">
            <v>892</v>
          </cell>
        </row>
        <row r="257">
          <cell r="F257">
            <v>896</v>
          </cell>
        </row>
        <row r="258">
          <cell r="A258" t="str">
            <v>Колбаски ПодПивасики острые с/к 0,10 кг.шт. термофор.пак.  СПК</v>
          </cell>
        </row>
        <row r="258">
          <cell r="D258">
            <v>902</v>
          </cell>
        </row>
        <row r="258">
          <cell r="F258">
            <v>902</v>
          </cell>
        </row>
        <row r="259">
          <cell r="A259" t="str">
            <v>Колбаски ПодПивасики с сыром с/к 100 гр.шт. (в ср.защ.атм.)  СПК</v>
          </cell>
        </row>
        <row r="259">
          <cell r="D259">
            <v>172</v>
          </cell>
        </row>
        <row r="259">
          <cell r="F259">
            <v>172</v>
          </cell>
        </row>
        <row r="260">
          <cell r="A260" t="str">
            <v>Коньячная с/к 0,10 кг.шт. нарезка (лоток с ср.зад.атм.) "Высокий вкус"  СПК</v>
          </cell>
        </row>
        <row r="260">
          <cell r="D260">
            <v>14</v>
          </cell>
        </row>
        <row r="260">
          <cell r="F260">
            <v>14</v>
          </cell>
        </row>
        <row r="261">
          <cell r="A261" t="str">
            <v>Круггетсы с сырным соусом ТМ Горячая штучка 0,25 кг зам  ПОКОМ</v>
          </cell>
        </row>
        <row r="261">
          <cell r="D261">
            <v>4</v>
          </cell>
        </row>
        <row r="261">
          <cell r="F261">
            <v>876</v>
          </cell>
        </row>
        <row r="262">
          <cell r="A262" t="str">
            <v>Круггетсы сочные ТМ Горячая штучка ТС Круггетсы 0,25 кг зам  ПОКОМ</v>
          </cell>
        </row>
        <row r="262">
          <cell r="D262">
            <v>604</v>
          </cell>
        </row>
        <row r="262">
          <cell r="F262">
            <v>1715</v>
          </cell>
        </row>
        <row r="263">
          <cell r="A263" t="str">
            <v>Ла Фаворте с/в "Эликатессе" 140 гр.шт.  СПК</v>
          </cell>
        </row>
        <row r="263">
          <cell r="D263">
            <v>256</v>
          </cell>
        </row>
        <row r="263">
          <cell r="F263">
            <v>256</v>
          </cell>
        </row>
        <row r="264">
          <cell r="A264" t="str">
            <v>Ливерная Печеночная "Просто выгодно" 0,3 кг.шт.  СПК</v>
          </cell>
        </row>
        <row r="264">
          <cell r="D264">
            <v>209</v>
          </cell>
        </row>
        <row r="264">
          <cell r="F264">
            <v>211</v>
          </cell>
        </row>
        <row r="265">
          <cell r="A265" t="str">
            <v>Любительская вареная термоус.пак. "Высокий вкус"  СПК</v>
          </cell>
        </row>
        <row r="265">
          <cell r="D265">
            <v>77.9</v>
          </cell>
        </row>
        <row r="265">
          <cell r="F265">
            <v>79.819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</row>
        <row r="266">
          <cell r="F266">
            <v>3</v>
          </cell>
        </row>
        <row r="267">
          <cell r="A267" t="str">
            <v>Мини-пицца с ветчиной и сыром 0,3кг ТМ Зареченские  ПОКОМ</v>
          </cell>
        </row>
        <row r="267">
          <cell r="F267">
            <v>11</v>
          </cell>
        </row>
        <row r="268">
          <cell r="A268" t="str">
            <v>Мини-сосиски в тесте "Фрайпики" 3,7кг ВЕС,  ПОКОМ</v>
          </cell>
        </row>
        <row r="268">
          <cell r="F268">
            <v>10</v>
          </cell>
        </row>
        <row r="269">
          <cell r="A269" t="str">
            <v>Мини-сосиски в тесте 3,7кг ВЕС заморож. ТМ Зареченские  ПОКОМ</v>
          </cell>
        </row>
        <row r="269">
          <cell r="F269">
            <v>195.103</v>
          </cell>
        </row>
        <row r="270">
          <cell r="A270" t="str">
            <v>Мини-чебуречки с мясом ВЕС 5,5кг ТМ Зареченские  ПОКОМ</v>
          </cell>
        </row>
        <row r="270">
          <cell r="F270">
            <v>76.5</v>
          </cell>
        </row>
        <row r="271">
          <cell r="A271" t="str">
            <v>Мини-шарики с курочкой и сыром ТМ Зареченские ВЕС  ПОКОМ</v>
          </cell>
        </row>
        <row r="271">
          <cell r="F271">
            <v>155.1</v>
          </cell>
        </row>
        <row r="272">
          <cell r="A272" t="str">
            <v>Мусульманская вареная "Просто выгодно"  СПК</v>
          </cell>
        </row>
        <row r="272">
          <cell r="D272">
            <v>14.5</v>
          </cell>
        </row>
        <row r="272">
          <cell r="F272">
            <v>14.5</v>
          </cell>
        </row>
        <row r="273">
          <cell r="A273" t="str">
            <v>Мусульманская п/к "Просто выгодно" термофор.пак.  СПК</v>
          </cell>
        </row>
        <row r="273">
          <cell r="D273">
            <v>3.5</v>
          </cell>
        </row>
        <row r="273">
          <cell r="F273">
            <v>3.5</v>
          </cell>
        </row>
        <row r="274">
          <cell r="A274" t="str">
            <v>Наггетсы из печи 0,25кг ТМ Вязанка ТС Няняггетсы Сливушки замор.  ПОКОМ</v>
          </cell>
        </row>
        <row r="274">
          <cell r="D274">
            <v>28</v>
          </cell>
        </row>
        <row r="274">
          <cell r="F274">
            <v>3431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</row>
        <row r="275">
          <cell r="F275">
            <v>81</v>
          </cell>
        </row>
        <row r="276">
          <cell r="A276" t="str">
            <v>Наггетсы Нагетосы Сочная курочка ТМ Горячая штучка 0,25 кг зам  ПОКОМ</v>
          </cell>
        </row>
        <row r="276">
          <cell r="D276">
            <v>8</v>
          </cell>
        </row>
        <row r="276">
          <cell r="F276">
            <v>2219</v>
          </cell>
        </row>
        <row r="277">
          <cell r="A277" t="str">
            <v>Наггетсы с индейкой 0,25кг ТМ Вязанка ТС Няняггетсы Сливушки НД2 замор.  ПОКОМ</v>
          </cell>
        </row>
        <row r="277">
          <cell r="D277">
            <v>26</v>
          </cell>
        </row>
        <row r="277">
          <cell r="F277">
            <v>2986</v>
          </cell>
        </row>
        <row r="278">
          <cell r="A278" t="str">
            <v>Наггетсы с куриным филе и сыром ТМ Вязанка 0,25 кг ПОКОМ</v>
          </cell>
        </row>
        <row r="278">
          <cell r="D278">
            <v>8</v>
          </cell>
        </row>
        <row r="278">
          <cell r="F278">
            <v>813</v>
          </cell>
        </row>
        <row r="279">
          <cell r="A279" t="str">
            <v>Наггетсы Хрустящие 0,3кг ТМ Зареченские  ПОКОМ</v>
          </cell>
        </row>
        <row r="279">
          <cell r="F279">
            <v>28</v>
          </cell>
        </row>
        <row r="280">
          <cell r="A280" t="str">
            <v>Наггетсы Хрустящие ТМ Зареченские. ВЕС ПОКОМ</v>
          </cell>
        </row>
        <row r="280">
          <cell r="D280">
            <v>12</v>
          </cell>
        </row>
        <row r="280">
          <cell r="F280">
            <v>571</v>
          </cell>
        </row>
        <row r="281">
          <cell r="A281" t="str">
            <v>Оригинальная с перцем с/к  СПК</v>
          </cell>
        </row>
        <row r="281">
          <cell r="D281">
            <v>423.3</v>
          </cell>
        </row>
        <row r="281">
          <cell r="F281">
            <v>429.458</v>
          </cell>
        </row>
        <row r="282">
          <cell r="A282" t="str">
            <v>Особая вареная  СПК</v>
          </cell>
        </row>
        <row r="282">
          <cell r="D282">
            <v>10</v>
          </cell>
        </row>
        <row r="282">
          <cell r="F282">
            <v>10</v>
          </cell>
        </row>
        <row r="283">
          <cell r="A283" t="str">
            <v>Паштет печеночный 140 гр.шт.  СПК</v>
          </cell>
        </row>
        <row r="283">
          <cell r="D283">
            <v>38</v>
          </cell>
        </row>
        <row r="283">
          <cell r="F283">
            <v>43</v>
          </cell>
        </row>
        <row r="284">
          <cell r="A284" t="str">
            <v>Пельмени Grandmeni со сливочным маслом Горячая штучка 0,75 кг ПОКОМ</v>
          </cell>
        </row>
        <row r="284">
          <cell r="F284">
            <v>554</v>
          </cell>
        </row>
        <row r="285">
          <cell r="A285" t="str">
            <v>Пельмени Бигбули #МЕГАВКУСИЩЕ с сочной грудинкой 0,43 кг  ПОКОМ</v>
          </cell>
        </row>
        <row r="285">
          <cell r="F285">
            <v>17</v>
          </cell>
        </row>
        <row r="286">
          <cell r="A286" t="str">
            <v>Пельмени Бигбули #МЕГАВКУСИЩЕ с сочной грудинкой 0,9 кг  ПОКОМ</v>
          </cell>
        </row>
        <row r="286">
          <cell r="F286">
            <v>157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</row>
        <row r="287">
          <cell r="F287">
            <v>41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</row>
        <row r="288">
          <cell r="D288">
            <v>21</v>
          </cell>
        </row>
        <row r="288">
          <cell r="F288">
            <v>829</v>
          </cell>
        </row>
        <row r="289">
          <cell r="A289" t="str">
            <v>Пельмени Бигбули с мясом ТМ Горячая штучка. флоу-пак сфера 0,4 кг. ПОКОМ</v>
          </cell>
        </row>
        <row r="289">
          <cell r="D289">
            <v>12</v>
          </cell>
        </row>
        <row r="289">
          <cell r="F289">
            <v>178</v>
          </cell>
        </row>
        <row r="290">
          <cell r="A290" t="str">
            <v>Пельмени Бигбули с мясом ТМ Горячая штучка. флоу-пак сфера 0,7 кг ПОКОМ</v>
          </cell>
        </row>
        <row r="290">
          <cell r="D290">
            <v>10</v>
          </cell>
        </row>
        <row r="290">
          <cell r="F290">
            <v>826</v>
          </cell>
        </row>
        <row r="291">
          <cell r="A291" t="str">
            <v>Пельмени Бигбули с мясом, Горячая штучка 0,43кг  ПОКОМ</v>
          </cell>
        </row>
        <row r="291">
          <cell r="F291">
            <v>7</v>
          </cell>
        </row>
        <row r="292">
          <cell r="A292" t="str">
            <v>Пельмени Бигбули с мясом, Горячая штучка 0,9кг  ПОКОМ</v>
          </cell>
        </row>
        <row r="292">
          <cell r="F292">
            <v>30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</row>
        <row r="293">
          <cell r="F293">
            <v>141</v>
          </cell>
        </row>
        <row r="294">
          <cell r="A294" t="str">
            <v>Пельмени Бигбули со сливочным маслом ТМ Горячая штучка, флоу-пак сфера 0,4. ПОКОМ</v>
          </cell>
        </row>
        <row r="294">
          <cell r="D294">
            <v>1</v>
          </cell>
        </row>
        <row r="294">
          <cell r="F294">
            <v>138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</row>
        <row r="295">
          <cell r="D295">
            <v>1</v>
          </cell>
        </row>
        <row r="295">
          <cell r="F295">
            <v>833</v>
          </cell>
        </row>
        <row r="296">
          <cell r="A296" t="str">
            <v>Пельмени Бульмени Жюльен Горячая штучка 0,43  ПОКОМ</v>
          </cell>
        </row>
        <row r="296">
          <cell r="F296">
            <v>1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</row>
        <row r="297">
          <cell r="F297">
            <v>776</v>
          </cell>
        </row>
        <row r="298">
          <cell r="A298" t="str">
            <v>Пельмени Бульмени с говядиной и свининой Горячая шт. 0,9 кг  ПОКОМ</v>
          </cell>
        </row>
        <row r="298">
          <cell r="F298">
            <v>682</v>
          </cell>
        </row>
        <row r="299">
          <cell r="A299" t="str">
            <v>Пельмени Бульмени с говядиной и свининой Горячая штучка 0,43  ПОКОМ</v>
          </cell>
        </row>
        <row r="299">
          <cell r="F299">
            <v>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</row>
        <row r="300">
          <cell r="F300">
            <v>119.401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</row>
        <row r="301">
          <cell r="D301">
            <v>10</v>
          </cell>
        </row>
        <row r="301">
          <cell r="F301">
            <v>1305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</row>
        <row r="302">
          <cell r="D302">
            <v>25</v>
          </cell>
        </row>
        <row r="302">
          <cell r="F302">
            <v>1277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</row>
        <row r="303">
          <cell r="D303">
            <v>31</v>
          </cell>
        </row>
        <row r="303">
          <cell r="F303">
            <v>2189</v>
          </cell>
        </row>
        <row r="304">
          <cell r="A304" t="str">
            <v>Пельмени Бульмени со сливочным маслом Горячая штучка 0,9 кг  ПОКОМ</v>
          </cell>
        </row>
        <row r="304">
          <cell r="F304">
            <v>16</v>
          </cell>
        </row>
        <row r="305">
          <cell r="A305" t="str">
            <v>Пельмени Бульмени со сливочным маслом ТМ Горячая шт. 0,43 кг  ПОКОМ</v>
          </cell>
        </row>
        <row r="305">
          <cell r="F305">
            <v>4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</row>
        <row r="306">
          <cell r="D306">
            <v>25</v>
          </cell>
        </row>
        <row r="306">
          <cell r="F306">
            <v>1511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</row>
        <row r="307">
          <cell r="D307">
            <v>31</v>
          </cell>
        </row>
        <row r="307">
          <cell r="F307">
            <v>3544</v>
          </cell>
        </row>
        <row r="308">
          <cell r="A308" t="str">
            <v>Пельмени Вл.Стандарт с говядиной и свининой шт. 0,8 кг ТМ Владимирский стандарт   ПОКОМ</v>
          </cell>
        </row>
        <row r="308">
          <cell r="F308">
            <v>1</v>
          </cell>
        </row>
        <row r="309">
          <cell r="A309" t="str">
            <v>Пельмени Домашние со сливочным маслом 0,7кг, сфера ТМ Зареченские  ПОКОМ</v>
          </cell>
        </row>
        <row r="309">
          <cell r="F309">
            <v>16</v>
          </cell>
        </row>
        <row r="310">
          <cell r="A310" t="str">
            <v>Пельмени Жемчужные сфера 1,0кг ТМ Зареченские  ПОКОМ</v>
          </cell>
        </row>
        <row r="310">
          <cell r="F310">
            <v>11</v>
          </cell>
        </row>
        <row r="311">
          <cell r="A311" t="str">
            <v>Пельмени Медвежьи ушки с фермерскими сливками 0,7кг  ПОКОМ</v>
          </cell>
        </row>
        <row r="311">
          <cell r="D311">
            <v>2</v>
          </cell>
        </row>
        <row r="311">
          <cell r="F311">
            <v>132</v>
          </cell>
        </row>
        <row r="312">
          <cell r="A312" t="str">
            <v>Пельмени Медвежьи ушки с фермерской свининой и говядиной Малые 0,7кг  ПОКОМ</v>
          </cell>
        </row>
        <row r="312">
          <cell r="F312">
            <v>217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</row>
        <row r="313">
          <cell r="D313">
            <v>6</v>
          </cell>
        </row>
        <row r="313">
          <cell r="F313">
            <v>136</v>
          </cell>
        </row>
        <row r="314">
          <cell r="A314" t="str">
            <v>Пельмени Мясорубские ТМ Стародворье фоупак равиоли 0,7 кг  ПОКОМ</v>
          </cell>
        </row>
        <row r="314">
          <cell r="D314">
            <v>39</v>
          </cell>
        </row>
        <row r="314">
          <cell r="F314">
            <v>1783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</row>
        <row r="315">
          <cell r="D315">
            <v>2</v>
          </cell>
        </row>
        <row r="315">
          <cell r="F315">
            <v>335</v>
          </cell>
        </row>
        <row r="316">
          <cell r="A316" t="str">
            <v>Пельмени С говядиной и свининой, ВЕС, сфера пуговки Мясная Галерея  ПОКОМ</v>
          </cell>
        </row>
        <row r="316">
          <cell r="F316">
            <v>425</v>
          </cell>
        </row>
        <row r="317">
          <cell r="A317" t="str">
            <v>Пельмени Со свининой и говядиной ТМ Особый рецепт Любимая ложка 1,0 кг  ПОКОМ</v>
          </cell>
        </row>
        <row r="317">
          <cell r="D317">
            <v>4</v>
          </cell>
        </row>
        <row r="317">
          <cell r="F317">
            <v>609</v>
          </cell>
        </row>
        <row r="318">
          <cell r="A318" t="str">
            <v>Пельмени Сочные сфера 0,8 кг ТМ Стародворье  ПОКОМ</v>
          </cell>
        </row>
        <row r="318">
          <cell r="D318">
            <v>3</v>
          </cell>
        </row>
        <row r="318">
          <cell r="F318">
            <v>58</v>
          </cell>
        </row>
        <row r="319">
          <cell r="A319" t="str">
            <v>Пельмени Татарские 0,4кг ТМ Особый рецепт  ПОКОМ</v>
          </cell>
        </row>
        <row r="319">
          <cell r="F319">
            <v>14</v>
          </cell>
        </row>
        <row r="320">
          <cell r="A320" t="str">
            <v>Пипперони с/к "Эликатессе" 0,10 кг.шт.  СПК</v>
          </cell>
        </row>
        <row r="320">
          <cell r="D320">
            <v>21</v>
          </cell>
        </row>
        <row r="320">
          <cell r="F320">
            <v>21</v>
          </cell>
        </row>
        <row r="321">
          <cell r="A321" t="str">
            <v>Пирожки с мясом 3,7кг ВЕС ТМ Зареченские  ПОКОМ</v>
          </cell>
        </row>
        <row r="321">
          <cell r="F321">
            <v>151.705</v>
          </cell>
        </row>
        <row r="322">
          <cell r="A322" t="str">
            <v>Пирожки с яблоком и грушей ВЕС ТМ Зареченские  ПОКОМ</v>
          </cell>
        </row>
        <row r="322">
          <cell r="F322">
            <v>11.1</v>
          </cell>
        </row>
        <row r="323">
          <cell r="A323" t="str">
            <v>Плавленый сыр "Шоколадный" 30% 180 гр ТМ "ПАПА МОЖЕТ"  ОСТАНКИНО</v>
          </cell>
        </row>
        <row r="323">
          <cell r="D323">
            <v>26</v>
          </cell>
        </row>
        <row r="323">
          <cell r="F323">
            <v>26</v>
          </cell>
        </row>
        <row r="324">
          <cell r="A324" t="str">
            <v>Плавленый Сыр 45% "С ветчиной" СТМ "ПапаМожет" 180гр  ОСТАНКИНО</v>
          </cell>
        </row>
        <row r="324">
          <cell r="D324">
            <v>46</v>
          </cell>
        </row>
        <row r="324">
          <cell r="F324">
            <v>46</v>
          </cell>
        </row>
        <row r="325">
          <cell r="A325" t="str">
            <v>Плавленый Сыр 45% "С грибами" СТМ "ПапаМожет 180гр  ОСТАНКИНО</v>
          </cell>
        </row>
        <row r="325">
          <cell r="D325">
            <v>36</v>
          </cell>
        </row>
        <row r="325">
          <cell r="F325">
            <v>36</v>
          </cell>
        </row>
        <row r="326">
          <cell r="A326" t="str">
            <v>Плавленый Сыр колбасный копченый 40% СТМ "ПапаМожет" 400 гр  ОСТАНКИНО</v>
          </cell>
        </row>
        <row r="326">
          <cell r="D326">
            <v>2</v>
          </cell>
        </row>
        <row r="326">
          <cell r="F326">
            <v>2</v>
          </cell>
        </row>
        <row r="327">
          <cell r="A327" t="str">
            <v>Покровская вареная 0,47 кг шт.  СПК</v>
          </cell>
        </row>
        <row r="327">
          <cell r="D327">
            <v>41</v>
          </cell>
        </row>
        <row r="327">
          <cell r="F327">
            <v>41</v>
          </cell>
        </row>
        <row r="328">
          <cell r="A328" t="str">
            <v>ПолуКоп п/к 250 гр.шт. термоформ.пак.  СПК</v>
          </cell>
        </row>
        <row r="328">
          <cell r="D328">
            <v>15</v>
          </cell>
        </row>
        <row r="328">
          <cell r="F328">
            <v>15</v>
          </cell>
        </row>
        <row r="329">
          <cell r="A329" t="str">
            <v>Продукт колбасный с сыром копченый Коровино 400 гр  ОСТАНКИНО</v>
          </cell>
        </row>
        <row r="329">
          <cell r="D329">
            <v>13</v>
          </cell>
        </row>
        <row r="329">
          <cell r="F329">
            <v>13</v>
          </cell>
        </row>
        <row r="330">
          <cell r="A330" t="str">
            <v>Ричеза с/к 230 гр.шт.  СПК</v>
          </cell>
        </row>
        <row r="330">
          <cell r="D330">
            <v>346</v>
          </cell>
        </row>
        <row r="330">
          <cell r="F330">
            <v>346</v>
          </cell>
        </row>
        <row r="331">
          <cell r="A331" t="str">
            <v>Российский сливочный 45% ТМ Папа Может, брус (2шт)  ОСТАНКИНО</v>
          </cell>
        </row>
        <row r="331">
          <cell r="D331">
            <v>67</v>
          </cell>
        </row>
        <row r="331">
          <cell r="F331">
            <v>67</v>
          </cell>
        </row>
        <row r="332">
          <cell r="A332" t="str">
            <v>Сальчетти с/к 230 гр.шт.  СПК</v>
          </cell>
        </row>
        <row r="332">
          <cell r="D332">
            <v>512</v>
          </cell>
        </row>
        <row r="332">
          <cell r="F332">
            <v>512</v>
          </cell>
        </row>
        <row r="333">
          <cell r="A333" t="str">
            <v>Сальчичон с/к 200 гр. срез "Эликатессе" термоформ.пак.  СПК</v>
          </cell>
        </row>
        <row r="333">
          <cell r="D333">
            <v>89</v>
          </cell>
        </row>
        <row r="333">
          <cell r="F333">
            <v>89</v>
          </cell>
        </row>
        <row r="334">
          <cell r="A334" t="str">
            <v>Салями с перчиком с/к "КолбасГрад" 160 гр.шт. термоус. пак.  СПК</v>
          </cell>
        </row>
        <row r="334">
          <cell r="D334">
            <v>385</v>
          </cell>
        </row>
        <row r="334">
          <cell r="F334">
            <v>385</v>
          </cell>
        </row>
        <row r="335">
          <cell r="A335" t="str">
            <v>Салями с/к 100 гр.шт.нар. (лоток с ср.защ.атм.)  СПК</v>
          </cell>
        </row>
        <row r="335">
          <cell r="D335">
            <v>64</v>
          </cell>
        </row>
        <row r="335">
          <cell r="F335">
            <v>64</v>
          </cell>
        </row>
        <row r="336">
          <cell r="A336" t="str">
            <v>Салями Трюфель с/в "Эликатессе" 0,16 кг.шт.  СПК</v>
          </cell>
        </row>
        <row r="336">
          <cell r="D336">
            <v>427</v>
          </cell>
        </row>
        <row r="336">
          <cell r="F336">
            <v>429</v>
          </cell>
        </row>
        <row r="337">
          <cell r="A337" t="str">
            <v>Сардельки "Докторские" (черева) ( в ср.защ.атм.) 1.0 кг. "Высокий вкус"  СПК</v>
          </cell>
        </row>
        <row r="337">
          <cell r="D337">
            <v>77</v>
          </cell>
        </row>
        <row r="337">
          <cell r="F337">
            <v>78.941</v>
          </cell>
        </row>
        <row r="338">
          <cell r="A338" t="str">
            <v>Сардельки "Необыкновенные" (в ср.защ.атм.)  СПК</v>
          </cell>
        </row>
        <row r="338">
          <cell r="D338">
            <v>6</v>
          </cell>
        </row>
        <row r="338">
          <cell r="F338">
            <v>6</v>
          </cell>
        </row>
        <row r="339">
          <cell r="A339" t="str">
            <v>Сардельки Докторские (черева) 400 гр.шт. (лоток с ср.защ.атм.) "Высокий вкус"  СПК</v>
          </cell>
        </row>
        <row r="339">
          <cell r="D339">
            <v>24</v>
          </cell>
        </row>
        <row r="339">
          <cell r="F339">
            <v>24</v>
          </cell>
        </row>
        <row r="340">
          <cell r="A340" t="str">
            <v>Сардельки из говядины (черева) (в ср.защ.атм.) "Высокий вкус"  СПК</v>
          </cell>
        </row>
        <row r="340">
          <cell r="D340">
            <v>37</v>
          </cell>
        </row>
        <row r="340">
          <cell r="F340">
            <v>48.18</v>
          </cell>
        </row>
        <row r="341">
          <cell r="A341" t="str">
            <v>Семейная с чесночком Экстра вареная  СПК</v>
          </cell>
        </row>
        <row r="341">
          <cell r="D341">
            <v>8</v>
          </cell>
        </row>
        <row r="341">
          <cell r="F341">
            <v>10.492</v>
          </cell>
        </row>
        <row r="342">
          <cell r="A342" t="str">
            <v>Семейная с чесночком Экстра вареная 0,5 кг.шт.  СПК</v>
          </cell>
        </row>
        <row r="342">
          <cell r="D342">
            <v>3</v>
          </cell>
        </row>
        <row r="342">
          <cell r="F342">
            <v>3</v>
          </cell>
        </row>
        <row r="343">
          <cell r="A343" t="str">
            <v>Сервелат Европейский в/к, в/с 0,38 кг.шт.термофор.пак  СПК</v>
          </cell>
        </row>
        <row r="343">
          <cell r="D343">
            <v>126</v>
          </cell>
        </row>
        <row r="343">
          <cell r="F343">
            <v>126</v>
          </cell>
        </row>
        <row r="344">
          <cell r="A344" t="str">
            <v>Сервелат Коньячный в/к 0,38 кг.шт термофор.пак  СПК</v>
          </cell>
        </row>
        <row r="344">
          <cell r="D344">
            <v>288</v>
          </cell>
        </row>
        <row r="344">
          <cell r="F344">
            <v>292</v>
          </cell>
        </row>
        <row r="345">
          <cell r="A345" t="str">
            <v>Сервелат мелкозернистый в/к 0,5 кг.шт. термоус.пак. "Высокий вкус"  СПК</v>
          </cell>
        </row>
        <row r="345">
          <cell r="D345">
            <v>130</v>
          </cell>
        </row>
        <row r="345">
          <cell r="F345">
            <v>136</v>
          </cell>
        </row>
        <row r="346">
          <cell r="A346" t="str">
            <v>Сервелат Финский в/к 0,38 кг.шт. термофор.пак.  СПК</v>
          </cell>
        </row>
        <row r="346">
          <cell r="D346">
            <v>131</v>
          </cell>
        </row>
        <row r="346">
          <cell r="F346">
            <v>132</v>
          </cell>
        </row>
        <row r="347">
          <cell r="A347" t="str">
            <v>Сервелат Фирменный в/к 0,10 кг.шт. нарезка (лоток с ср.защ.атм.)  СПК</v>
          </cell>
        </row>
        <row r="347">
          <cell r="D347">
            <v>176</v>
          </cell>
        </row>
        <row r="347">
          <cell r="F347">
            <v>176</v>
          </cell>
        </row>
        <row r="348">
          <cell r="A348" t="str">
            <v>Сервелат Фирменный в/к 0,38 кг.шт. термофор.пак.  СПК</v>
          </cell>
        </row>
        <row r="348">
          <cell r="D348">
            <v>5</v>
          </cell>
        </row>
        <row r="348">
          <cell r="F348">
            <v>5</v>
          </cell>
        </row>
        <row r="349">
          <cell r="A349" t="str">
            <v>Сибирская особая с/к 0,10 кг.шт. нарезка (лоток с ср.защ.атм.)  СПК</v>
          </cell>
        </row>
        <row r="349">
          <cell r="D349">
            <v>416</v>
          </cell>
        </row>
        <row r="349">
          <cell r="F349">
            <v>418</v>
          </cell>
        </row>
        <row r="350">
          <cell r="A350" t="str">
            <v>Сибирская особая с/к 0,235 кг шт.  СПК</v>
          </cell>
        </row>
        <row r="350">
          <cell r="D350">
            <v>556</v>
          </cell>
        </row>
        <row r="350">
          <cell r="F350">
            <v>556</v>
          </cell>
        </row>
        <row r="351">
          <cell r="A351" t="str">
            <v>Сливочный со вкусом топл. молока 45% тм Папа Может. брус (2шт)  ОСТАНКИНО</v>
          </cell>
        </row>
        <row r="351">
          <cell r="D351">
            <v>135.2</v>
          </cell>
        </row>
        <row r="351">
          <cell r="F351">
            <v>142.519</v>
          </cell>
        </row>
        <row r="352">
          <cell r="A352" t="str">
            <v>Сосиски "Баварские" 0,36 кг.шт. вак.упак.  СПК</v>
          </cell>
        </row>
        <row r="352">
          <cell r="D352">
            <v>5</v>
          </cell>
        </row>
        <row r="352">
          <cell r="F352">
            <v>5</v>
          </cell>
        </row>
        <row r="353">
          <cell r="A353" t="str">
            <v>Сосиски "БОЛЬШАЯ SOSиска" (в ср.защ.атм.) 1,0 кг  СПК</v>
          </cell>
        </row>
        <row r="353">
          <cell r="D353">
            <v>5.687</v>
          </cell>
        </row>
        <row r="353">
          <cell r="F353">
            <v>5.687</v>
          </cell>
        </row>
        <row r="354">
          <cell r="A354" t="str">
            <v>Сосиски "БОЛЬШАЯ SOSиска" Бекон (лоток с ср.защ.атм.)  СПК</v>
          </cell>
        </row>
        <row r="354">
          <cell r="D354">
            <v>5.592</v>
          </cell>
        </row>
        <row r="354">
          <cell r="F354">
            <v>5.592</v>
          </cell>
        </row>
        <row r="355">
          <cell r="A355" t="str">
            <v>Сосиски "Молочные" 0,36 кг.шт. вак.упак.  СПК</v>
          </cell>
        </row>
        <row r="355">
          <cell r="D355">
            <v>25</v>
          </cell>
        </row>
        <row r="355">
          <cell r="F355">
            <v>25</v>
          </cell>
        </row>
        <row r="356">
          <cell r="A356" t="str">
            <v>Сосиски Мини (коллаген) (лоток с ср.защ.атм.) (для ХОРЕКА)  СПК</v>
          </cell>
        </row>
        <row r="356">
          <cell r="D356">
            <v>13</v>
          </cell>
        </row>
        <row r="356">
          <cell r="F356">
            <v>14.112</v>
          </cell>
        </row>
        <row r="357">
          <cell r="A357" t="str">
            <v>Сосиски Мусульманские "Просто выгодно" (в ср.защ.атм.)  СПК</v>
          </cell>
        </row>
        <row r="357">
          <cell r="D357">
            <v>9</v>
          </cell>
        </row>
        <row r="357">
          <cell r="F357">
            <v>9</v>
          </cell>
        </row>
        <row r="358">
          <cell r="A358" t="str">
            <v>Сосиски Хот-дог подкопченные (лоток с ср.защ.атм.)  СПК</v>
          </cell>
        </row>
        <row r="358">
          <cell r="D358">
            <v>8</v>
          </cell>
        </row>
        <row r="358">
          <cell r="F358">
            <v>8</v>
          </cell>
        </row>
        <row r="359">
          <cell r="A359" t="str">
            <v>Сочный мегачебурек ТМ Зареченские ВЕС ПОКОМ</v>
          </cell>
        </row>
        <row r="359">
          <cell r="F359">
            <v>140.16</v>
          </cell>
        </row>
        <row r="360">
          <cell r="A360" t="str">
            <v>Сыр "Пармезан" 40% кусок 180 гр  ОСТАНКИНО</v>
          </cell>
        </row>
        <row r="360">
          <cell r="D360">
            <v>253</v>
          </cell>
        </row>
        <row r="360">
          <cell r="F360">
            <v>253</v>
          </cell>
        </row>
        <row r="361">
          <cell r="A361" t="str">
            <v>Сыр Боккончини копченый 40% 100 гр.  ОСТАНКИНО</v>
          </cell>
        </row>
        <row r="361">
          <cell r="D361">
            <v>97</v>
          </cell>
        </row>
        <row r="361">
          <cell r="F361">
            <v>97</v>
          </cell>
        </row>
        <row r="362">
          <cell r="A362" t="str">
            <v>Сыр колбасный копченый Папа Может 400 гр  ОСТАНКИНО</v>
          </cell>
        </row>
        <row r="362">
          <cell r="D362">
            <v>26</v>
          </cell>
        </row>
        <row r="362">
          <cell r="F362">
            <v>26</v>
          </cell>
        </row>
        <row r="363">
          <cell r="A363" t="str">
            <v>Сыр Останкино "Алтайский Gold" 50% вес  ОСТАНКИНО</v>
          </cell>
        </row>
        <row r="363">
          <cell r="D363">
            <v>7.4</v>
          </cell>
        </row>
        <row r="363">
          <cell r="F363">
            <v>7.4</v>
          </cell>
        </row>
        <row r="364">
          <cell r="A364" t="str">
            <v>Сыр ПАПА МОЖЕТ "Гауда Голд" 45% 180 г  ОСТАНКИНО</v>
          </cell>
        </row>
        <row r="364">
          <cell r="D364">
            <v>773</v>
          </cell>
        </row>
        <row r="364">
          <cell r="F364">
            <v>773</v>
          </cell>
        </row>
        <row r="365">
          <cell r="A365" t="str">
            <v>Сыр ПАПА МОЖЕТ "Голландский традиционный" 45% 180 г  ОСТАНКИНО</v>
          </cell>
        </row>
        <row r="365">
          <cell r="D365">
            <v>1613</v>
          </cell>
        </row>
        <row r="365">
          <cell r="F365">
            <v>1615</v>
          </cell>
        </row>
        <row r="366">
          <cell r="A366" t="str">
            <v>Сыр Папа Может "Голландский традиционный", 45% брусок ВЕС ОСТАНКИНО</v>
          </cell>
        </row>
        <row r="366">
          <cell r="D366">
            <v>92.8</v>
          </cell>
        </row>
        <row r="366">
          <cell r="F366">
            <v>95.18</v>
          </cell>
        </row>
        <row r="367">
          <cell r="A367" t="str">
            <v>Сыр ПАПА МОЖЕТ "Министерский" 180гр, 45 %  ОСТАНКИНО</v>
          </cell>
        </row>
        <row r="367">
          <cell r="D367">
            <v>162</v>
          </cell>
        </row>
        <row r="367">
          <cell r="F367">
            <v>162</v>
          </cell>
        </row>
        <row r="368">
          <cell r="A368" t="str">
            <v>Сыр ПАПА МОЖЕТ "Папин завтрак" 180гр, 45 %  ОСТАНКИНО</v>
          </cell>
        </row>
        <row r="368">
          <cell r="D368">
            <v>97</v>
          </cell>
        </row>
        <row r="368">
          <cell r="F368">
            <v>97</v>
          </cell>
        </row>
        <row r="369">
          <cell r="A369" t="str">
            <v>Сыр ПАПА МОЖЕТ "Российский традиционный" 45% 180 г  ОСТАНКИНО</v>
          </cell>
        </row>
        <row r="369">
          <cell r="D369">
            <v>1835</v>
          </cell>
        </row>
        <row r="369">
          <cell r="F369">
            <v>1835</v>
          </cell>
        </row>
        <row r="370">
          <cell r="A370" t="str">
            <v>Сыр ПАПА МОЖЕТ "Тильзитер" 45% 180 г  ОСТАНКИНО</v>
          </cell>
        </row>
        <row r="370">
          <cell r="D370">
            <v>416</v>
          </cell>
        </row>
        <row r="370">
          <cell r="F370">
            <v>416</v>
          </cell>
        </row>
        <row r="371">
          <cell r="A371" t="str">
            <v>Сыр Папа Может "Тильзитер", 45% брусок ВЕС   ОСТАНКИНО</v>
          </cell>
        </row>
        <row r="371">
          <cell r="D371">
            <v>3.134</v>
          </cell>
        </row>
        <row r="371">
          <cell r="F371">
            <v>3.134</v>
          </cell>
        </row>
        <row r="372">
          <cell r="A372" t="str">
            <v>Сыр плавленый Сливочный ж 45 % 180г ТМ Папа Может (16шт) ОСТАНКИНО</v>
          </cell>
        </row>
        <row r="372">
          <cell r="D372">
            <v>109</v>
          </cell>
        </row>
        <row r="372">
          <cell r="F372">
            <v>111</v>
          </cell>
        </row>
        <row r="373">
          <cell r="A373" t="str">
            <v>Сыр полутвердый "Гауда", 45%, ВЕС брус из блока 1/5  ОСТАНКИНО</v>
          </cell>
        </row>
        <row r="373">
          <cell r="D373">
            <v>32.1</v>
          </cell>
        </row>
        <row r="373">
          <cell r="F373">
            <v>32.1</v>
          </cell>
        </row>
        <row r="374">
          <cell r="A374" t="str">
            <v>Сыр полутвердый "Голландский" 45%, брус ВЕС  ОСТАНКИНО</v>
          </cell>
        </row>
        <row r="374">
          <cell r="D374">
            <v>54</v>
          </cell>
        </row>
        <row r="374">
          <cell r="F374">
            <v>54</v>
          </cell>
        </row>
        <row r="375">
          <cell r="A375" t="str">
            <v>Сыр полутвердый "Тильзитер" 45%, ВЕС брус ТМ "Папа может"  ОСТАНКИНО</v>
          </cell>
        </row>
        <row r="375">
          <cell r="F375">
            <v>3.28</v>
          </cell>
        </row>
        <row r="376">
          <cell r="A376" t="str">
            <v>Сыр рассольный жирный Чечил 45% 100 гр  ОСТАНКИНО</v>
          </cell>
        </row>
        <row r="376">
          <cell r="D376">
            <v>2</v>
          </cell>
        </row>
        <row r="376">
          <cell r="F376">
            <v>2</v>
          </cell>
        </row>
        <row r="377">
          <cell r="A377" t="str">
            <v>Сыр рассольный жирный Чечил копченый 45% 100 гр  ОСТАНКИНО</v>
          </cell>
        </row>
        <row r="377">
          <cell r="D377">
            <v>2</v>
          </cell>
        </row>
        <row r="377">
          <cell r="F377">
            <v>2</v>
          </cell>
        </row>
        <row r="378">
          <cell r="A378" t="str">
            <v>Сыр Скаморца свежий 40% 100 гр.  ОСТАНКИНО</v>
          </cell>
        </row>
        <row r="378">
          <cell r="D378">
            <v>138</v>
          </cell>
        </row>
        <row r="378">
          <cell r="F378">
            <v>140</v>
          </cell>
        </row>
        <row r="379">
          <cell r="A379" t="str">
            <v>Сыр творожный с зеленью 60% Папа может 140 гр.  ОСТАНКИНО</v>
          </cell>
        </row>
        <row r="379">
          <cell r="D379">
            <v>51</v>
          </cell>
        </row>
        <row r="379">
          <cell r="F379">
            <v>51</v>
          </cell>
        </row>
        <row r="380">
          <cell r="A380" t="str">
            <v>Сыр Чечил копченый 43% 100г/6шт ТМ Папа Может  ОСТАНКИНО</v>
          </cell>
        </row>
        <row r="380">
          <cell r="D380">
            <v>170</v>
          </cell>
        </row>
        <row r="380">
          <cell r="F380">
            <v>172</v>
          </cell>
        </row>
        <row r="381">
          <cell r="A381" t="str">
            <v>Сыр Чечил свежий 45% 100г/6шт ТМ Папа Может  ОСТАНКИНО</v>
          </cell>
        </row>
        <row r="381">
          <cell r="D381">
            <v>134</v>
          </cell>
        </row>
        <row r="381">
          <cell r="F381">
            <v>136</v>
          </cell>
        </row>
        <row r="382">
          <cell r="A382" t="str">
            <v>Сыч/Прод Коровино Российский 50% 200г СЗМЖ  ОСТАНКИНО</v>
          </cell>
        </row>
        <row r="382">
          <cell r="D382">
            <v>290</v>
          </cell>
        </row>
        <row r="382">
          <cell r="F382">
            <v>290</v>
          </cell>
        </row>
        <row r="383">
          <cell r="A383" t="str">
            <v>Сыч/Прод Коровино Российский Оригин 50% ВЕС (5 кг)  ОСТАНКИНО</v>
          </cell>
        </row>
        <row r="383">
          <cell r="D383">
            <v>389.5</v>
          </cell>
        </row>
        <row r="383">
          <cell r="F383">
            <v>389.5</v>
          </cell>
        </row>
        <row r="384">
          <cell r="A384" t="str">
            <v>Сыч/Прод Коровино Тильзитер 50% 200г СЗМЖ  ОСТАНКИНО</v>
          </cell>
        </row>
        <row r="384">
          <cell r="D384">
            <v>196</v>
          </cell>
        </row>
        <row r="384">
          <cell r="F384">
            <v>196</v>
          </cell>
        </row>
        <row r="385">
          <cell r="A385" t="str">
            <v>Сыч/Прод Коровино Тильзитер Оригин 50% ВЕС (5 кг брус) СЗМЖ  ОСТАНКИНО</v>
          </cell>
        </row>
        <row r="385">
          <cell r="D385">
            <v>123</v>
          </cell>
        </row>
        <row r="385">
          <cell r="F385">
            <v>123</v>
          </cell>
        </row>
        <row r="386">
          <cell r="A386" t="str">
            <v>Творожный Сыр 60% С маринованными огурчиками и укропом 140 гр  ОСТАНКИНО</v>
          </cell>
        </row>
        <row r="386">
          <cell r="D386">
            <v>44</v>
          </cell>
        </row>
        <row r="386">
          <cell r="F386">
            <v>44</v>
          </cell>
        </row>
        <row r="387">
          <cell r="A387" t="str">
            <v>Творожный Сыр 60% Сливочный  СТМ "ПапаМожет" - 140гр  ОСТАНКИНО</v>
          </cell>
        </row>
        <row r="387">
          <cell r="D387">
            <v>445</v>
          </cell>
        </row>
        <row r="387">
          <cell r="F387">
            <v>447</v>
          </cell>
        </row>
        <row r="388">
          <cell r="A388" t="str">
            <v>Торо Неро с/в "Эликатессе" 140 гр.шт.  СПК</v>
          </cell>
        </row>
        <row r="388">
          <cell r="D388">
            <v>210</v>
          </cell>
        </row>
        <row r="388">
          <cell r="F388">
            <v>212</v>
          </cell>
        </row>
        <row r="389">
          <cell r="A389" t="str">
            <v>Уши свиные копченые к пиву 0,15кг нар. д/ф шт.  СПК</v>
          </cell>
        </row>
        <row r="389">
          <cell r="D389">
            <v>29</v>
          </cell>
        </row>
        <row r="389">
          <cell r="F389">
            <v>29</v>
          </cell>
        </row>
        <row r="390">
          <cell r="A390" t="str">
            <v>Фестивальная пора с/к 100 гр.шт.нар. (лоток с ср.защ.атм.)  СПК</v>
          </cell>
        </row>
        <row r="390">
          <cell r="D390">
            <v>343</v>
          </cell>
        </row>
        <row r="390">
          <cell r="F390">
            <v>343</v>
          </cell>
        </row>
        <row r="391">
          <cell r="A391" t="str">
            <v>Фестивальная пора с/к 235 гр.шт.  СПК</v>
          </cell>
        </row>
        <row r="391">
          <cell r="D391">
            <v>1068</v>
          </cell>
        </row>
        <row r="391">
          <cell r="F391">
            <v>1068</v>
          </cell>
        </row>
        <row r="392">
          <cell r="A392" t="str">
            <v>Фестивальная пора с/к термоус.пак  СПК</v>
          </cell>
        </row>
        <row r="392">
          <cell r="D392">
            <v>162.2</v>
          </cell>
        </row>
        <row r="392">
          <cell r="F392">
            <v>162.802</v>
          </cell>
        </row>
        <row r="393">
          <cell r="A393" t="str">
            <v>Фестивальная с/к 0,10 кг.шт. нарезка (лоток с ср.защ.атм.)  СПК</v>
          </cell>
        </row>
        <row r="393">
          <cell r="F393">
            <v>2</v>
          </cell>
        </row>
        <row r="394">
          <cell r="A394" t="str">
            <v>Фирменная с/к 200 гр. срез "Эликатессе" термоформ.пак.  СПК</v>
          </cell>
        </row>
        <row r="394">
          <cell r="D394">
            <v>507</v>
          </cell>
        </row>
        <row r="394">
          <cell r="F394">
            <v>507</v>
          </cell>
        </row>
        <row r="395">
          <cell r="A395" t="str">
            <v>Фуэт с/в "Эликатессе" 160 гр.шт.  СПК</v>
          </cell>
        </row>
        <row r="395">
          <cell r="D395">
            <v>523</v>
          </cell>
        </row>
        <row r="395">
          <cell r="F395">
            <v>523</v>
          </cell>
        </row>
        <row r="396">
          <cell r="A396" t="str">
            <v>Хинкали Классические ТМ Зареченские ВЕС ПОКОМ</v>
          </cell>
        </row>
        <row r="396">
          <cell r="F396">
            <v>75</v>
          </cell>
        </row>
        <row r="397">
          <cell r="A397" t="str">
            <v>Хот-догстер ТМ Горячая штучка ТС Хот-Догстер флоу-пак 0,09 кг. ПОКОМ</v>
          </cell>
        </row>
        <row r="397">
          <cell r="D397">
            <v>3</v>
          </cell>
        </row>
        <row r="397">
          <cell r="F397">
            <v>576</v>
          </cell>
        </row>
        <row r="398">
          <cell r="A398" t="str">
            <v>Хотстеры с сыром 0,25кг ТМ Горячая штучка  ПОКОМ</v>
          </cell>
        </row>
        <row r="398">
          <cell r="D398">
            <v>5</v>
          </cell>
        </row>
        <row r="398">
          <cell r="F398">
            <v>643</v>
          </cell>
        </row>
        <row r="399">
          <cell r="A399" t="str">
            <v>Хотстеры ТМ Горячая штучка ТС Хотстеры 0,25 кг зам  ПОКОМ</v>
          </cell>
        </row>
        <row r="399">
          <cell r="D399">
            <v>870</v>
          </cell>
        </row>
        <row r="399">
          <cell r="F399">
            <v>3099</v>
          </cell>
        </row>
        <row r="400">
          <cell r="A400" t="str">
            <v>Хрустипай с ветчиной и сыром ТМ Горячая штучка флоу-пак 0,07 кг. ПОКОМ</v>
          </cell>
        </row>
        <row r="400">
          <cell r="D400">
            <v>3</v>
          </cell>
        </row>
        <row r="400">
          <cell r="F400">
            <v>439</v>
          </cell>
        </row>
        <row r="401">
          <cell r="A401" t="str">
            <v>Хрустипай спелая вишня ТМ Горячая штучка флоу-пак 0,07 кг. ПОКОМ</v>
          </cell>
        </row>
        <row r="401">
          <cell r="D401">
            <v>36</v>
          </cell>
        </row>
        <row r="401">
          <cell r="F401">
            <v>362</v>
          </cell>
        </row>
        <row r="402">
          <cell r="A402" t="str">
            <v>Хрустящие крылышки острые к пиву ТМ Горячая штучка 0,3кг зам  ПОКОМ</v>
          </cell>
        </row>
        <row r="402">
          <cell r="D402">
            <v>2</v>
          </cell>
        </row>
        <row r="402">
          <cell r="F402">
            <v>664</v>
          </cell>
        </row>
        <row r="403">
          <cell r="A403" t="str">
            <v>Хрустящие крылышки ТМ Горячая штучка 0,3 кг зам  ПОКОМ</v>
          </cell>
        </row>
        <row r="403">
          <cell r="D403">
            <v>5</v>
          </cell>
        </row>
        <row r="403">
          <cell r="F403">
            <v>670</v>
          </cell>
        </row>
        <row r="404">
          <cell r="A404" t="str">
            <v>Чебупай сладкая клубника 0,2кг ТМ Горячая штучка  ПОКОМ</v>
          </cell>
        </row>
        <row r="404">
          <cell r="F404">
            <v>10</v>
          </cell>
        </row>
        <row r="405">
          <cell r="A405" t="str">
            <v>Чебупай сочное яблоко ТМ Горячая штучка 0,2 кг зам.  ПОКОМ</v>
          </cell>
        </row>
        <row r="405">
          <cell r="F405">
            <v>24</v>
          </cell>
        </row>
        <row r="406">
          <cell r="A406" t="str">
            <v>Чебупай спелая вишня ТМ Горячая штучка 0,2 кг зам.  ПОКОМ</v>
          </cell>
        </row>
        <row r="406">
          <cell r="F406">
            <v>24</v>
          </cell>
        </row>
        <row r="407">
          <cell r="A407" t="str">
            <v>Чебупели Foodgital 0,25кг ТМ Горячая штучка  ПОКОМ</v>
          </cell>
        </row>
        <row r="407">
          <cell r="F407">
            <v>18</v>
          </cell>
        </row>
        <row r="408">
          <cell r="A408" t="str">
            <v>Чебупели Курочка гриль ТМ Горячая штучка, 0,3 кг зам  ПОКОМ</v>
          </cell>
        </row>
        <row r="408">
          <cell r="D408">
            <v>2</v>
          </cell>
        </row>
        <row r="408">
          <cell r="F408">
            <v>284</v>
          </cell>
        </row>
        <row r="409">
          <cell r="A409" t="str">
            <v>Чебупицца курочка по-итальянски Горячая штучка 0,25 кг зам  ПОКОМ</v>
          </cell>
        </row>
        <row r="409">
          <cell r="D409">
            <v>1209</v>
          </cell>
        </row>
        <row r="409">
          <cell r="F409">
            <v>3197</v>
          </cell>
        </row>
        <row r="410">
          <cell r="A410" t="str">
            <v>Чебупицца Пепперони ТМ Горячая штучка ТС Чебупицца 0.25кг зам  ПОКОМ</v>
          </cell>
        </row>
        <row r="410">
          <cell r="D410">
            <v>1471</v>
          </cell>
        </row>
        <row r="410">
          <cell r="F410">
            <v>5677</v>
          </cell>
        </row>
        <row r="411">
          <cell r="A411" t="str">
            <v>Чебуреки Мясные вес 2,7 кг ТМ Зареченские ВЕС ПОКОМ</v>
          </cell>
        </row>
        <row r="411">
          <cell r="F411">
            <v>27.001</v>
          </cell>
        </row>
        <row r="412">
          <cell r="A412" t="str">
            <v>Чебуреки сочные ВЕС ТМ Зареченские  ПОКОМ</v>
          </cell>
        </row>
        <row r="412">
          <cell r="D412">
            <v>5</v>
          </cell>
        </row>
        <row r="412">
          <cell r="F412">
            <v>420</v>
          </cell>
        </row>
        <row r="413">
          <cell r="A413" t="str">
            <v>Шпикачки Русские (черева) (в ср.защ.атм.) "Высокий вкус"  СПК</v>
          </cell>
        </row>
        <row r="413">
          <cell r="D413">
            <v>117</v>
          </cell>
        </row>
        <row r="413">
          <cell r="F413">
            <v>117</v>
          </cell>
        </row>
        <row r="414">
          <cell r="A414" t="str">
            <v>Эликапреза с/в "Эликатессе" 85 гр.шт. нарезка (лоток с ср.защ.атм.)  СПК</v>
          </cell>
        </row>
        <row r="414">
          <cell r="D414">
            <v>161</v>
          </cell>
        </row>
        <row r="414">
          <cell r="F414">
            <v>163</v>
          </cell>
        </row>
        <row r="415">
          <cell r="A415" t="str">
            <v>Юбилейная с/к 0,10 кг.шт. нарезка (лоток с ср.защ.атм.)  СПК</v>
          </cell>
        </row>
        <row r="415">
          <cell r="D415">
            <v>46</v>
          </cell>
        </row>
        <row r="415">
          <cell r="F415">
            <v>46</v>
          </cell>
        </row>
        <row r="416">
          <cell r="A416" t="str">
            <v>Юбилейная с/к 0,235 кг.шт.  СПК</v>
          </cell>
        </row>
        <row r="416">
          <cell r="D416">
            <v>1029</v>
          </cell>
        </row>
        <row r="416">
          <cell r="F416">
            <v>1029</v>
          </cell>
        </row>
        <row r="417">
          <cell r="A417" t="str">
            <v>Юбилейная с/к термоус.пак.  СПК</v>
          </cell>
        </row>
        <row r="417">
          <cell r="D417">
            <v>9</v>
          </cell>
        </row>
        <row r="417">
          <cell r="F417">
            <v>9</v>
          </cell>
        </row>
        <row r="418">
          <cell r="A418" t="str">
            <v>Итого</v>
          </cell>
        </row>
        <row r="418">
          <cell r="D418">
            <v>196983</v>
          </cell>
        </row>
        <row r="418">
          <cell r="F418">
            <v>391360.428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28.12.2024 - 28.12.2024</v>
          </cell>
        </row>
        <row r="3">
          <cell r="A3" t="str">
            <v>Отбор:</v>
          </cell>
        </row>
        <row r="3"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> 005  Колбаса Докторская ГОСТ, Вязанка вектор,ВЕС. ПОКОМ</v>
          </cell>
        </row>
        <row r="7">
          <cell r="D7">
            <v>138.442</v>
          </cell>
        </row>
        <row r="8">
          <cell r="A8" t="str">
            <v> 016  Сосиски Вязанка Молочные, Вязанка вискофан  ВЕС.ПОКОМ</v>
          </cell>
        </row>
        <row r="8">
          <cell r="D8">
            <v>97.386</v>
          </cell>
        </row>
        <row r="9">
          <cell r="A9" t="str">
            <v> 017  Сосиски Вязанка Сливочные, Вязанка амицел ВЕС.ПОКОМ</v>
          </cell>
        </row>
        <row r="9">
          <cell r="D9">
            <v>361.878</v>
          </cell>
        </row>
        <row r="10">
          <cell r="A10" t="str">
            <v> 023  Колбаса Докторская ГОСТ, Вязанка вектор, 0,4 кг, ПОКОМ</v>
          </cell>
        </row>
        <row r="10">
          <cell r="D10">
            <v>462</v>
          </cell>
        </row>
        <row r="11">
          <cell r="A11" t="str">
            <v> 030  Сосиски Вязанка Молочные, Вязанка вискофан МГС, 0.45кг, ПОКОМ</v>
          </cell>
        </row>
        <row r="11">
          <cell r="D11">
            <v>589</v>
          </cell>
        </row>
        <row r="12">
          <cell r="A12" t="str">
            <v> 032  Сосиски Вязанка Сливочные, Вязанка амицел МГС, 0.45кг, ПОКОМ</v>
          </cell>
        </row>
        <row r="12">
          <cell r="D12">
            <v>574</v>
          </cell>
        </row>
        <row r="13">
          <cell r="A13" t="str">
            <v> 043  Ветчина Нежная ТМ Особый рецепт, п/а, 0,4кг    ПОКОМ</v>
          </cell>
        </row>
        <row r="13">
          <cell r="D13">
            <v>4</v>
          </cell>
        </row>
        <row r="14">
          <cell r="A14" t="str">
            <v> 047  Кол Баварская, белков.обол. в термоусад. пакете 0.17 кг, ТМ Стародворье  ПОКОМ</v>
          </cell>
        </row>
        <row r="14">
          <cell r="D14">
            <v>106</v>
          </cell>
        </row>
        <row r="15">
          <cell r="A15" t="str">
            <v> 062  Колбаса Кракушка пряная с сальцем, 0.3кг в/у п/к, БАВАРУШКА ПОКОМ</v>
          </cell>
        </row>
        <row r="15">
          <cell r="D15">
            <v>53</v>
          </cell>
        </row>
        <row r="16">
          <cell r="A16" t="str">
            <v> 083  Колбаса Швейцарская 0,17 кг., ШТ., сырокопченая   ПОКОМ</v>
          </cell>
        </row>
        <row r="16">
          <cell r="D16">
            <v>520</v>
          </cell>
        </row>
        <row r="17">
          <cell r="A17" t="str">
            <v> 115  Колбаса Салями Филейбургская зернистая, в/у 0,35 кг срез, БАВАРУШКА ПОКОМ</v>
          </cell>
        </row>
        <row r="17">
          <cell r="D17">
            <v>50</v>
          </cell>
        </row>
        <row r="18">
          <cell r="A18" t="str">
            <v> 116  Колбаса Балыкбургская с копченым балыком, в/у 0,35 кг срез, БАВАРУШКА ПОКОМ</v>
          </cell>
        </row>
        <row r="18">
          <cell r="D18">
            <v>45</v>
          </cell>
        </row>
        <row r="19">
          <cell r="A19" t="str">
            <v> 117  Колбаса Сервелат Филейбургский с ароматными пряностями, в/у 0,35 кг срез, БАВАРУШКА ПОКОМ</v>
          </cell>
        </row>
        <row r="19">
          <cell r="D19">
            <v>30</v>
          </cell>
        </row>
        <row r="20">
          <cell r="A20" t="str">
            <v> 118  Колбаса Сервелат Филейбургский с филе сочного окорока, в/у 0,35 кг срез, БАВАРУШКА ПОКОМ</v>
          </cell>
        </row>
        <row r="20">
          <cell r="D20">
            <v>121</v>
          </cell>
        </row>
        <row r="21">
          <cell r="A21" t="str">
            <v> 200  Ветчина Дугушка ТМ Стародворье, вектор в/у    ПОКОМ</v>
          </cell>
        </row>
        <row r="21">
          <cell r="D21">
            <v>92.856</v>
          </cell>
        </row>
        <row r="22">
          <cell r="A22" t="str">
            <v> 201  Ветчина Нежная ТМ Особый рецепт, (2,5кг), ПОКОМ</v>
          </cell>
        </row>
        <row r="22">
          <cell r="D22">
            <v>1516.005</v>
          </cell>
        </row>
        <row r="23">
          <cell r="A23" t="str">
            <v> 215  Колбаса Докторская ГОСТ Дугушка, ВЕС, ТМ Стародворье ПОКОМ</v>
          </cell>
        </row>
        <row r="23">
          <cell r="D23">
            <v>100.296</v>
          </cell>
        </row>
        <row r="24">
          <cell r="A24" t="str">
            <v> 219  Колбаса Докторская Особая ТМ Особый рецепт, ВЕС  ПОКОМ</v>
          </cell>
        </row>
        <row r="24">
          <cell r="D24">
            <v>682.116</v>
          </cell>
        </row>
        <row r="25">
          <cell r="A25" t="str">
            <v> 229  Колбаса Молочная Дугушка, в/у, ВЕС, ТМ Стародворье   ПОКОМ</v>
          </cell>
        </row>
        <row r="25">
          <cell r="D25">
            <v>163.338</v>
          </cell>
        </row>
        <row r="26">
          <cell r="A26" t="str">
            <v> 236  Колбаса Рубленая ЗАПЕЧ. Дугушка ТМ Стародворье, вектор, в/к    ПОКОМ</v>
          </cell>
        </row>
        <row r="26">
          <cell r="D26">
            <v>58.504</v>
          </cell>
        </row>
        <row r="27">
          <cell r="A27" t="str">
            <v> 239  Колбаса Салями запеч Дугушка, оболочка вектор, ВЕС, ТМ Стародворье  ПОКОМ</v>
          </cell>
        </row>
        <row r="27">
          <cell r="D27">
            <v>74.31</v>
          </cell>
        </row>
        <row r="28">
          <cell r="A28" t="str">
            <v> 240  Колбаса Салями охотничья, ВЕС. ПОКОМ</v>
          </cell>
        </row>
        <row r="28">
          <cell r="D28">
            <v>21.624</v>
          </cell>
        </row>
        <row r="29">
          <cell r="A29" t="str">
            <v> 242  Колбаса Сервелат ЗАПЕЧ.Дугушка ТМ Стародворье, вектор, в/к     ПОКОМ</v>
          </cell>
        </row>
        <row r="29">
          <cell r="D29">
            <v>121.635</v>
          </cell>
        </row>
        <row r="30">
          <cell r="A30" t="str">
            <v> 247  Сардельки Нежные, ВЕС.  ПОКОМ</v>
          </cell>
        </row>
        <row r="30">
          <cell r="D30">
            <v>23.679</v>
          </cell>
        </row>
        <row r="31">
          <cell r="A31" t="str">
            <v> 248  Сардельки Сочные ТМ Особый рецепт,   ПОКОМ</v>
          </cell>
        </row>
        <row r="31">
          <cell r="D31">
            <v>16.32</v>
          </cell>
        </row>
        <row r="32">
          <cell r="A32" t="str">
            <v> 250  Сардельки стародворские с говядиной в обол. NDX, ВЕС. ПОКОМ</v>
          </cell>
        </row>
        <row r="32">
          <cell r="D32">
            <v>182.4</v>
          </cell>
        </row>
        <row r="33">
          <cell r="A33" t="str">
            <v> 255  Сосиски Молочные для завтрака ТМ Особый рецепт, п/а МГС, ВЕС, ТМ Стародворье  ПОКОМ</v>
          </cell>
        </row>
        <row r="33">
          <cell r="D33">
            <v>9.681</v>
          </cell>
        </row>
        <row r="34">
          <cell r="A34" t="str">
            <v> 257  Сосиски Молочные оригинальные ТМ Особый рецепт, ВЕС.   ПОКОМ</v>
          </cell>
        </row>
        <row r="34">
          <cell r="D34">
            <v>7.794</v>
          </cell>
        </row>
        <row r="35">
          <cell r="A35" t="str">
            <v> 263  Шпикачки Стародворские, ВЕС.  ПОКОМ</v>
          </cell>
        </row>
        <row r="35">
          <cell r="D35">
            <v>18.83</v>
          </cell>
        </row>
        <row r="36">
          <cell r="A36" t="str">
            <v> 265  Колбаса Балыкбургская, ВЕС, ТМ Баварушка  ПОКОМ</v>
          </cell>
        </row>
        <row r="36">
          <cell r="D36">
            <v>19.185</v>
          </cell>
        </row>
        <row r="37">
          <cell r="A37" t="str">
            <v> 266  Колбаса Филейбургская с сочным окороком, ВЕС, ТМ Баварушка  ПОКОМ</v>
          </cell>
        </row>
        <row r="37">
          <cell r="D37">
            <v>27.997</v>
          </cell>
        </row>
        <row r="38">
          <cell r="A38" t="str">
            <v> 267  Колбаса Салями Филейбургская зернистая, оболочка фиброуз, ВЕС, ТМ Баварушка  ПОКОМ</v>
          </cell>
        </row>
        <row r="38">
          <cell r="D38">
            <v>32.017</v>
          </cell>
        </row>
        <row r="39">
          <cell r="A39" t="str">
            <v> 272  Колбаса Сервелат Филедворский, фиброуз, в/у 0,35 кг срез,  ПОКОМ</v>
          </cell>
        </row>
        <row r="39">
          <cell r="D39">
            <v>436</v>
          </cell>
        </row>
        <row r="40">
          <cell r="A40" t="str">
            <v> 273  Сосиски Сочинки с сочной грудинкой, МГС 0.4кг,   ПОКОМ</v>
          </cell>
        </row>
        <row r="40">
          <cell r="D40">
            <v>384</v>
          </cell>
        </row>
        <row r="41">
          <cell r="A41" t="str">
            <v> 276  Колбаса Сливушка ТМ Вязанка в оболочке полиамид 0,45 кг  ПОКОМ</v>
          </cell>
        </row>
        <row r="41">
          <cell r="D41">
            <v>853</v>
          </cell>
        </row>
        <row r="42">
          <cell r="A42" t="str">
            <v> 283  Сосиски Сочинки, ВЕС, ТМ Стародворье ПОКОМ</v>
          </cell>
        </row>
        <row r="42">
          <cell r="D42">
            <v>141.737</v>
          </cell>
        </row>
        <row r="43">
          <cell r="A43" t="str">
            <v> 285  Паштет печеночный со слив.маслом ТМ Стародворье ламистер 0,1 кг  ПОКОМ</v>
          </cell>
        </row>
        <row r="43">
          <cell r="D43">
            <v>85</v>
          </cell>
        </row>
        <row r="44">
          <cell r="A44" t="str">
            <v> 296  Колбаса Мясорубская с рубленой грудинкой 0,35кг срез ТМ Стародворье  ПОКОМ</v>
          </cell>
        </row>
        <row r="44">
          <cell r="D44">
            <v>307</v>
          </cell>
        </row>
        <row r="45">
          <cell r="A45" t="str">
            <v> 297  Колбаса Мясорубская с рубленой грудинкой ВЕС ТМ Стародворье  ПОКОМ</v>
          </cell>
        </row>
        <row r="45">
          <cell r="D45">
            <v>61.628</v>
          </cell>
        </row>
        <row r="46">
          <cell r="A46" t="str">
            <v> 301  Сосиски Сочинки по-баварски с сыром,  0.4кг, ТМ Стародворье  ПОКОМ</v>
          </cell>
        </row>
        <row r="46">
          <cell r="D46">
            <v>160</v>
          </cell>
        </row>
        <row r="47">
          <cell r="A47" t="str">
            <v> 302  Сосиски Сочинки по-баварски,  0.4кг, ТМ Стародворье  ПОКОМ</v>
          </cell>
        </row>
        <row r="47">
          <cell r="D47">
            <v>442</v>
          </cell>
        </row>
        <row r="48">
          <cell r="A48" t="str">
            <v> 304  Колбаса Салями Мясорубская с рубленным шпиком ВЕС ТМ Стародворье  ПОКОМ</v>
          </cell>
        </row>
        <row r="48">
          <cell r="D48">
            <v>15.435</v>
          </cell>
        </row>
        <row r="49">
          <cell r="A49" t="str">
            <v> 305  Колбаса Сервелат Мясорубский с мелкорубленным окороком в/у  ТМ Стародворье ВЕС   ПОКОМ</v>
          </cell>
        </row>
        <row r="49">
          <cell r="D49">
            <v>39.146</v>
          </cell>
        </row>
        <row r="50">
          <cell r="A50" t="str">
            <v> 306  Колбаса Салями Мясорубская с рубленым шпиком 0,35 кг срез ТМ Стародворье   Поком</v>
          </cell>
        </row>
        <row r="50">
          <cell r="D50">
            <v>304</v>
          </cell>
        </row>
        <row r="51">
          <cell r="A51" t="str">
            <v> 307  Колбаса Сервелат Мясорубский с мелкорубленным окороком 0,35 кг срез ТМ Стародворье   Поком</v>
          </cell>
        </row>
        <row r="51">
          <cell r="D51">
            <v>488</v>
          </cell>
        </row>
        <row r="52">
          <cell r="A52" t="str">
            <v> 309  Сосиски Сочинки с сыром 0,4 кг ТМ Стародворье  ПОКОМ</v>
          </cell>
        </row>
        <row r="52">
          <cell r="D52">
            <v>112</v>
          </cell>
        </row>
        <row r="53">
          <cell r="A53" t="str">
            <v> 312  Ветчина Филейская ВЕС ТМ  Вязанка ТС Столичная  ПОКОМ</v>
          </cell>
        </row>
        <row r="53">
          <cell r="D53">
            <v>80.474</v>
          </cell>
        </row>
        <row r="54">
          <cell r="A54" t="str">
            <v> 315  Колбаса вареная Молокуша ТМ Вязанка ВЕС, ПОКОМ</v>
          </cell>
        </row>
        <row r="54">
          <cell r="D54">
            <v>199.471</v>
          </cell>
        </row>
        <row r="55">
          <cell r="A55" t="str">
            <v> 316  Колбаса Нежная ТМ Зареченские ВЕС  ПОКОМ</v>
          </cell>
        </row>
        <row r="55">
          <cell r="D55">
            <v>7.51</v>
          </cell>
        </row>
        <row r="56">
          <cell r="A56" t="str">
            <v> 318  Сосиски Датские ТМ Зареченские, ВЕС  ПОКОМ</v>
          </cell>
        </row>
        <row r="56">
          <cell r="D56">
            <v>512.822</v>
          </cell>
        </row>
        <row r="57">
          <cell r="A57" t="str">
            <v> 319  Колбаса вареная Филейская ТМ Вязанка ТС Классическая, 0,45 кг. ПОКОМ</v>
          </cell>
        </row>
        <row r="57">
          <cell r="D57">
            <v>711</v>
          </cell>
        </row>
        <row r="58">
          <cell r="A58" t="str">
            <v> 322  Колбаса вареная Молокуша 0,45кг ТМ Вязанка  ПОКОМ</v>
          </cell>
        </row>
        <row r="58">
          <cell r="D58">
            <v>1038</v>
          </cell>
        </row>
        <row r="59">
          <cell r="A59" t="str">
            <v> 324  Ветчина Филейская ТМ Вязанка Столичная 0,45 кг ПОКОМ</v>
          </cell>
        </row>
        <row r="59">
          <cell r="D59">
            <v>287</v>
          </cell>
        </row>
        <row r="60">
          <cell r="A60" t="str">
            <v> 328  Сардельки Сочинки Стародворье ТМ  0,4 кг ПОКОМ</v>
          </cell>
        </row>
        <row r="60">
          <cell r="D60">
            <v>48</v>
          </cell>
        </row>
        <row r="61">
          <cell r="A61" t="str">
            <v> 329  Сардельки Сочинки с сыром Стародворье ТМ, 0,4 кг. ПОКОМ</v>
          </cell>
        </row>
        <row r="61">
          <cell r="D61">
            <v>45</v>
          </cell>
        </row>
        <row r="62">
          <cell r="A62" t="str">
            <v> 330  Колбаса вареная Филейская ТМ Вязанка ТС Классическая ВЕС  ПОКОМ</v>
          </cell>
        </row>
        <row r="62">
          <cell r="D62">
            <v>239.228</v>
          </cell>
        </row>
        <row r="63">
          <cell r="A63" t="str">
            <v> 334  Паштет Любительский ТМ Стародворье ламистер 0,1 кг  ПОКОМ</v>
          </cell>
        </row>
        <row r="63">
          <cell r="D63">
            <v>44</v>
          </cell>
        </row>
        <row r="64">
          <cell r="A64" t="str">
            <v> 335  Колбаса Сливушка ТМ Вязанка. ВЕС.  ПОКОМ </v>
          </cell>
        </row>
        <row r="64">
          <cell r="D64">
            <v>81.729</v>
          </cell>
        </row>
        <row r="65">
          <cell r="A65" t="str">
            <v> 342 Сосиски Сочинки Молочные ТМ Стародворье 0,4 кг ПОКОМ</v>
          </cell>
        </row>
        <row r="65">
          <cell r="D65">
            <v>350</v>
          </cell>
        </row>
        <row r="66">
          <cell r="A66" t="str">
            <v> 343 Сосиски Сочинки Сливочные ТМ Стародворье  0,4 кг</v>
          </cell>
        </row>
        <row r="66">
          <cell r="D66">
            <v>346</v>
          </cell>
        </row>
        <row r="67">
          <cell r="A67" t="str">
            <v> 344  Колбаса Сочинка по-европейски с сочной грудинкой ТМ Стародворье, ВЕС ПОКОМ</v>
          </cell>
        </row>
        <row r="67">
          <cell r="D67">
            <v>118.704</v>
          </cell>
        </row>
        <row r="68">
          <cell r="A68" t="str">
            <v> 345  Колбаса Сочинка по-фински с сочным окроком ТМ Стародворье ВЕС ПОКОМ</v>
          </cell>
        </row>
        <row r="68">
          <cell r="D68">
            <v>76.645</v>
          </cell>
        </row>
        <row r="69">
          <cell r="A69" t="str">
            <v> 346  Колбаса Сочинка зернистая с сочной грудинкой ТМ Стародворье.ВЕС ПОКОМ</v>
          </cell>
        </row>
        <row r="69">
          <cell r="D69">
            <v>208.086</v>
          </cell>
        </row>
        <row r="70">
          <cell r="A70" t="str">
            <v> 347  Колбаса Сочинка рубленая с сочным окороком ТМ Стародворье ВЕС ПОКОМ</v>
          </cell>
        </row>
        <row r="70">
          <cell r="D70">
            <v>124.553</v>
          </cell>
        </row>
        <row r="71">
          <cell r="A71" t="str">
            <v> 353  Колбаса Салями запеченная ТМ Стародворье ТС Дугушка. 0,6 кг ПОКОМ</v>
          </cell>
        </row>
        <row r="71">
          <cell r="D71">
            <v>26</v>
          </cell>
        </row>
        <row r="72">
          <cell r="A72" t="str">
            <v> 354  Колбаса Рубленая запеченная ТМ Стародворье,ТС Дугушка  0,6 кг ПОКОМ</v>
          </cell>
        </row>
        <row r="72">
          <cell r="D72">
            <v>44</v>
          </cell>
        </row>
        <row r="73">
          <cell r="A73" t="str">
            <v> 355  Колбаса Сервелат запеченный ТМ Стародворье ТС Дугушка. 0,6 кг. ПОКОМ</v>
          </cell>
        </row>
        <row r="73">
          <cell r="D73">
            <v>117</v>
          </cell>
        </row>
        <row r="74">
          <cell r="A74" t="str">
            <v> 364  Сардельки Филейские Вязанка ВЕС NDX ТМ Вязанка  ПОКОМ</v>
          </cell>
        </row>
        <row r="74">
          <cell r="D74">
            <v>15.026</v>
          </cell>
        </row>
        <row r="75">
          <cell r="A75" t="str">
            <v> 376  Колбаса Докторская Дугушка 0,6кг ГОСТ ТМ Стародворье  ПОКОМ </v>
          </cell>
        </row>
        <row r="75">
          <cell r="D75">
            <v>116</v>
          </cell>
        </row>
        <row r="76">
          <cell r="A76" t="str">
            <v> 377  Колбаса Молочная Дугушка 0,6кг ТМ Стародворье  ПОКОМ</v>
          </cell>
        </row>
        <row r="76">
          <cell r="D76">
            <v>210</v>
          </cell>
        </row>
        <row r="77">
          <cell r="A77" t="str">
            <v> 387  Колбаса вареная Мусульманская Халяль ТМ Вязанка, 0,4 кг ПОКОМ</v>
          </cell>
        </row>
        <row r="77">
          <cell r="D77">
            <v>127</v>
          </cell>
        </row>
        <row r="78">
          <cell r="A78" t="str">
            <v> 388  Сосиски Восточные Халяль ТМ Вязанка 0,33 кг АК. ПОКОМ</v>
          </cell>
        </row>
        <row r="78">
          <cell r="D78">
            <v>129</v>
          </cell>
        </row>
        <row r="79">
          <cell r="A79" t="str">
            <v> 394 Колбаса полукопченая Аль-Ислами халяль ТМ Вязанка оболочка фиброуз в в/у 0,35 кг  ПОКОМ</v>
          </cell>
        </row>
        <row r="79">
          <cell r="D79">
            <v>98</v>
          </cell>
        </row>
        <row r="80">
          <cell r="A80" t="str">
            <v> 405  Сардельки Сливушки ТМ Вязанка в оболочке айпил 0,33 кг. ПОКОМ</v>
          </cell>
        </row>
        <row r="80">
          <cell r="D80">
            <v>10</v>
          </cell>
        </row>
        <row r="81">
          <cell r="A81" t="str">
            <v> 410  Сосиски Баварские с сыром ТМ Стародворье 0,35 кг. ПОКОМ</v>
          </cell>
        </row>
        <row r="81">
          <cell r="D81">
            <v>584</v>
          </cell>
        </row>
        <row r="82">
          <cell r="A82" t="str">
            <v> 412  Сосиски Баварские ТМ Стародворье 0,35 кг ПОКОМ</v>
          </cell>
        </row>
        <row r="82">
          <cell r="D82">
            <v>1608</v>
          </cell>
        </row>
        <row r="83">
          <cell r="A83" t="str">
            <v> 414  Колбаса Филейбургская с филе сочного окорока 0,11 кг ТМ Баварушка ПОКОМ</v>
          </cell>
        </row>
        <row r="83">
          <cell r="D83">
            <v>8</v>
          </cell>
        </row>
        <row r="84">
          <cell r="A84" t="str">
            <v> 430  Колбаса Стародворская с окороком 0,4 кг. ТМ Стародворье в оболочке полиамид  ПОКОМ</v>
          </cell>
        </row>
        <row r="84">
          <cell r="D84">
            <v>51</v>
          </cell>
        </row>
        <row r="85">
          <cell r="A85" t="str">
            <v> 431  Колбаса Стародворская с окороком в оболочке полиамид ТМ Стародворье ВЕС ПОКОМ</v>
          </cell>
        </row>
        <row r="85">
          <cell r="D85">
            <v>57.766</v>
          </cell>
        </row>
        <row r="86">
          <cell r="A86" t="str">
            <v> 433 Колбаса Стародворская со шпиком  в оболочке полиамид. ТМ Стародворье ВЕС ПОКОМ</v>
          </cell>
        </row>
        <row r="86">
          <cell r="D86">
            <v>1.45</v>
          </cell>
        </row>
        <row r="87">
          <cell r="A87" t="str">
            <v> 435  Колбаса Молочная Стародворская  с молоком в оболочке полиамид 0,4 кг.ТМ Стародворье ПОКОМ</v>
          </cell>
        </row>
        <row r="87">
          <cell r="D87">
            <v>28</v>
          </cell>
        </row>
        <row r="88">
          <cell r="A88" t="str">
            <v> 436  Колбаса Молочная стародворская с молоком, ВЕС, ТМ Стародворье  ПОКОМ</v>
          </cell>
        </row>
        <row r="88">
          <cell r="D88">
            <v>5.8</v>
          </cell>
        </row>
        <row r="89">
          <cell r="A89" t="str">
            <v> 445  Колбаса Краковюрст ТМ Баварушка рубленая в оболочке черева в в.у 0,2 кг ПОКОМ</v>
          </cell>
        </row>
        <row r="89">
          <cell r="D89">
            <v>5</v>
          </cell>
        </row>
        <row r="90">
          <cell r="A90" t="str">
            <v> 447  Колбаски Краковюрст ТМ Баварушка с изысканными пряностями в оболочке NDX в в.у 0,2 кг. ПОКОМ </v>
          </cell>
        </row>
        <row r="90">
          <cell r="D90">
            <v>37</v>
          </cell>
        </row>
        <row r="91">
          <cell r="A91" t="str">
            <v> 448  Сосиски Сливушки по-венски ТМ Вязанка. 0,3 кг ПОКОМ</v>
          </cell>
        </row>
        <row r="91">
          <cell r="D91">
            <v>26</v>
          </cell>
        </row>
        <row r="92">
          <cell r="A92" t="str">
            <v> 449  Колбаса Дугушка Стародворская ВЕС ТС Дугушка ПОКОМ</v>
          </cell>
        </row>
        <row r="92">
          <cell r="D92">
            <v>107.709</v>
          </cell>
        </row>
        <row r="93">
          <cell r="A93" t="str">
            <v> 452  Колбаса Со шпиком ВЕС большой батон ТМ Особый рецепт  ПОКОМ</v>
          </cell>
        </row>
        <row r="93">
          <cell r="D93">
            <v>876.888</v>
          </cell>
        </row>
        <row r="94">
          <cell r="A94" t="str">
            <v> 456  Колбаса Филейная ТМ Особый рецепт ВЕС большой батон  ПОКОМ</v>
          </cell>
        </row>
        <row r="94">
          <cell r="D94">
            <v>2118.392</v>
          </cell>
        </row>
        <row r="95">
          <cell r="A95" t="str">
            <v> 457  Колбаса Молочная ТМ Особый рецепт ВЕС большой батон  ПОКОМ</v>
          </cell>
        </row>
        <row r="95">
          <cell r="D95">
            <v>864.789</v>
          </cell>
        </row>
        <row r="96">
          <cell r="A96" t="str">
            <v> 460  Колбаса Стародворская Традиционная ВЕС ТМ Стародворье в оболочке полиамид. ПОКОМ</v>
          </cell>
        </row>
        <row r="96">
          <cell r="D96">
            <v>1.342</v>
          </cell>
        </row>
        <row r="97">
          <cell r="A97" t="str">
            <v> 463  Колбаса Молочная Традиционнаяв оболочке полиамид.ТМ Стародворье. ВЕС ПОКОМ</v>
          </cell>
        </row>
        <row r="97">
          <cell r="D97">
            <v>2.684</v>
          </cell>
        </row>
        <row r="98">
          <cell r="A98" t="str">
            <v> 465  Колбаса Филейная оригинальная ВЕС 0,8кг ТМ Особый рецепт в оболочке полиамид  ПОКОМ</v>
          </cell>
        </row>
        <row r="98">
          <cell r="D98">
            <v>39.85</v>
          </cell>
        </row>
        <row r="99">
          <cell r="A99" t="str">
            <v> 467  Колбаса Филейная 0,5кг ТМ Особый рецепт  ПОКОМ</v>
          </cell>
        </row>
        <row r="99">
          <cell r="D99">
            <v>36</v>
          </cell>
        </row>
        <row r="100">
          <cell r="A100" t="str">
            <v> 490  Колбаса Сервелат Филейский ТМ Вязанка  0,3 кг. срез  ПОКОМ</v>
          </cell>
        </row>
        <row r="100">
          <cell r="D100">
            <v>2</v>
          </cell>
        </row>
        <row r="101">
          <cell r="A101" t="str">
            <v> 495  Колбаса Сочинка по-европейски с сочной грудинкой 0,3кг ТМ Стародворье  ПОКОМ</v>
          </cell>
        </row>
        <row r="101">
          <cell r="D101">
            <v>159</v>
          </cell>
        </row>
        <row r="102">
          <cell r="A102" t="str">
            <v> 496  Колбаса Сочинка по-фински с сочным окроком 0,3кг ТМ Стародворье  ПОКОМ</v>
          </cell>
        </row>
        <row r="102">
          <cell r="D102">
            <v>137</v>
          </cell>
        </row>
        <row r="103">
          <cell r="A103" t="str">
            <v> 497  Колбаса Сочинка зернистая с сочной грудинкой 0,3кг ТМ Стародворье  ПОКОМ</v>
          </cell>
        </row>
        <row r="103">
          <cell r="D103">
            <v>168</v>
          </cell>
        </row>
        <row r="104">
          <cell r="A104" t="str">
            <v> 498  Колбаса Сочинка рубленая с сочным окороком 0,3кг ТМ Стародворье  ПОКОМ</v>
          </cell>
        </row>
        <row r="104">
          <cell r="D104">
            <v>113</v>
          </cell>
        </row>
        <row r="105">
          <cell r="A105" t="str">
            <v> 499  Сардельки Дугушки со сливочным маслом ВЕС ТМ Стародворье ТС Дугушка  ПОКОМ</v>
          </cell>
        </row>
        <row r="105">
          <cell r="D105">
            <v>2.76</v>
          </cell>
        </row>
        <row r="106">
          <cell r="A106" t="str">
            <v> 502  Колбаски Краковюрст ТМ Баварушка с изысканными пряностями в оболочке NDX в мгс 0,28 кг. ПОКОМ</v>
          </cell>
        </row>
        <row r="106">
          <cell r="D106">
            <v>111</v>
          </cell>
        </row>
        <row r="107">
          <cell r="A107" t="str">
            <v> 504  Ветчина Мясорубская с окороком 0,33кг срез ТМ Стародворье  ПОКОМ</v>
          </cell>
        </row>
        <row r="107">
          <cell r="D107">
            <v>3</v>
          </cell>
        </row>
        <row r="108">
          <cell r="A108" t="str">
            <v>1146 Ароматная с/к в/у ОСТАНКИНО</v>
          </cell>
        </row>
        <row r="108">
          <cell r="D108">
            <v>9.389</v>
          </cell>
        </row>
        <row r="109">
          <cell r="A109" t="str">
            <v>3215 ВЕТЧ.МЯСНАЯ Папа может п/о 0.4кг 8шт.    ОСТАНКИНО</v>
          </cell>
        </row>
        <row r="109">
          <cell r="D109">
            <v>89</v>
          </cell>
        </row>
        <row r="110">
          <cell r="A110" t="str">
            <v>3680 ПРЕСИЖН с/к дек. спец мгс ОСТАНКИНО</v>
          </cell>
        </row>
        <row r="110">
          <cell r="D110">
            <v>13.908</v>
          </cell>
        </row>
        <row r="111">
          <cell r="A111" t="str">
            <v>3684 ПРЕСИЖН с/к в/у 1/250 8шт.   ОСТАНКИНО</v>
          </cell>
        </row>
        <row r="111">
          <cell r="D111">
            <v>44</v>
          </cell>
        </row>
        <row r="112">
          <cell r="A112" t="str">
            <v>4063 МЯСНАЯ Папа может вар п/о_Л   ОСТАНКИНО</v>
          </cell>
        </row>
        <row r="112">
          <cell r="D112">
            <v>667.401</v>
          </cell>
        </row>
        <row r="113">
          <cell r="A113" t="str">
            <v>4117 ЭКСТРА Папа может с/к в/у_Л   ОСТАНКИНО</v>
          </cell>
        </row>
        <row r="113">
          <cell r="D113">
            <v>7.964</v>
          </cell>
        </row>
        <row r="114">
          <cell r="A114" t="str">
            <v>4574 Колбаса вар Мясная со шпиком 1кг Папа может п/о (код покуп. 24784) Останкино</v>
          </cell>
        </row>
        <row r="114">
          <cell r="D114">
            <v>13.559</v>
          </cell>
        </row>
        <row r="115">
          <cell r="A115" t="str">
            <v>4691 ШЕЙКА КОПЧЕНАЯ к/в мл/к в/у 300*6  ОСТАНКИНО</v>
          </cell>
        </row>
        <row r="115">
          <cell r="D115">
            <v>5</v>
          </cell>
        </row>
        <row r="116">
          <cell r="A116" t="str">
            <v>4786 КОЛБ.СНЭКИ Папа может в/к мгс 1/70_5  ОСТАНКИНО</v>
          </cell>
        </row>
        <row r="116">
          <cell r="D116">
            <v>3</v>
          </cell>
        </row>
        <row r="117">
          <cell r="A117" t="str">
            <v>4813 ФИЛЕЙНАЯ Папа может вар п/о_Л   ОСТАНКИНО</v>
          </cell>
        </row>
        <row r="117">
          <cell r="D117">
            <v>204.764</v>
          </cell>
        </row>
        <row r="118">
          <cell r="A118" t="str">
            <v>4993 САЛЯМИ ИТАЛЬЯНСКАЯ с/к в/у 1/250*8_120c ОСТАНКИНО</v>
          </cell>
        </row>
        <row r="118">
          <cell r="D118">
            <v>169</v>
          </cell>
        </row>
        <row r="119">
          <cell r="A119" t="str">
            <v>5341 СЕРВЕЛАТ ОХОТНИЧИЙ в/к в/у  ОСТАНКИНО</v>
          </cell>
        </row>
        <row r="119">
          <cell r="D119">
            <v>134.522</v>
          </cell>
        </row>
        <row r="120">
          <cell r="A120" t="str">
            <v>5483 ЭКСТРА Папа может с/к в/у 1/250 8шт.   ОСТАНКИНО</v>
          </cell>
        </row>
        <row r="120">
          <cell r="D120">
            <v>250</v>
          </cell>
        </row>
        <row r="121">
          <cell r="A121" t="str">
            <v>5544 Сервелат Финский в/к в/у_45с НОВАЯ ОСТАНКИНО</v>
          </cell>
        </row>
        <row r="121">
          <cell r="D121">
            <v>432.007</v>
          </cell>
        </row>
        <row r="122">
          <cell r="A122" t="str">
            <v>5679 САЛЯМИ ИТАЛЬЯНСКАЯ с/к в/у 1/150_60с ОСТАНКИНО</v>
          </cell>
        </row>
        <row r="122">
          <cell r="D122">
            <v>3</v>
          </cell>
        </row>
        <row r="123">
          <cell r="A123" t="str">
            <v>5682 САЛЯМИ МЕЛКОЗЕРНЕНАЯ с/к в/у 1/120_60с   ОСТАНКИНО</v>
          </cell>
        </row>
        <row r="123">
          <cell r="D123">
            <v>720</v>
          </cell>
        </row>
        <row r="124">
          <cell r="A124" t="str">
            <v>5698 СЫТНЫЕ Папа может сар б/о мгс 1*3_Маяк  ОСТАНКИНО</v>
          </cell>
        </row>
        <row r="124">
          <cell r="D124">
            <v>34.259</v>
          </cell>
        </row>
        <row r="125">
          <cell r="A125" t="str">
            <v>5706 АРОМАТНАЯ Папа может с/к в/у 1/250 8шт.  ОСТАНКИНО</v>
          </cell>
        </row>
        <row r="125">
          <cell r="D125">
            <v>301</v>
          </cell>
        </row>
        <row r="126">
          <cell r="A126" t="str">
            <v>5708 ПОСОЛЬСКАЯ Папа может с/к в/у ОСТАНКИНО</v>
          </cell>
        </row>
        <row r="126">
          <cell r="D126">
            <v>19.667</v>
          </cell>
        </row>
        <row r="127">
          <cell r="A127" t="str">
            <v>5851 ЭКСТРА Папа может вар п/о   ОСТАНКИНО</v>
          </cell>
        </row>
        <row r="127">
          <cell r="D127">
            <v>180.491</v>
          </cell>
        </row>
        <row r="128">
          <cell r="A128" t="str">
            <v>5931 ОХОТНИЧЬЯ Папа может с/к в/у 1/220 8шт.   ОСТАНКИНО</v>
          </cell>
        </row>
        <row r="128">
          <cell r="D128">
            <v>354</v>
          </cell>
        </row>
        <row r="129">
          <cell r="A129" t="str">
            <v>6004 РАГУ СВИНОЕ 1кг 8шт.зам_120с ОСТАНКИНО</v>
          </cell>
        </row>
        <row r="129">
          <cell r="D129">
            <v>8</v>
          </cell>
        </row>
        <row r="130">
          <cell r="A130" t="str">
            <v>6113 СОЧНЫЕ сос п/о мгс 1*6_Ашан  ОСТАНКИНО</v>
          </cell>
        </row>
        <row r="130">
          <cell r="D130">
            <v>-0.518</v>
          </cell>
        </row>
        <row r="131">
          <cell r="A131" t="str">
            <v>6158 ВРЕМЯ ОЛИВЬЕ Папа может вар п/о 0.4кг   ОСТАНКИНО</v>
          </cell>
        </row>
        <row r="131">
          <cell r="D131">
            <v>752</v>
          </cell>
        </row>
        <row r="132">
          <cell r="A132" t="str">
            <v>6159 ВРЕМЯ ОЛИВЬЕ.Папа может вар п/о ОСТАНКИНО</v>
          </cell>
        </row>
        <row r="132">
          <cell r="D132">
            <v>2.72</v>
          </cell>
        </row>
        <row r="133">
          <cell r="A133" t="str">
            <v>6200 ГРУДИНКА ПРЕМИУМ к/в мл/к в/у 0.3кг  ОСТАНКИНО</v>
          </cell>
        </row>
        <row r="133">
          <cell r="D133">
            <v>1</v>
          </cell>
        </row>
        <row r="134">
          <cell r="A134" t="str">
            <v>6201 ГРУДИНКА ПРЕМИУМ к/в с/н в/у 1/150 8 шт ОСТАНКИНО</v>
          </cell>
        </row>
        <row r="134">
          <cell r="D134">
            <v>5</v>
          </cell>
        </row>
        <row r="135">
          <cell r="A135" t="str">
            <v>6206 СВИНИНА ПО-ДОМАШНЕМУ к/в мл/к в/у 0.3кг  ОСТАНКИНО</v>
          </cell>
        </row>
        <row r="135">
          <cell r="D135">
            <v>88</v>
          </cell>
        </row>
        <row r="136">
          <cell r="A136" t="str">
            <v>6221 НЕАПОЛИТАНСКИЙ ДУЭТ с/к с/н мгс 1/90  ОСТАНКИНО</v>
          </cell>
        </row>
        <row r="136">
          <cell r="D136">
            <v>44</v>
          </cell>
        </row>
        <row r="137">
          <cell r="A137" t="str">
            <v>6222 ИТАЛЬЯНСКОЕ АССОРТИ с/в с/н мгс 1/90 ОСТАНКИНО</v>
          </cell>
        </row>
        <row r="137">
          <cell r="D137">
            <v>62</v>
          </cell>
        </row>
        <row r="138">
          <cell r="A138" t="str">
            <v>6228 МЯСНОЕ АССОРТИ к/з с/н мгс 1/90 10шт.  ОСТАНКИНО</v>
          </cell>
        </row>
        <row r="138">
          <cell r="D138">
            <v>10</v>
          </cell>
        </row>
        <row r="139">
          <cell r="A139" t="str">
            <v>6247 ДОМАШНЯЯ Папа может вар п/о 0,4кг 8шт.  ОСТАНКИНО</v>
          </cell>
        </row>
        <row r="139">
          <cell r="D139">
            <v>31</v>
          </cell>
        </row>
        <row r="140">
          <cell r="A140" t="str">
            <v>6268 ГОВЯЖЬЯ Папа может вар п/о 0,4кг 8 шт.  ОСТАНКИНО</v>
          </cell>
        </row>
        <row r="140">
          <cell r="D140">
            <v>19</v>
          </cell>
        </row>
        <row r="141">
          <cell r="A141" t="str">
            <v>6279 КОРЕЙКА ПО-ОСТ.к/в в/с с/н в/у 1/150_45с  ОСТАНКИНО</v>
          </cell>
        </row>
        <row r="141">
          <cell r="D141">
            <v>152</v>
          </cell>
        </row>
        <row r="142">
          <cell r="A142" t="str">
            <v>6303 МЯСНЫЕ Папа может сос п/о мгс 1.5*3  ОСТАНКИНО</v>
          </cell>
        </row>
        <row r="142">
          <cell r="D142">
            <v>82.644</v>
          </cell>
        </row>
        <row r="143">
          <cell r="A143" t="str">
            <v>6324 ДОКТОРСКАЯ ГОСТ вар п/о 0.4кг 8шт.  ОСТАНКИНО</v>
          </cell>
        </row>
        <row r="143">
          <cell r="D143">
            <v>182</v>
          </cell>
        </row>
        <row r="144">
          <cell r="A144" t="str">
            <v>6325 ДОКТОРСКАЯ ПРЕМИУМ вар п/о 0.4кг 8шт.  ОСТАНКИНО</v>
          </cell>
        </row>
        <row r="144">
          <cell r="D144">
            <v>281</v>
          </cell>
        </row>
        <row r="145">
          <cell r="A145" t="str">
            <v>6333 МЯСНАЯ Папа может вар п/о 0.4кг 8шт.  ОСТАНКИНО</v>
          </cell>
        </row>
        <row r="145">
          <cell r="D145">
            <v>2157</v>
          </cell>
        </row>
        <row r="146">
          <cell r="A146" t="str">
            <v>6340 ДОМАШНИЙ РЕЦЕПТ Коровино 0.5кг 8шт.  ОСТАНКИНО</v>
          </cell>
        </row>
        <row r="146">
          <cell r="D146">
            <v>300</v>
          </cell>
        </row>
        <row r="147">
          <cell r="A147" t="str">
            <v>6341 ДОМАШНИЙ РЕЦЕПТ СО ШПИКОМ Коровино 0.5кг  ОСТАНКИНО</v>
          </cell>
        </row>
        <row r="147">
          <cell r="D147">
            <v>28</v>
          </cell>
        </row>
        <row r="148">
          <cell r="A148" t="str">
            <v>6353 ЭКСТРА Папа может вар п/о 0.4кг 8шт.  ОСТАНКИНО</v>
          </cell>
        </row>
        <row r="148">
          <cell r="D148">
            <v>429</v>
          </cell>
        </row>
        <row r="149">
          <cell r="A149" t="str">
            <v>6392 ФИЛЕЙНАЯ Папа может вар п/о 0.4кг. ОСТАНКИНО</v>
          </cell>
        </row>
        <row r="149">
          <cell r="D149">
            <v>1576</v>
          </cell>
        </row>
        <row r="150">
          <cell r="A150" t="str">
            <v>6426 КЛАССИЧЕСКАЯ ПМ вар п/о 0.3кг 8шт.  ОСТАНКИНО</v>
          </cell>
        </row>
        <row r="150">
          <cell r="D150">
            <v>484</v>
          </cell>
        </row>
        <row r="151">
          <cell r="A151" t="str">
            <v>6453 ЭКСТРА Папа может с/к с/н в/у 1/100 14шт.   ОСТАНКИНО</v>
          </cell>
        </row>
        <row r="151">
          <cell r="D151">
            <v>490</v>
          </cell>
        </row>
        <row r="152">
          <cell r="A152" t="str">
            <v>6454 АРОМАТНАЯ с/к с/н в/у 1/100 14шт.  ОСТАНКИНО</v>
          </cell>
        </row>
        <row r="152">
          <cell r="D152">
            <v>359</v>
          </cell>
        </row>
        <row r="153">
          <cell r="A153" t="str">
            <v>6459 СЕРВЕЛАТ ШВЕЙЦАРСК. в/к с/н в/у 1/100*10  ОСТАНКИНО</v>
          </cell>
        </row>
        <row r="153">
          <cell r="D153">
            <v>2</v>
          </cell>
        </row>
        <row r="154">
          <cell r="A154" t="str">
            <v>6492 ШПИК С ЧЕСНОК.И ПЕРЦЕМ к/в в/у 0.3кг_45c  ОСТАНКИНО</v>
          </cell>
        </row>
        <row r="154">
          <cell r="D154">
            <v>77</v>
          </cell>
        </row>
        <row r="155">
          <cell r="A155" t="str">
            <v>6495 ВЕТЧ.МРАМОРНАЯ в/у срез 0.3кг 6шт_45с  ОСТАНКИНО</v>
          </cell>
        </row>
        <row r="155">
          <cell r="D155">
            <v>111</v>
          </cell>
        </row>
        <row r="156">
          <cell r="A156" t="str">
            <v>6527 ШПИКАЧКИ СОЧНЫЕ ПМ сар б/о мгс 1*3 45с ОСТАНКИНО</v>
          </cell>
        </row>
        <row r="156">
          <cell r="D156">
            <v>79.617</v>
          </cell>
        </row>
        <row r="157">
          <cell r="A157" t="str">
            <v>6586 МРАМОРНАЯ И БАЛЫКОВАЯ в/к с/н мгс 1/90 ОСТАНКИНО</v>
          </cell>
        </row>
        <row r="157">
          <cell r="D157">
            <v>32</v>
          </cell>
        </row>
        <row r="158">
          <cell r="A158" t="str">
            <v>6609 С ГОВЯДИНОЙ ПМ сар б/о мгс 0.4кг_45с ОСТАНКИНО</v>
          </cell>
        </row>
        <row r="158">
          <cell r="D158">
            <v>9</v>
          </cell>
        </row>
        <row r="159">
          <cell r="A159" t="str">
            <v>6653 ШПИКАЧКИ СОЧНЫЕ С БЕКОНОМ п/о мгс 0.3кг. ОСТАНКИНО</v>
          </cell>
        </row>
        <row r="159">
          <cell r="D159">
            <v>17</v>
          </cell>
        </row>
        <row r="160">
          <cell r="A160" t="str">
            <v>6666 БОЯНСКАЯ Папа может п/к в/у 0,28кг 8 шт. ОСТАНКИНО</v>
          </cell>
        </row>
        <row r="160">
          <cell r="D160">
            <v>45</v>
          </cell>
        </row>
        <row r="161">
          <cell r="A161" t="str">
            <v>6683 СЕРВЕЛАТ ЗЕРНИСТЫЙ ПМ в/к в/у 0,35кг  ОСТАНКИНО</v>
          </cell>
        </row>
        <row r="161">
          <cell r="D161">
            <v>1063</v>
          </cell>
        </row>
        <row r="162">
          <cell r="A162" t="str">
            <v>6684 СЕРВЕЛАТ КАРЕЛЬСКИЙ ПМ в/к в/у 0.28кг  ОСТАНКИНО</v>
          </cell>
        </row>
        <row r="162">
          <cell r="D162">
            <v>905</v>
          </cell>
        </row>
        <row r="163">
          <cell r="A163" t="str">
            <v>6689 СЕРВЕЛАТ ОХОТНИЧИЙ ПМ в/к в/у 0,35кг 8шт  ОСТАНКИНО</v>
          </cell>
        </row>
        <row r="163">
          <cell r="D163">
            <v>1289</v>
          </cell>
        </row>
        <row r="164">
          <cell r="A164" t="str">
            <v>6697 СЕРВЕЛАТ ФИНСКИЙ ПМ в/к в/у 0,35кг 8шт.  ОСТАНКИНО</v>
          </cell>
        </row>
        <row r="164">
          <cell r="D164">
            <v>1859</v>
          </cell>
        </row>
        <row r="165">
          <cell r="A165" t="str">
            <v>6713 СОЧНЫЙ ГРИЛЬ ПМ сос п/о мгс 0.41кг 8шт.  ОСТАНКИНО</v>
          </cell>
        </row>
        <row r="165">
          <cell r="D165">
            <v>335</v>
          </cell>
        </row>
        <row r="166">
          <cell r="A166" t="str">
            <v>6722 СОЧНЫЕ ПМ сос п/о мгс 0,41кг 10шт.  ОСТАНКИНО</v>
          </cell>
        </row>
        <row r="166">
          <cell r="D166">
            <v>2012</v>
          </cell>
        </row>
        <row r="167">
          <cell r="A167" t="str">
            <v>6726 СЛИВОЧНЫЕ ПМ сос п/о мгс 0.41кг 10шт.  ОСТАНКИНО</v>
          </cell>
        </row>
        <row r="167">
          <cell r="D167">
            <v>524</v>
          </cell>
        </row>
        <row r="168">
          <cell r="A168" t="str">
            <v>6762 СЛИВОЧНЫЕ сос ц/о мгс 0.41кг 8шт.  ОСТАНКИНО</v>
          </cell>
        </row>
        <row r="168">
          <cell r="D168">
            <v>7</v>
          </cell>
        </row>
        <row r="169">
          <cell r="A169" t="str">
            <v>6765 РУБЛЕНЫЕ сос ц/о мгс 0.36кг 6шт.  ОСТАНКИНО</v>
          </cell>
        </row>
        <row r="169">
          <cell r="D169">
            <v>138</v>
          </cell>
        </row>
        <row r="170">
          <cell r="A170" t="str">
            <v>6767 РУБЛЕНЫЕ сос ц/о мгс 1*4  ОСТАНКИНО</v>
          </cell>
        </row>
        <row r="170">
          <cell r="D170">
            <v>5.159</v>
          </cell>
        </row>
        <row r="171">
          <cell r="A171" t="str">
            <v>6768 С СЫРОМ сос ц/о мгс 0.41кг 6шт.  ОСТАНКИНО</v>
          </cell>
        </row>
        <row r="171">
          <cell r="D171">
            <v>24</v>
          </cell>
        </row>
        <row r="172">
          <cell r="A172" t="str">
            <v>6773 САЛЯМИ Папа может п/к в/у 0,28кг 8шт.  ОСТАНКИНО</v>
          </cell>
        </row>
        <row r="172">
          <cell r="D172">
            <v>12</v>
          </cell>
        </row>
        <row r="173">
          <cell r="A173" t="str">
            <v>6777 МЯСНЫЕ С ГОВЯДИНОЙ ПМ сос п/о мгс 0.4кг  ОСТАНКИНО</v>
          </cell>
        </row>
        <row r="173">
          <cell r="D173">
            <v>258</v>
          </cell>
        </row>
        <row r="174">
          <cell r="A174" t="str">
            <v>6785 ВЕНСКАЯ САЛЯМИ п/к в/у 0.33кг 8шт.  ОСТАНКИНО</v>
          </cell>
        </row>
        <row r="174">
          <cell r="D174">
            <v>16</v>
          </cell>
        </row>
        <row r="175">
          <cell r="A175" t="str">
            <v>6787 СЕРВЕЛАТ КРЕМЛЕВСКИЙ в/к в/у 0,33кг 8шт.  ОСТАНКИНО</v>
          </cell>
        </row>
        <row r="175">
          <cell r="D175">
            <v>108</v>
          </cell>
        </row>
        <row r="176">
          <cell r="A176" t="str">
            <v>6791 СЕРВЕЛАТ ПРЕМИУМ в/к в/у 0,33кг 8шт.  ОСТАНКИНО</v>
          </cell>
        </row>
        <row r="176">
          <cell r="D176">
            <v>72</v>
          </cell>
        </row>
        <row r="177">
          <cell r="A177" t="str">
            <v>6793 БАЛЫКОВАЯ в/к в/у 0,33кг 8шт.  ОСТАНКИНО</v>
          </cell>
        </row>
        <row r="177">
          <cell r="D177">
            <v>139</v>
          </cell>
        </row>
        <row r="178">
          <cell r="A178" t="str">
            <v>6794 БАЛЫКОВАЯ в/к в/у  ОСТАНКИНО</v>
          </cell>
        </row>
        <row r="178">
          <cell r="D178">
            <v>1.329</v>
          </cell>
        </row>
        <row r="179">
          <cell r="A179" t="str">
            <v>6795 ОСТАНКИНСКАЯ в/к в/у 0,33кг 8шт.  ОСТАНКИНО</v>
          </cell>
        </row>
        <row r="179">
          <cell r="D179">
            <v>21</v>
          </cell>
        </row>
        <row r="180">
          <cell r="A180" t="str">
            <v>6801 ОСТАНКИНСКАЯ вар п/о 0.4кг 8шт.  ОСТАНКИНО</v>
          </cell>
        </row>
        <row r="180">
          <cell r="D180">
            <v>33</v>
          </cell>
        </row>
        <row r="181">
          <cell r="A181" t="str">
            <v>6807 СЕРВЕЛАТ ЕВРОПЕЙСКИЙ в/к в/у 0,33кг 8шт.  ОСТАНКИНО</v>
          </cell>
        </row>
        <row r="181">
          <cell r="D181">
            <v>42</v>
          </cell>
        </row>
        <row r="182">
          <cell r="A182" t="str">
            <v>6829 МОЛОЧНЫЕ КЛАССИЧЕСКИЕ сос п/о мгс 2*4_С  ОСТАНКИНО</v>
          </cell>
        </row>
        <row r="182">
          <cell r="D182">
            <v>117.239</v>
          </cell>
        </row>
        <row r="183">
          <cell r="A183" t="str">
            <v>6837 ФИЛЕЙНЫЕ Папа Может сос ц/о мгс 0.4кг  ОСТАНКИНО</v>
          </cell>
        </row>
        <row r="183">
          <cell r="D183">
            <v>323</v>
          </cell>
        </row>
        <row r="184">
          <cell r="A184" t="str">
            <v>6852 МОЛОЧНЫЕ ПРЕМИУМ ПМ сос п/о в/ у 1/350  ОСТАНКИНО</v>
          </cell>
        </row>
        <row r="184">
          <cell r="D184">
            <v>592</v>
          </cell>
        </row>
        <row r="185">
          <cell r="A185" t="str">
            <v>6854 МОЛОЧНЫЕ ПРЕМИУМ ПМ сос п/о мгс 0.6кг  ОСТАНКИНО</v>
          </cell>
        </row>
        <row r="185">
          <cell r="D185">
            <v>59</v>
          </cell>
        </row>
        <row r="186">
          <cell r="A186" t="str">
            <v>6861 ДОМАШНИЙ РЕЦЕПТ Коровино вар п/о  ОСТАНКИНО</v>
          </cell>
        </row>
        <row r="186">
          <cell r="D186">
            <v>68.309</v>
          </cell>
        </row>
        <row r="187">
          <cell r="A187" t="str">
            <v>6862 ДОМАШНИЙ РЕЦЕПТ СО ШПИК. Коровино вар п/о  ОСТАНКИНО</v>
          </cell>
        </row>
        <row r="187">
          <cell r="D187">
            <v>1.955</v>
          </cell>
        </row>
        <row r="188">
          <cell r="A188" t="str">
            <v>6866 ВЕТЧ.НЕЖНАЯ Коровино п/о_Маяк  ОСТАНКИНО</v>
          </cell>
        </row>
        <row r="188">
          <cell r="D188">
            <v>37.51</v>
          </cell>
        </row>
        <row r="189">
          <cell r="A189" t="str">
            <v>6869 С ГОВЯДИНОЙ СН сос п/о мгс 1кг 6шт.  ОСТАНКИНО</v>
          </cell>
        </row>
        <row r="189">
          <cell r="D189">
            <v>40</v>
          </cell>
        </row>
        <row r="190">
          <cell r="A190" t="str">
            <v>6909 ДЛЯ ДЕТЕЙ сос п/о мгс 0.33кг 8шт.  ОСТАНКИНО</v>
          </cell>
        </row>
        <row r="190">
          <cell r="D190">
            <v>90</v>
          </cell>
        </row>
        <row r="191">
          <cell r="A191" t="str">
            <v>6919 БЕКОН с/к с/н в/у 1/180 10шт.  ОСТАНКИНО</v>
          </cell>
        </row>
        <row r="191">
          <cell r="D191">
            <v>23</v>
          </cell>
        </row>
        <row r="192">
          <cell r="A192" t="str">
            <v>6921 БЕКОН Папа может с/к с/н в/у 1/140 10шт  ОСТАНКИНО</v>
          </cell>
        </row>
        <row r="192">
          <cell r="D192">
            <v>177</v>
          </cell>
        </row>
        <row r="193">
          <cell r="A193" t="str">
            <v>6948 МОЛОЧНЫЕ ПРЕМИУМ.ПМ сос п/о мгс 1,5*4 Останкино</v>
          </cell>
        </row>
        <row r="193">
          <cell r="D193">
            <v>45.032</v>
          </cell>
        </row>
        <row r="194">
          <cell r="A194" t="str">
            <v>6951 СЛИВОЧНЫЕ Папа может сос п/о мгс 1.5*4  ОСТАНКИНО</v>
          </cell>
        </row>
        <row r="194">
          <cell r="D194">
            <v>4.611</v>
          </cell>
        </row>
        <row r="195">
          <cell r="A195" t="str">
            <v>6955 СОЧНЫЕ Папа может сос п/о мгс1.5*4_А Останкино</v>
          </cell>
        </row>
        <row r="195">
          <cell r="D195">
            <v>770.88</v>
          </cell>
        </row>
        <row r="196">
          <cell r="A196" t="str">
            <v>7045 БЕКОН Папа может с/к с/н в/у 1/250 7 шт ОСТАНКИНО</v>
          </cell>
        </row>
        <row r="196">
          <cell r="D196">
            <v>36</v>
          </cell>
        </row>
        <row r="197">
          <cell r="A197" t="str">
            <v>Балык говяжий с/к "Эликатессе" 0,10 кг.шт. нарезка (лоток с ср.защ.атм.)  СПК</v>
          </cell>
        </row>
        <row r="197">
          <cell r="D197">
            <v>27</v>
          </cell>
        </row>
        <row r="198">
          <cell r="A198" t="str">
            <v>Балык свиной с/к "Эликатессе" 0,10 кг.шт. нарезка (лоток с ср.защ.атм.)  СПК</v>
          </cell>
        </row>
        <row r="198">
          <cell r="D198">
            <v>31</v>
          </cell>
        </row>
        <row r="199">
          <cell r="A199" t="str">
            <v>БОНУС ДОМАШНИЙ РЕЦЕПТ Коровино 0.5кг 8шт. (6305)</v>
          </cell>
        </row>
        <row r="199">
          <cell r="D199">
            <v>3</v>
          </cell>
        </row>
        <row r="200">
          <cell r="A200" t="str">
            <v>БОНУС ДОМАШНИЙ РЕЦЕПТ Коровино вар п/о (5324)</v>
          </cell>
        </row>
        <row r="200">
          <cell r="D200">
            <v>7.811</v>
          </cell>
        </row>
        <row r="201">
          <cell r="A201" t="str">
            <v>БОНУС СОЧНЫЕ Папа может сос п/о мгс 1.5*4 (6954)  ОСТАНКИНО</v>
          </cell>
        </row>
        <row r="201">
          <cell r="D201">
            <v>30.717</v>
          </cell>
        </row>
        <row r="202">
          <cell r="A202" t="str">
            <v>БОНУС СОЧНЫЕ сос п/о мгс 0.41кг_UZ (6087)  ОСТАНКИНО</v>
          </cell>
        </row>
        <row r="202">
          <cell r="D202">
            <v>19</v>
          </cell>
        </row>
        <row r="203">
          <cell r="A203" t="str">
            <v>БОНУС_ 457  Колбаса Молочная ТМ Особый рецепт ВЕС большой батон  ПОКОМ</v>
          </cell>
        </row>
        <row r="203">
          <cell r="D203">
            <v>455.011</v>
          </cell>
        </row>
        <row r="204">
          <cell r="A204" t="str">
            <v>БОНУС_273  Сосиски Сочинки с сочной грудинкой, МГС 0.4кг,   ПОКОМ</v>
          </cell>
        </row>
        <row r="204">
          <cell r="D204">
            <v>224</v>
          </cell>
        </row>
        <row r="205">
          <cell r="A205" t="str">
            <v>БОНУС_Колбаса вареная Филейская ТМ Вязанка. ВЕС  ПОКОМ</v>
          </cell>
        </row>
        <row r="205">
          <cell r="D205">
            <v>118.215</v>
          </cell>
        </row>
        <row r="206">
          <cell r="A206" t="str">
            <v>БОНУС_Колбаса Сервелат Филедворский, фиброуз, в/у 0,35 кг срез,  ПОКОМ</v>
          </cell>
        </row>
        <row r="206">
          <cell r="D206">
            <v>113</v>
          </cell>
        </row>
        <row r="207">
          <cell r="A207" t="str">
            <v>БОНУС_Пельмени Бульмени с говядиной и свининой Наваристые 2,7кг Горячая штучка ВЕС  ПОКОМ</v>
          </cell>
        </row>
        <row r="207">
          <cell r="D207">
            <v>26.8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</row>
        <row r="208">
          <cell r="D208">
            <v>65</v>
          </cell>
        </row>
        <row r="209">
          <cell r="A209" t="str">
            <v>Бутербродная вареная 0,47 кг шт.  СПК</v>
          </cell>
        </row>
        <row r="209">
          <cell r="D209">
            <v>2</v>
          </cell>
        </row>
        <row r="210">
          <cell r="A210" t="str">
            <v>Вацлавская п/к (черева) 390 гр.шт. термоус.пак  СПК</v>
          </cell>
        </row>
        <row r="210">
          <cell r="D210">
            <v>12</v>
          </cell>
        </row>
        <row r="211">
          <cell r="A211" t="str">
            <v>Готовые чебупели острые с мясом Горячая штучка 0,3 кг зам  ПОКОМ</v>
          </cell>
        </row>
        <row r="211">
          <cell r="D211">
            <v>96</v>
          </cell>
        </row>
        <row r="212">
          <cell r="A212" t="str">
            <v>Готовые чебупели с ветчиной и сыром Горячая штучка 0,3кг зам  ПОКОМ</v>
          </cell>
        </row>
        <row r="212">
          <cell r="D212">
            <v>383</v>
          </cell>
        </row>
        <row r="213">
          <cell r="A213" t="str">
            <v>Готовые чебупели сочные с мясом ТМ Горячая штучка  0,3кг зам  ПОКОМ</v>
          </cell>
        </row>
        <row r="213">
          <cell r="D213">
            <v>218</v>
          </cell>
        </row>
        <row r="214">
          <cell r="A214" t="str">
            <v>Готовые чебуреки с мясом ТМ Горячая штучка 0,09 кг флоу-пак ПОКОМ</v>
          </cell>
        </row>
        <row r="214">
          <cell r="D214">
            <v>21</v>
          </cell>
        </row>
        <row r="215">
          <cell r="A215" t="str">
            <v>Гуцульская с/к "КолбасГрад" 160 гр.шт. термоус. пак  СПК</v>
          </cell>
        </row>
        <row r="215">
          <cell r="D215">
            <v>32</v>
          </cell>
        </row>
        <row r="216">
          <cell r="A216" t="str">
            <v>Дельгаро с/в "Эликатессе" 140 гр.шт.  СПК</v>
          </cell>
        </row>
        <row r="216">
          <cell r="D216">
            <v>12</v>
          </cell>
        </row>
        <row r="217">
          <cell r="A217" t="str">
            <v>Докторская вареная в/с 0,47 кг шт.  СПК</v>
          </cell>
        </row>
        <row r="217">
          <cell r="D217">
            <v>11</v>
          </cell>
        </row>
        <row r="218">
          <cell r="A218" t="str">
            <v>ЖАР-ладушки с клубникой и вишней ТМ Стародворье 0,2 кг ПОКОМ</v>
          </cell>
        </row>
        <row r="218">
          <cell r="D218">
            <v>3</v>
          </cell>
        </row>
        <row r="219">
          <cell r="A219" t="str">
            <v>ЖАР-ладушки с мясом 0,2кг ТМ Стародворье  ПОКОМ</v>
          </cell>
        </row>
        <row r="219">
          <cell r="D219">
            <v>59</v>
          </cell>
        </row>
        <row r="220">
          <cell r="A220" t="str">
            <v>ЖАР-ладушки с яблоком и грушей ТМ Стародворье 0,2 кг. ПОКОМ</v>
          </cell>
        </row>
        <row r="220">
          <cell r="D220">
            <v>5</v>
          </cell>
        </row>
        <row r="221">
          <cell r="A221" t="str">
            <v>Классическая с/к 80 гр.шт.нар. (лоток с ср.защ.атм.)  СПК</v>
          </cell>
        </row>
        <row r="221">
          <cell r="D221">
            <v>3</v>
          </cell>
        </row>
        <row r="222">
          <cell r="A222" t="str">
            <v>Колбаски ПодПивасики оригинальные с/к 0,10 кг.шт. термофор.пак.  СПК</v>
          </cell>
        </row>
        <row r="222">
          <cell r="D222">
            <v>146</v>
          </cell>
        </row>
        <row r="223">
          <cell r="A223" t="str">
            <v>Колбаски ПодПивасики острые с/к 0,10 кг.шт. термофор.пак.  СПК</v>
          </cell>
        </row>
        <row r="223">
          <cell r="D223">
            <v>86</v>
          </cell>
        </row>
        <row r="224">
          <cell r="A224" t="str">
            <v>Колбаски ПодПивасики с сыром с/к 100 гр.шт. (в ср.защ.атм.)  СПК</v>
          </cell>
        </row>
        <row r="224">
          <cell r="D224">
            <v>30</v>
          </cell>
        </row>
        <row r="225">
          <cell r="A225" t="str">
            <v>Круггетсы с сырным соусом ТМ Горячая штучка 0,25 кг зам  ПОКОМ</v>
          </cell>
        </row>
        <row r="225">
          <cell r="D225">
            <v>102</v>
          </cell>
        </row>
        <row r="226">
          <cell r="A226" t="str">
            <v>Круггетсы сочные ТМ Горячая штучка ТС Круггетсы 0,25 кг зам  ПОКОМ</v>
          </cell>
        </row>
        <row r="226">
          <cell r="D226">
            <v>59</v>
          </cell>
        </row>
        <row r="227">
          <cell r="A227" t="str">
            <v>Ла Фаворте с/в "Эликатессе" 140 гр.шт.  СПК</v>
          </cell>
        </row>
        <row r="227">
          <cell r="D227">
            <v>22</v>
          </cell>
        </row>
        <row r="228">
          <cell r="A228" t="str">
            <v>Ливерная Печеночная "Просто выгодно" 0,3 кг.шт.  СПК</v>
          </cell>
        </row>
        <row r="228">
          <cell r="D228">
            <v>27</v>
          </cell>
        </row>
        <row r="229">
          <cell r="A229" t="str">
            <v>Мини-пицца Владимирский стандарт с ветчиной и грибами 0,25кг ТМ Владимирский стандарт  ПОКОМ</v>
          </cell>
        </row>
        <row r="229">
          <cell r="D229">
            <v>1</v>
          </cell>
        </row>
        <row r="230">
          <cell r="A230" t="str">
            <v>Мини-сосиски в тесте 3,7кг ВЕС заморож. ТМ Зареченские  ПОКОМ</v>
          </cell>
        </row>
        <row r="230">
          <cell r="D230">
            <v>37</v>
          </cell>
        </row>
        <row r="231">
          <cell r="A231" t="str">
            <v>Мини-чебуречки с мясом ВЕС 5,5кг ТМ Зареченские  ПОКОМ</v>
          </cell>
        </row>
        <row r="231">
          <cell r="D231">
            <v>33</v>
          </cell>
        </row>
        <row r="232">
          <cell r="A232" t="str">
            <v>Мини-шарики с курочкой и сыром ТМ Зареченские ВЕС  ПОКОМ</v>
          </cell>
        </row>
        <row r="232">
          <cell r="D232">
            <v>30</v>
          </cell>
        </row>
        <row r="233">
          <cell r="A233" t="str">
            <v>Наггетсы из печи 0,25кг ТМ Вязанка ТС Няняггетсы Сливушки замор.  ПОКОМ</v>
          </cell>
        </row>
        <row r="233">
          <cell r="D233">
            <v>691</v>
          </cell>
        </row>
        <row r="234">
          <cell r="A234" t="str">
            <v>Наггетсы Нагетосы Сочная курочка ТМ Горячая штучка 0,25 кг зам  ПОКОМ</v>
          </cell>
        </row>
        <row r="234">
          <cell r="D234">
            <v>340</v>
          </cell>
        </row>
        <row r="235">
          <cell r="A235" t="str">
            <v>Наггетсы с индейкой 0,25кг ТМ Вязанка ТС Няняггетсы Сливушки НД2 замор.  ПОКОМ</v>
          </cell>
        </row>
        <row r="235">
          <cell r="D235">
            <v>636</v>
          </cell>
        </row>
        <row r="236">
          <cell r="A236" t="str">
            <v>Наггетсы с куриным филе и сыром ТМ Вязанка 0,25 кг ПОКОМ</v>
          </cell>
        </row>
        <row r="236">
          <cell r="D236">
            <v>2</v>
          </cell>
        </row>
        <row r="237">
          <cell r="A237" t="str">
            <v>Наггетсы Хрустящие 0,3кг ТМ Зареченские  ПОКОМ</v>
          </cell>
        </row>
        <row r="237">
          <cell r="D237">
            <v>3</v>
          </cell>
        </row>
        <row r="238">
          <cell r="A238" t="str">
            <v>Наггетсы Хрустящие ТМ Зареченские. ВЕС ПОКОМ</v>
          </cell>
        </row>
        <row r="238">
          <cell r="D238">
            <v>132</v>
          </cell>
        </row>
        <row r="239">
          <cell r="A239" t="str">
            <v>Оригинальная с перцем с/к  СПК</v>
          </cell>
        </row>
        <row r="239">
          <cell r="D239">
            <v>50.91</v>
          </cell>
        </row>
        <row r="240">
          <cell r="A240" t="str">
            <v>Особая вареная  СПК</v>
          </cell>
        </row>
        <row r="240">
          <cell r="D240">
            <v>2.472</v>
          </cell>
        </row>
        <row r="241">
          <cell r="A241" t="str">
            <v>Паштет печеночный 140 гр.шт.  СПК</v>
          </cell>
        </row>
        <row r="241">
          <cell r="D241">
            <v>4</v>
          </cell>
        </row>
        <row r="242">
          <cell r="A242" t="str">
            <v>Пельмени Grandmeni со сливочным маслом Горячая штучка 0,75 кг ПОКОМ</v>
          </cell>
        </row>
        <row r="242">
          <cell r="D242">
            <v>101</v>
          </cell>
        </row>
        <row r="243">
          <cell r="A243" t="str">
            <v>Пельмени Бигбули #МЕГАВКУСИЩЕ с сочной грудинкой 0,43 кг  ПОКОМ</v>
          </cell>
        </row>
        <row r="243">
          <cell r="D243">
            <v>2</v>
          </cell>
        </row>
        <row r="244">
          <cell r="A244" t="str">
            <v>Пельмени Бигбули #МЕГАВКУСИЩЕ с сочной грудинкой 0,9 кг  ПОКОМ</v>
          </cell>
        </row>
        <row r="244">
          <cell r="D244">
            <v>10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</row>
        <row r="245">
          <cell r="D245">
            <v>8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</row>
        <row r="246">
          <cell r="D246">
            <v>167</v>
          </cell>
        </row>
        <row r="247">
          <cell r="A247" t="str">
            <v>Пельмени Бигбули с мясом ТМ Горячая штучка. флоу-пак сфера 0,4 кг. ПОКОМ</v>
          </cell>
        </row>
        <row r="247">
          <cell r="D247">
            <v>39</v>
          </cell>
        </row>
        <row r="248">
          <cell r="A248" t="str">
            <v>Пельмени Бигбули с мясом ТМ Горячая штучка. флоу-пак сфера 0,7 кг ПОКОМ</v>
          </cell>
        </row>
        <row r="248">
          <cell r="D248">
            <v>112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</row>
        <row r="249">
          <cell r="D249">
            <v>22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</row>
        <row r="250">
          <cell r="D250">
            <v>32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</row>
        <row r="251">
          <cell r="D251">
            <v>127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</row>
        <row r="252">
          <cell r="D252">
            <v>127</v>
          </cell>
        </row>
        <row r="253">
          <cell r="A253" t="str">
            <v>Пельмени Бульмени с говядиной и свининой Горячая шт. 0,9 кг  ПОКОМ</v>
          </cell>
        </row>
        <row r="253">
          <cell r="D253">
            <v>1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</row>
        <row r="254">
          <cell r="D254">
            <v>21.6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</row>
        <row r="255">
          <cell r="D255">
            <v>230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</row>
        <row r="256">
          <cell r="D256">
            <v>183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</row>
        <row r="257">
          <cell r="D257">
            <v>382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</row>
        <row r="258">
          <cell r="D258">
            <v>199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</row>
        <row r="259">
          <cell r="D259">
            <v>181</v>
          </cell>
        </row>
        <row r="260">
          <cell r="A260" t="str">
            <v>Пельмени Домашние с говядиной и свининой 0,7кг, сфера ТМ Зареченские  ПОКОМ</v>
          </cell>
        </row>
        <row r="260">
          <cell r="D260">
            <v>3</v>
          </cell>
        </row>
        <row r="261">
          <cell r="A261" t="str">
            <v>Пельмени Домашние со сливочным маслом 0,7кг, сфера ТМ Зареченские  ПОКОМ</v>
          </cell>
        </row>
        <row r="261">
          <cell r="D261">
            <v>3</v>
          </cell>
        </row>
        <row r="262">
          <cell r="A262" t="str">
            <v>Пельмени Жемчужные сфера 1,0кг ТМ Зареченские  ПОКОМ</v>
          </cell>
        </row>
        <row r="262">
          <cell r="D262">
            <v>3</v>
          </cell>
        </row>
        <row r="263">
          <cell r="A263" t="str">
            <v>Пельмени Медвежьи ушки с фермерской свининой и говядиной Малые 0,7кг  ПОКОМ</v>
          </cell>
        </row>
        <row r="263">
          <cell r="D263">
            <v>7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</row>
        <row r="264">
          <cell r="D264">
            <v>36</v>
          </cell>
        </row>
        <row r="265">
          <cell r="A265" t="str">
            <v>Пельмени Мясорубские ТМ Стародворье фоупак равиоли 0,7 кг  ПОКОМ</v>
          </cell>
        </row>
        <row r="265">
          <cell r="D265">
            <v>292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</row>
        <row r="266">
          <cell r="D266">
            <v>42</v>
          </cell>
        </row>
        <row r="267">
          <cell r="A267" t="str">
            <v>Пельмени С говядиной и свининой, ВЕС, сфера пуговки Мясная Галерея  ПОКОМ</v>
          </cell>
        </row>
        <row r="267">
          <cell r="D267">
            <v>45</v>
          </cell>
        </row>
        <row r="268">
          <cell r="A268" t="str">
            <v>Пельмени Со свининой и говядиной ТМ Особый рецепт Любимая ложка 1,0 кг  ПОКОМ</v>
          </cell>
        </row>
        <row r="268">
          <cell r="D268">
            <v>107</v>
          </cell>
        </row>
        <row r="269">
          <cell r="A269" t="str">
            <v>Пельмени Сочные сфера 0,8 кг ТМ Стародворье  ПОКОМ</v>
          </cell>
        </row>
        <row r="269">
          <cell r="D269">
            <v>24</v>
          </cell>
        </row>
        <row r="270">
          <cell r="A270" t="str">
            <v>Пирожки с мясом 3,7кг ВЕС ТМ Зареченские  ПОКОМ</v>
          </cell>
        </row>
        <row r="270">
          <cell r="D270">
            <v>11.1</v>
          </cell>
        </row>
        <row r="271">
          <cell r="A271" t="str">
            <v>Ричеза с/к 230 гр.шт.  СПК</v>
          </cell>
        </row>
        <row r="271">
          <cell r="D271">
            <v>12</v>
          </cell>
        </row>
        <row r="272">
          <cell r="A272" t="str">
            <v>Сальчетти с/к 230 гр.шт.  СПК</v>
          </cell>
        </row>
        <row r="272">
          <cell r="D272">
            <v>44</v>
          </cell>
        </row>
        <row r="273">
          <cell r="A273" t="str">
            <v>Сальчичон с/к 200 гр. срез "Эликатессе" термоформ.пак.  СПК</v>
          </cell>
        </row>
        <row r="273">
          <cell r="D273">
            <v>11</v>
          </cell>
        </row>
        <row r="274">
          <cell r="A274" t="str">
            <v>Салями с перчиком с/к "КолбасГрад" 160 гр.шт. термоус. пак.  СПК</v>
          </cell>
        </row>
        <row r="274">
          <cell r="D274">
            <v>33</v>
          </cell>
        </row>
        <row r="275">
          <cell r="A275" t="str">
            <v>Салями с/к 100 гр.шт.нар. (лоток с ср.защ.атм.)  СПК</v>
          </cell>
        </row>
        <row r="275">
          <cell r="D275">
            <v>3</v>
          </cell>
        </row>
        <row r="276">
          <cell r="A276" t="str">
            <v>Салями Трюфель с/в "Эликатессе" 0,16 кг.шт.  СПК</v>
          </cell>
        </row>
        <row r="276">
          <cell r="D276">
            <v>45</v>
          </cell>
        </row>
        <row r="277">
          <cell r="A277" t="str">
            <v>Сардельки "Докторские" (черева) ( в ср.защ.атм.) 1.0 кг. "Высокий вкус"  СПК</v>
          </cell>
        </row>
        <row r="277">
          <cell r="D277">
            <v>-0.582</v>
          </cell>
        </row>
        <row r="278">
          <cell r="A278" t="str">
            <v>Сардельки Докторские (черева) 400 гр.шт. (лоток с ср.защ.атм.) "Высокий вкус"  СПК</v>
          </cell>
        </row>
        <row r="278">
          <cell r="D278">
            <v>5</v>
          </cell>
        </row>
        <row r="279">
          <cell r="A279" t="str">
            <v>Сардельки из говядины (черева) (в ср.защ.атм.) "Высокий вкус"  СПК</v>
          </cell>
        </row>
        <row r="279">
          <cell r="D279">
            <v>6.984</v>
          </cell>
        </row>
        <row r="280">
          <cell r="A280" t="str">
            <v>Семейная с чесночком Экстра вареная  СПК</v>
          </cell>
        </row>
        <row r="280">
          <cell r="D280">
            <v>7.386</v>
          </cell>
        </row>
        <row r="281">
          <cell r="A281" t="str">
            <v>Сервелат Европейский в/к, в/с 0,38 кг.шт.термофор.пак  СПК</v>
          </cell>
        </row>
        <row r="281">
          <cell r="D281">
            <v>3</v>
          </cell>
        </row>
        <row r="282">
          <cell r="A282" t="str">
            <v>Сервелат мелкозернистый в/к 0,5 кг.шт. термоус.пак. "Высокий вкус"  СПК</v>
          </cell>
        </row>
        <row r="282">
          <cell r="D282">
            <v>4</v>
          </cell>
        </row>
        <row r="283">
          <cell r="A283" t="str">
            <v>Сервелат Фирменный в/к 0,38 кг.шт. термофор.пак.  СПК</v>
          </cell>
        </row>
        <row r="283">
          <cell r="D283">
            <v>5</v>
          </cell>
        </row>
        <row r="284">
          <cell r="A284" t="str">
            <v>Сибирская особая с/к 0,10 кг.шт. нарезка (лоток с ср.защ.атм.)  СПК</v>
          </cell>
        </row>
        <row r="284">
          <cell r="D284">
            <v>23</v>
          </cell>
        </row>
        <row r="285">
          <cell r="A285" t="str">
            <v>Сибирская особая с/к 0,235 кг шт.  СПК</v>
          </cell>
        </row>
        <row r="285">
          <cell r="D285">
            <v>38</v>
          </cell>
        </row>
        <row r="286">
          <cell r="A286" t="str">
            <v>Сосиски "Баварские" 0,36 кг.шт. вак.упак.  СПК</v>
          </cell>
        </row>
        <row r="286">
          <cell r="D286">
            <v>3</v>
          </cell>
        </row>
        <row r="287">
          <cell r="A287" t="str">
            <v>Сосиски Мини (коллаген) (лоток с ср.защ.атм.) (для ХОРЕКА)  СПК</v>
          </cell>
        </row>
        <row r="287">
          <cell r="D287">
            <v>3.01</v>
          </cell>
        </row>
        <row r="288">
          <cell r="A288" t="str">
            <v>Сосиски Мусульманские "Просто выгодно" (в ср.защ.атм.)  СПК</v>
          </cell>
        </row>
        <row r="288">
          <cell r="D288">
            <v>1.255</v>
          </cell>
        </row>
        <row r="289">
          <cell r="A289" t="str">
            <v>Сосиски Хот-дог подкопченные (лоток с ср.защ.атм.)  СПК</v>
          </cell>
        </row>
        <row r="289">
          <cell r="D289">
            <v>2.133</v>
          </cell>
        </row>
        <row r="290">
          <cell r="A290" t="str">
            <v>Сочный мегачебурек ТМ Зареченские ВЕС ПОКОМ</v>
          </cell>
        </row>
        <row r="290">
          <cell r="D290">
            <v>13.44</v>
          </cell>
        </row>
        <row r="291">
          <cell r="A291" t="str">
            <v>Торо Неро с/в "Эликатессе" 140 гр.шт.  СПК</v>
          </cell>
        </row>
        <row r="291">
          <cell r="D291">
            <v>56</v>
          </cell>
        </row>
        <row r="292">
          <cell r="A292" t="str">
            <v>Уши свиные копченые к пиву 0,15кг нар. д/ф шт.  СПК</v>
          </cell>
        </row>
        <row r="292"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</row>
        <row r="293">
          <cell r="D293">
            <v>30</v>
          </cell>
        </row>
        <row r="294">
          <cell r="A294" t="str">
            <v>Фестивальная пора с/к 235 гр.шт.  СПК</v>
          </cell>
        </row>
        <row r="294">
          <cell r="D294">
            <v>107</v>
          </cell>
        </row>
        <row r="295">
          <cell r="A295" t="str">
            <v>Фестивальная пора с/к термоус.пак  СПК</v>
          </cell>
        </row>
        <row r="295">
          <cell r="D295">
            <v>12</v>
          </cell>
        </row>
        <row r="296">
          <cell r="A296" t="str">
            <v>Фуэт с/в "Эликатессе" 160 гр.шт.  СПК</v>
          </cell>
        </row>
        <row r="296">
          <cell r="D296">
            <v>57</v>
          </cell>
        </row>
        <row r="297">
          <cell r="A297" t="str">
            <v>Хинкали Классические ТМ Зареченские ВЕС ПОКОМ</v>
          </cell>
        </row>
        <row r="297">
          <cell r="D297">
            <v>5</v>
          </cell>
        </row>
        <row r="298">
          <cell r="A298" t="str">
            <v>Хот-догстер ТМ Горячая штучка ТС Хот-Догстер флоу-пак 0,09 кг. ПОКОМ</v>
          </cell>
        </row>
        <row r="298">
          <cell r="D298">
            <v>66</v>
          </cell>
        </row>
        <row r="299">
          <cell r="A299" t="str">
            <v>Хотстеры с сыром 0,25кг ТМ Горячая штучка  ПОКОМ</v>
          </cell>
        </row>
        <row r="299">
          <cell r="D299">
            <v>71</v>
          </cell>
        </row>
        <row r="300">
          <cell r="A300" t="str">
            <v>Хотстеры ТМ Горячая штучка ТС Хотстеры 0,25 кг зам  ПОКОМ</v>
          </cell>
        </row>
        <row r="300">
          <cell r="D300">
            <v>397</v>
          </cell>
        </row>
        <row r="301">
          <cell r="A301" t="str">
            <v>Хрустипай спелая вишня ТМ Горячая штучка флоу-пак 0,07 кг. ПОКОМ</v>
          </cell>
        </row>
        <row r="301">
          <cell r="D301">
            <v>1</v>
          </cell>
        </row>
        <row r="302">
          <cell r="A302" t="str">
            <v>Хрустящие крылышки острые к пиву ТМ Горячая штучка 0,3кг зам  ПОКОМ</v>
          </cell>
        </row>
        <row r="302">
          <cell r="D302">
            <v>85</v>
          </cell>
        </row>
        <row r="303">
          <cell r="A303" t="str">
            <v>Чебупай сладкая клубника 0,2кг ТМ Горячая штучка  ПОКОМ</v>
          </cell>
        </row>
        <row r="303">
          <cell r="D303">
            <v>1</v>
          </cell>
        </row>
        <row r="304">
          <cell r="A304" t="str">
            <v>Чебупели Курочка гриль ТМ Горячая штучка, 0,3 кг зам  ПОКОМ</v>
          </cell>
        </row>
        <row r="304">
          <cell r="D304">
            <v>36</v>
          </cell>
        </row>
        <row r="305">
          <cell r="A305" t="str">
            <v>Чебупицца курочка по-итальянски Горячая штучка 0,25 кг зам  ПОКОМ</v>
          </cell>
        </row>
        <row r="305">
          <cell r="D305">
            <v>299</v>
          </cell>
        </row>
        <row r="306">
          <cell r="A306" t="str">
            <v>Чебупицца Пепперони ТМ Горячая штучка ТС Чебупицца 0.25кг зам  ПОКОМ</v>
          </cell>
        </row>
        <row r="306">
          <cell r="D306">
            <v>735</v>
          </cell>
        </row>
        <row r="307">
          <cell r="A307" t="str">
            <v>Чебуреки Мясные вес 2,7 кг ТМ Зареченские ВЕС ПОКОМ</v>
          </cell>
        </row>
        <row r="307">
          <cell r="D307">
            <v>5.4</v>
          </cell>
        </row>
        <row r="308">
          <cell r="A308" t="str">
            <v>Чебуреки сочные ВЕС ТМ Зареченские  ПОКОМ</v>
          </cell>
        </row>
        <row r="308">
          <cell r="D308">
            <v>95</v>
          </cell>
        </row>
        <row r="309">
          <cell r="A309" t="str">
            <v>Шпикачки Русские (черева) (в ср.защ.атм.) "Высокий вкус"  СПК</v>
          </cell>
        </row>
        <row r="309">
          <cell r="D309">
            <v>3.611</v>
          </cell>
        </row>
        <row r="310">
          <cell r="A310" t="str">
            <v>Эликапреза с/в "Эликатессе" 85 гр.шт. нарезка (лоток с ср.защ.атм.)  СПК</v>
          </cell>
        </row>
        <row r="310">
          <cell r="D310">
            <v>1</v>
          </cell>
        </row>
        <row r="311">
          <cell r="A311" t="str">
            <v>Юбилейная с/к 0,235 кг.шт.  СПК</v>
          </cell>
        </row>
        <row r="311">
          <cell r="D311">
            <v>133</v>
          </cell>
        </row>
        <row r="312">
          <cell r="A312" t="str">
            <v>Итого</v>
          </cell>
        </row>
        <row r="312">
          <cell r="D312">
            <v>54930.608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94" activePane="bottomRight" state="frozen"/>
      <selection pane="topLeft" activeCell="A1" activeCellId="0" sqref="A1"/>
      <selection pane="topRight" activeCell="C1" activeCellId="0" sqref="C1"/>
      <selection pane="bottomLeft" activeCell="A94" activeCellId="0" sqref="A94"/>
      <selection pane="bottomRight" activeCell="AK5" activeCellId="0" sqref="AK5"/>
    </sheetView>
  </sheetViews>
  <sheetFormatPr defaultColWidth="10.5078125" defaultRowHeight="11.45" zeroHeight="false" outlineLevelRow="1" outlineLevelCol="0"/>
  <cols>
    <col collapsed="false" customWidth="true" hidden="false" outlineLevel="0" max="1" min="1" style="1" width="54.99"/>
    <col collapsed="false" customWidth="true" hidden="false" outlineLevel="0" max="2" min="2" style="1" width="4.34"/>
    <col collapsed="false" customWidth="true" hidden="false" outlineLevel="0" max="6" min="3" style="1" width="8"/>
    <col collapsed="false" customWidth="true" hidden="false" outlineLevel="0" max="7" min="7" style="2" width="6.83"/>
    <col collapsed="false" customWidth="true" hidden="false" outlineLevel="0" max="8" min="8" style="2" width="5.34"/>
    <col collapsed="false" customWidth="true" hidden="false" outlineLevel="0" max="9" min="9" style="2" width="5.17"/>
    <col collapsed="false" customWidth="true" hidden="false" outlineLevel="0" max="10" min="10" style="2" width="7.66"/>
    <col collapsed="false" customWidth="true" hidden="false" outlineLevel="0" max="11" min="11" style="2" width="6.34"/>
    <col collapsed="false" customWidth="true" hidden="false" outlineLevel="0" max="14" min="12" style="2" width="6.5"/>
    <col collapsed="false" customWidth="true" hidden="false" outlineLevel="0" max="22" min="15" style="2" width="0.83"/>
    <col collapsed="false" customWidth="true" hidden="false" outlineLevel="0" max="23" min="23" style="2" width="6.66"/>
    <col collapsed="false" customWidth="true" hidden="false" outlineLevel="0" max="24" min="24" style="2" width="6.5"/>
    <col collapsed="false" customWidth="true" hidden="false" outlineLevel="0" max="25" min="25" style="2" width="6.17"/>
    <col collapsed="false" customWidth="true" hidden="false" outlineLevel="0" max="26" min="26" style="2" width="5.66"/>
    <col collapsed="false" customWidth="true" hidden="false" outlineLevel="0" max="29" min="27" style="2" width="1"/>
    <col collapsed="false" customWidth="true" hidden="false" outlineLevel="0" max="34" min="30" style="2" width="6.66"/>
    <col collapsed="false" customWidth="true" hidden="false" outlineLevel="0" max="35" min="35" style="2" width="10"/>
    <col collapsed="false" customWidth="true" hidden="false" outlineLevel="0" max="36" min="36" style="2" width="7.83"/>
    <col collapsed="false" customWidth="true" hidden="false" outlineLevel="0" max="37" min="37" style="2" width="15.09"/>
    <col collapsed="false" customWidth="true" hidden="false" outlineLevel="0" max="39" min="38" style="2" width="0.83"/>
    <col collapsed="false" customWidth="false" hidden="false" outlineLevel="0" max="1024" min="40" style="2" width="10.5"/>
  </cols>
  <sheetData>
    <row r="1" s="1" customFormat="true" ht="9.95" hidden="false" customHeight="true" outlineLevel="0" collapsed="false"/>
    <row r="2" s="1" customFormat="true" ht="12.95" hidden="false" customHeight="true" outlineLevel="1" collapsed="false">
      <c r="A2" s="3" t="s">
        <v>0</v>
      </c>
    </row>
    <row r="3" s="1" customFormat="true" ht="9.95" hidden="false" customHeight="true" outlineLevel="0" collapsed="false">
      <c r="N3" s="4"/>
      <c r="AK3" s="4"/>
    </row>
    <row r="4" customFormat="false" ht="12.95" hidden="false" customHeight="true" outlineLevel="0" collapsed="false">
      <c r="A4" s="5"/>
      <c r="B4" s="5"/>
      <c r="C4" s="5" t="s">
        <v>1</v>
      </c>
      <c r="D4" s="5"/>
      <c r="E4" s="5"/>
      <c r="F4" s="5"/>
      <c r="G4" s="6" t="s">
        <v>2</v>
      </c>
      <c r="H4" s="7" t="s">
        <v>3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8" t="s">
        <v>7</v>
      </c>
      <c r="T4" s="6" t="s">
        <v>8</v>
      </c>
      <c r="U4" s="8" t="s">
        <v>7</v>
      </c>
      <c r="V4" s="8" t="s">
        <v>7</v>
      </c>
      <c r="W4" s="6" t="s">
        <v>4</v>
      </c>
      <c r="X4" s="8" t="s">
        <v>7</v>
      </c>
      <c r="Y4" s="6" t="s">
        <v>9</v>
      </c>
      <c r="Z4" s="8" t="s">
        <v>10</v>
      </c>
      <c r="AA4" s="6" t="s">
        <v>11</v>
      </c>
      <c r="AB4" s="6" t="s">
        <v>12</v>
      </c>
      <c r="AC4" s="6" t="s">
        <v>13</v>
      </c>
      <c r="AD4" s="6" t="s">
        <v>14</v>
      </c>
      <c r="AE4" s="6" t="s">
        <v>4</v>
      </c>
      <c r="AF4" s="6" t="s">
        <v>4</v>
      </c>
      <c r="AG4" s="6" t="s">
        <v>4</v>
      </c>
      <c r="AH4" s="6" t="s">
        <v>15</v>
      </c>
      <c r="AI4" s="6" t="s">
        <v>16</v>
      </c>
      <c r="AJ4" s="8" t="s">
        <v>17</v>
      </c>
      <c r="AK4" s="8" t="s">
        <v>17</v>
      </c>
    </row>
    <row r="5" customFormat="false" ht="26.1" hidden="false" customHeight="true" outlineLevel="0" collapsed="false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L5" s="9" t="s">
        <v>24</v>
      </c>
      <c r="M5" s="9" t="s">
        <v>25</v>
      </c>
      <c r="N5" s="10" t="s">
        <v>26</v>
      </c>
      <c r="X5" s="9" t="s">
        <v>27</v>
      </c>
      <c r="AE5" s="9" t="s">
        <v>28</v>
      </c>
      <c r="AF5" s="9" t="s">
        <v>29</v>
      </c>
      <c r="AG5" s="9" t="s">
        <v>30</v>
      </c>
      <c r="AH5" s="9" t="s">
        <v>31</v>
      </c>
      <c r="AJ5" s="9" t="s">
        <v>27</v>
      </c>
      <c r="AK5" s="11" t="s">
        <v>26</v>
      </c>
    </row>
    <row r="6" customFormat="false" ht="11.1" hidden="false" customHeight="true" outlineLevel="0" collapsed="false">
      <c r="A6" s="12"/>
      <c r="B6" s="12"/>
      <c r="C6" s="13"/>
      <c r="D6" s="13"/>
      <c r="E6" s="14" t="n">
        <f aca="false">SUM(E7:E156)</f>
        <v>168961.372</v>
      </c>
      <c r="F6" s="14" t="n">
        <f aca="false">SUM(F7:F156)</f>
        <v>57047.508</v>
      </c>
      <c r="J6" s="14" t="n">
        <f aca="false">SUM(J7:J156)</f>
        <v>170992.694</v>
      </c>
      <c r="K6" s="14" t="n">
        <f aca="false">SUM(K7:K156)</f>
        <v>-2031.322</v>
      </c>
      <c r="L6" s="14" t="n">
        <f aca="false">SUM(L7:L156)</f>
        <v>26500</v>
      </c>
      <c r="M6" s="14" t="n">
        <f aca="false">SUM(M7:M156)</f>
        <v>19450</v>
      </c>
      <c r="N6" s="14" t="n">
        <f aca="false">SUM(N7:N156)</f>
        <v>26570</v>
      </c>
      <c r="O6" s="14" t="n">
        <f aca="false">SUM(O7:O156)</f>
        <v>0</v>
      </c>
      <c r="P6" s="14" t="n">
        <f aca="false">SUM(P7:P156)</f>
        <v>0</v>
      </c>
      <c r="Q6" s="14" t="n">
        <f aca="false">SUM(Q7:Q156)</f>
        <v>0</v>
      </c>
      <c r="R6" s="14" t="n">
        <f aca="false">SUM(R7:R156)</f>
        <v>0</v>
      </c>
      <c r="S6" s="14" t="n">
        <f aca="false">SUM(S7:S156)</f>
        <v>0</v>
      </c>
      <c r="T6" s="14" t="n">
        <f aca="false">SUM(T7:T156)</f>
        <v>0</v>
      </c>
      <c r="U6" s="14" t="n">
        <f aca="false">SUM(U7:U156)</f>
        <v>0</v>
      </c>
      <c r="V6" s="14" t="n">
        <f aca="false">SUM(V7:V156)</f>
        <v>0</v>
      </c>
      <c r="W6" s="14" t="n">
        <f aca="false">SUM(W7:W156)</f>
        <v>28517.0744</v>
      </c>
      <c r="X6" s="14" t="n">
        <f aca="false">SUM(X7:X156)</f>
        <v>26080</v>
      </c>
      <c r="AA6" s="14" t="n">
        <f aca="false">SUM(AA7:AA156)</f>
        <v>0</v>
      </c>
      <c r="AB6" s="14" t="n">
        <f aca="false">SUM(AB7:AB156)</f>
        <v>0</v>
      </c>
      <c r="AC6" s="14" t="n">
        <f aca="false">SUM(AC7:AC156)</f>
        <v>0</v>
      </c>
      <c r="AD6" s="14" t="n">
        <f aca="false">SUM(AD7:AD156)</f>
        <v>26376</v>
      </c>
      <c r="AE6" s="14" t="n">
        <f aca="false">SUM(AE7:AE156)</f>
        <v>21757.2804</v>
      </c>
      <c r="AF6" s="14" t="n">
        <f aca="false">SUM(AF7:AF156)</f>
        <v>19466.662</v>
      </c>
      <c r="AG6" s="14" t="n">
        <f aca="false">SUM(AG7:AG156)</f>
        <v>20815.0614</v>
      </c>
      <c r="AH6" s="14" t="n">
        <f aca="false">SUM(AH7:AH156)</f>
        <v>24535.126</v>
      </c>
      <c r="AI6" s="14"/>
      <c r="AJ6" s="14" t="n">
        <f aca="false">SUM(AJ7:AJ156)</f>
        <v>17119</v>
      </c>
      <c r="AK6" s="14" t="n">
        <f aca="false">SUM(AK7:AK156)</f>
        <v>17074.2</v>
      </c>
    </row>
    <row r="7" s="1" customFormat="true" ht="11.1" hidden="false" customHeight="true" outlineLevel="1" collapsed="false">
      <c r="A7" s="15" t="s">
        <v>32</v>
      </c>
      <c r="B7" s="15" t="s">
        <v>33</v>
      </c>
      <c r="C7" s="16" t="n">
        <v>340.943</v>
      </c>
      <c r="D7" s="16" t="n">
        <v>763.165</v>
      </c>
      <c r="E7" s="16" t="n">
        <v>932.88</v>
      </c>
      <c r="F7" s="16" t="n">
        <v>139.315</v>
      </c>
      <c r="G7" s="1" t="str">
        <f aca="false">VLOOKUP(A:A,[1]TDSheet!$A$1:$G$1048576,7,0)</f>
        <v>н</v>
      </c>
      <c r="H7" s="1" t="n">
        <f aca="false">VLOOKUP(A:A,[1]TDSheet!$A$1:$H$1048576,8,0)</f>
        <v>1</v>
      </c>
      <c r="I7" s="1" t="n">
        <f aca="false">VLOOKUP(A:A,[1]TDSheet!$A$1:$I$1048576,9,0)</f>
        <v>45</v>
      </c>
      <c r="J7" s="17" t="n">
        <f aca="false">VLOOKUP(A:A,[2]TDSheet!$A$1:$F$1048576,6,0)</f>
        <v>932.696</v>
      </c>
      <c r="K7" s="17" t="n">
        <f aca="false">E7-J7</f>
        <v>0.183999999999969</v>
      </c>
      <c r="L7" s="17" t="n">
        <f aca="false">VLOOKUP(A:A,[1]TDSheet!$A$1:$N$1048576,14,0)</f>
        <v>200</v>
      </c>
      <c r="M7" s="17" t="n">
        <f aca="false">VLOOKUP(A:A,[1]TDSheet!$A$1:$X$1048576,24,0)</f>
        <v>250</v>
      </c>
      <c r="N7" s="17" t="n">
        <v>250</v>
      </c>
      <c r="O7" s="17"/>
      <c r="P7" s="17"/>
      <c r="Q7" s="17"/>
      <c r="R7" s="17"/>
      <c r="S7" s="17"/>
      <c r="T7" s="17"/>
      <c r="U7" s="17"/>
      <c r="V7" s="17"/>
      <c r="W7" s="17" t="n">
        <f aca="false">(E7-AD7)/5</f>
        <v>186.576</v>
      </c>
      <c r="X7" s="18" t="n">
        <v>350</v>
      </c>
      <c r="Y7" s="19" t="n">
        <f aca="false">(F7+L7+M7+N7+X7)/W7</f>
        <v>6.37442650716062</v>
      </c>
      <c r="Z7" s="17" t="n">
        <f aca="false">F7/W7</f>
        <v>0.746693036617786</v>
      </c>
      <c r="AA7" s="17"/>
      <c r="AB7" s="17"/>
      <c r="AC7" s="17"/>
      <c r="AD7" s="17" t="n">
        <f aca="false">VLOOKUP(A:A,[1]TDSheet!$A$1:$AD$1048576,30,0)</f>
        <v>0</v>
      </c>
      <c r="AE7" s="17" t="n">
        <f aca="false">VLOOKUP(A:A,[1]TDSheet!$A$1:$AE$1048576,31,0)</f>
        <v>95.1844</v>
      </c>
      <c r="AF7" s="17" t="n">
        <f aca="false">VLOOKUP(A:A,[1]TDSheet!$A$1:$AF$1048576,32,0)</f>
        <v>91.9068</v>
      </c>
      <c r="AG7" s="17" t="n">
        <f aca="false">VLOOKUP(A:A,[1]TDSheet!$A$1:$AG$1048576,33,0)</f>
        <v>116.8224</v>
      </c>
      <c r="AH7" s="17" t="n">
        <f aca="false">VLOOKUP(A:A,[3]TDSheet!$A$1:$D$1048576,4,0)</f>
        <v>138.442</v>
      </c>
      <c r="AI7" s="17" t="n">
        <f aca="false">VLOOKUP(A:A,[1]TDSheet!$A$1:$AI$1048576,35,0)</f>
        <v>0</v>
      </c>
      <c r="AJ7" s="17" t="n">
        <f aca="false">X7*H7</f>
        <v>350</v>
      </c>
      <c r="AK7" s="17" t="n">
        <f aca="false">N7*H7</f>
        <v>250</v>
      </c>
      <c r="AL7" s="17"/>
      <c r="AM7" s="17"/>
    </row>
    <row r="8" s="1" customFormat="true" ht="11.1" hidden="false" customHeight="true" outlineLevel="1" collapsed="false">
      <c r="A8" s="15" t="s">
        <v>34</v>
      </c>
      <c r="B8" s="15" t="s">
        <v>33</v>
      </c>
      <c r="C8" s="16" t="n">
        <v>480.591</v>
      </c>
      <c r="D8" s="16" t="n">
        <v>352.322</v>
      </c>
      <c r="E8" s="16" t="n">
        <v>581.949</v>
      </c>
      <c r="F8" s="16" t="n">
        <v>211.554</v>
      </c>
      <c r="G8" s="1" t="str">
        <f aca="false">VLOOKUP(A:A,[1]TDSheet!$A$1:$G$1048576,7,0)</f>
        <v>ябл</v>
      </c>
      <c r="H8" s="1" t="n">
        <f aca="false">VLOOKUP(A:A,[1]TDSheet!$A$1:$H$1048576,8,0)</f>
        <v>1</v>
      </c>
      <c r="I8" s="1" t="n">
        <f aca="false">VLOOKUP(A:A,[1]TDSheet!$A$1:$I$1048576,9,0)</f>
        <v>45</v>
      </c>
      <c r="J8" s="17" t="n">
        <f aca="false">VLOOKUP(A:A,[2]TDSheet!$A$1:$F$1048576,6,0)</f>
        <v>567.116</v>
      </c>
      <c r="K8" s="17" t="n">
        <f aca="false">E8-J8</f>
        <v>14.833</v>
      </c>
      <c r="L8" s="17" t="n">
        <f aca="false">VLOOKUP(A:A,[1]TDSheet!$A$1:$N$1048576,14,0)</f>
        <v>90</v>
      </c>
      <c r="M8" s="17" t="n">
        <f aca="false">VLOOKUP(A:A,[1]TDSheet!$A$1:$X$1048576,24,0)</f>
        <v>150</v>
      </c>
      <c r="N8" s="17" t="n">
        <v>120</v>
      </c>
      <c r="O8" s="17"/>
      <c r="P8" s="17"/>
      <c r="Q8" s="17"/>
      <c r="R8" s="17"/>
      <c r="S8" s="17"/>
      <c r="T8" s="17"/>
      <c r="U8" s="17"/>
      <c r="V8" s="17"/>
      <c r="W8" s="17" t="n">
        <f aca="false">(E8-AD8)/5</f>
        <v>116.3898</v>
      </c>
      <c r="X8" s="18" t="n">
        <v>150</v>
      </c>
      <c r="Y8" s="19" t="n">
        <f aca="false">(F8+L8+M8+N8+X8)/W8</f>
        <v>6.19946077749081</v>
      </c>
      <c r="Z8" s="17" t="n">
        <f aca="false">F8/W8</f>
        <v>1.81763350396684</v>
      </c>
      <c r="AA8" s="17"/>
      <c r="AB8" s="17"/>
      <c r="AC8" s="17"/>
      <c r="AD8" s="17" t="n">
        <f aca="false">VLOOKUP(A:A,[1]TDSheet!$A$1:$AD$1048576,30,0)</f>
        <v>0</v>
      </c>
      <c r="AE8" s="17" t="n">
        <f aca="false">VLOOKUP(A:A,[1]TDSheet!$A$1:$AE$1048576,31,0)</f>
        <v>124.7564</v>
      </c>
      <c r="AF8" s="17" t="n">
        <f aca="false">VLOOKUP(A:A,[1]TDSheet!$A$1:$AF$1048576,32,0)</f>
        <v>105.0596</v>
      </c>
      <c r="AG8" s="17" t="n">
        <f aca="false">VLOOKUP(A:A,[1]TDSheet!$A$1:$AG$1048576,33,0)</f>
        <v>93.4796</v>
      </c>
      <c r="AH8" s="17" t="n">
        <f aca="false">VLOOKUP(A:A,[3]TDSheet!$A$1:$D$1048576,4,0)</f>
        <v>97.386</v>
      </c>
      <c r="AI8" s="17" t="n">
        <f aca="false">VLOOKUP(A:A,[1]TDSheet!$A$1:$AI$1048576,35,0)</f>
        <v>0</v>
      </c>
      <c r="AJ8" s="17" t="n">
        <f aca="false">X8*H8</f>
        <v>150</v>
      </c>
      <c r="AK8" s="17" t="n">
        <f aca="false">N8*H8</f>
        <v>120</v>
      </c>
      <c r="AL8" s="17"/>
      <c r="AM8" s="17"/>
    </row>
    <row r="9" s="1" customFormat="true" ht="11.1" hidden="false" customHeight="true" outlineLevel="1" collapsed="false">
      <c r="A9" s="15" t="s">
        <v>35</v>
      </c>
      <c r="B9" s="15" t="s">
        <v>33</v>
      </c>
      <c r="C9" s="16" t="n">
        <v>1180.017</v>
      </c>
      <c r="D9" s="16" t="n">
        <v>1531.936</v>
      </c>
      <c r="E9" s="16" t="n">
        <v>1706.18</v>
      </c>
      <c r="F9" s="16" t="n">
        <v>905.059</v>
      </c>
      <c r="G9" s="1" t="str">
        <f aca="false">VLOOKUP(A:A,[1]TDSheet!$A$1:$G$1048576,7,0)</f>
        <v>н</v>
      </c>
      <c r="H9" s="1" t="n">
        <f aca="false">VLOOKUP(A:A,[1]TDSheet!$A$1:$H$1048576,8,0)</f>
        <v>1</v>
      </c>
      <c r="I9" s="1" t="n">
        <f aca="false">VLOOKUP(A:A,[1]TDSheet!$A$1:$I$1048576,9,0)</f>
        <v>45</v>
      </c>
      <c r="J9" s="17" t="n">
        <f aca="false">VLOOKUP(A:A,[2]TDSheet!$A$1:$F$1048576,6,0)</f>
        <v>1785.484</v>
      </c>
      <c r="K9" s="17" t="n">
        <f aca="false">E9-J9</f>
        <v>-79.3039999999999</v>
      </c>
      <c r="L9" s="17" t="n">
        <f aca="false">VLOOKUP(A:A,[1]TDSheet!$A$1:$N$1048576,14,0)</f>
        <v>450</v>
      </c>
      <c r="M9" s="17" t="n">
        <f aca="false">VLOOKUP(A:A,[1]TDSheet!$A$1:$X$1048576,24,0)</f>
        <v>300</v>
      </c>
      <c r="N9" s="17" t="n">
        <v>400</v>
      </c>
      <c r="O9" s="17"/>
      <c r="P9" s="17"/>
      <c r="Q9" s="17"/>
      <c r="R9" s="17"/>
      <c r="S9" s="17"/>
      <c r="T9" s="17"/>
      <c r="U9" s="17"/>
      <c r="V9" s="17"/>
      <c r="W9" s="17" t="n">
        <f aca="false">(E9-AD9)/5</f>
        <v>341.236</v>
      </c>
      <c r="X9" s="18" t="n">
        <v>400</v>
      </c>
      <c r="Y9" s="19" t="n">
        <f aca="false">(F9+L9+M9+N9+X9)/W9</f>
        <v>7.1946072512865</v>
      </c>
      <c r="Z9" s="17" t="n">
        <f aca="false">F9/W9</f>
        <v>2.65229635794582</v>
      </c>
      <c r="AA9" s="17"/>
      <c r="AB9" s="17"/>
      <c r="AC9" s="17"/>
      <c r="AD9" s="17" t="n">
        <f aca="false">VLOOKUP(A:A,[1]TDSheet!$A$1:$AD$1048576,30,0)</f>
        <v>0</v>
      </c>
      <c r="AE9" s="17" t="n">
        <f aca="false">VLOOKUP(A:A,[1]TDSheet!$A$1:$AE$1048576,31,0)</f>
        <v>322.8756</v>
      </c>
      <c r="AF9" s="17" t="n">
        <f aca="false">VLOOKUP(A:A,[1]TDSheet!$A$1:$AF$1048576,32,0)</f>
        <v>314.5778</v>
      </c>
      <c r="AG9" s="17" t="n">
        <f aca="false">VLOOKUP(A:A,[1]TDSheet!$A$1:$AG$1048576,33,0)</f>
        <v>320.1604</v>
      </c>
      <c r="AH9" s="17" t="n">
        <f aca="false">VLOOKUP(A:A,[3]TDSheet!$A$1:$D$1048576,4,0)</f>
        <v>361.878</v>
      </c>
      <c r="AI9" s="17" t="str">
        <f aca="false">VLOOKUP(A:A,[1]TDSheet!$A$1:$AI$1048576,35,0)</f>
        <v>проддек</v>
      </c>
      <c r="AJ9" s="17" t="n">
        <f aca="false">X9*H9</f>
        <v>400</v>
      </c>
      <c r="AK9" s="17" t="n">
        <f aca="false">N9*H9</f>
        <v>400</v>
      </c>
      <c r="AL9" s="17"/>
      <c r="AM9" s="17"/>
    </row>
    <row r="10" s="1" customFormat="true" ht="11.1" hidden="false" customHeight="true" outlineLevel="1" collapsed="false">
      <c r="A10" s="15" t="s">
        <v>36</v>
      </c>
      <c r="B10" s="15" t="s">
        <v>37</v>
      </c>
      <c r="C10" s="16" t="n">
        <v>1366</v>
      </c>
      <c r="D10" s="16" t="n">
        <v>3675</v>
      </c>
      <c r="E10" s="16" t="n">
        <v>4058</v>
      </c>
      <c r="F10" s="16" t="n">
        <v>894</v>
      </c>
      <c r="G10" s="1" t="str">
        <f aca="false">VLOOKUP(A:A,[1]TDSheet!$A$1:$G$1048576,7,0)</f>
        <v>ябл</v>
      </c>
      <c r="H10" s="1" t="n">
        <f aca="false">VLOOKUP(A:A,[1]TDSheet!$A$1:$H$1048576,8,0)</f>
        <v>0.4</v>
      </c>
      <c r="I10" s="1" t="n">
        <f aca="false">VLOOKUP(A:A,[1]TDSheet!$A$1:$I$1048576,9,0)</f>
        <v>45</v>
      </c>
      <c r="J10" s="17" t="n">
        <f aca="false">VLOOKUP(A:A,[2]TDSheet!$A$1:$F$1048576,6,0)</f>
        <v>4524</v>
      </c>
      <c r="K10" s="17" t="n">
        <f aca="false">E10-J10</f>
        <v>-466</v>
      </c>
      <c r="L10" s="17" t="n">
        <f aca="false">VLOOKUP(A:A,[1]TDSheet!$A$1:$N$1048576,14,0)</f>
        <v>400</v>
      </c>
      <c r="M10" s="17" t="n">
        <f aca="false">VLOOKUP(A:A,[1]TDSheet!$A$1:$X$1048576,24,0)</f>
        <v>600</v>
      </c>
      <c r="N10" s="17" t="n">
        <v>800</v>
      </c>
      <c r="O10" s="17"/>
      <c r="P10" s="17"/>
      <c r="Q10" s="17"/>
      <c r="R10" s="17"/>
      <c r="S10" s="17"/>
      <c r="T10" s="17"/>
      <c r="U10" s="17"/>
      <c r="V10" s="17"/>
      <c r="W10" s="17" t="n">
        <f aca="false">(E10-AD10)/5</f>
        <v>681.6</v>
      </c>
      <c r="X10" s="18" t="n">
        <v>800</v>
      </c>
      <c r="Y10" s="19" t="n">
        <f aca="false">(F10+L10+M10+N10+X10)/W10</f>
        <v>5.12617370892019</v>
      </c>
      <c r="Z10" s="17" t="n">
        <f aca="false">F10/W10</f>
        <v>1.31161971830986</v>
      </c>
      <c r="AA10" s="17"/>
      <c r="AB10" s="17"/>
      <c r="AC10" s="17"/>
      <c r="AD10" s="17" t="n">
        <f aca="false">VLOOKUP(A:A,[1]TDSheet!$A$1:$AD$1048576,30,0)</f>
        <v>650</v>
      </c>
      <c r="AE10" s="17" t="n">
        <f aca="false">VLOOKUP(A:A,[1]TDSheet!$A$1:$AE$1048576,31,0)</f>
        <v>440.6</v>
      </c>
      <c r="AF10" s="17" t="n">
        <f aca="false">VLOOKUP(A:A,[1]TDSheet!$A$1:$AF$1048576,32,0)</f>
        <v>403.6</v>
      </c>
      <c r="AG10" s="17" t="n">
        <f aca="false">VLOOKUP(A:A,[1]TDSheet!$A$1:$AG$1048576,33,0)</f>
        <v>457.4</v>
      </c>
      <c r="AH10" s="17" t="n">
        <f aca="false">VLOOKUP(A:A,[3]TDSheet!$A$1:$D$1048576,4,0)</f>
        <v>462</v>
      </c>
      <c r="AI10" s="17" t="str">
        <f aca="false">VLOOKUP(A:A,[1]TDSheet!$A$1:$AI$1048576,35,0)</f>
        <v>проддек</v>
      </c>
      <c r="AJ10" s="17" t="n">
        <f aca="false">X10*H10</f>
        <v>320</v>
      </c>
      <c r="AK10" s="17" t="n">
        <f aca="false">N10*H10</f>
        <v>320</v>
      </c>
      <c r="AL10" s="17"/>
      <c r="AM10" s="17"/>
    </row>
    <row r="11" s="1" customFormat="true" ht="11.1" hidden="false" customHeight="true" outlineLevel="1" collapsed="false">
      <c r="A11" s="15" t="s">
        <v>38</v>
      </c>
      <c r="B11" s="15" t="s">
        <v>37</v>
      </c>
      <c r="C11" s="16" t="n">
        <v>2348</v>
      </c>
      <c r="D11" s="16" t="n">
        <v>6320</v>
      </c>
      <c r="E11" s="16" t="n">
        <v>6874</v>
      </c>
      <c r="F11" s="16" t="n">
        <v>1745</v>
      </c>
      <c r="G11" s="1" t="n">
        <f aca="false">VLOOKUP(A:A,[1]TDSheet!$A$1:$G$1048576,7,0)</f>
        <v>0</v>
      </c>
      <c r="H11" s="1" t="n">
        <f aca="false">VLOOKUP(A:A,[1]TDSheet!$A$1:$H$1048576,8,0)</f>
        <v>0.45</v>
      </c>
      <c r="I11" s="1" t="n">
        <f aca="false">VLOOKUP(A:A,[1]TDSheet!$A$1:$I$1048576,9,0)</f>
        <v>45</v>
      </c>
      <c r="J11" s="17" t="n">
        <f aca="false">VLOOKUP(A:A,[2]TDSheet!$A$1:$F$1048576,6,0)</f>
        <v>6836</v>
      </c>
      <c r="K11" s="17" t="n">
        <f aca="false">E11-J11</f>
        <v>38</v>
      </c>
      <c r="L11" s="17" t="n">
        <f aca="false">VLOOKUP(A:A,[1]TDSheet!$A$1:$N$1048576,14,0)</f>
        <v>500</v>
      </c>
      <c r="M11" s="17" t="n">
        <f aca="false">VLOOKUP(A:A,[1]TDSheet!$A$1:$X$1048576,24,0)</f>
        <v>600</v>
      </c>
      <c r="N11" s="17" t="n">
        <v>800</v>
      </c>
      <c r="O11" s="17"/>
      <c r="P11" s="17"/>
      <c r="Q11" s="17"/>
      <c r="R11" s="17"/>
      <c r="S11" s="17"/>
      <c r="T11" s="17"/>
      <c r="U11" s="17"/>
      <c r="V11" s="17"/>
      <c r="W11" s="17" t="n">
        <f aca="false">(E11-AD11)/5</f>
        <v>795.2</v>
      </c>
      <c r="X11" s="18" t="n">
        <v>800</v>
      </c>
      <c r="Y11" s="19" t="n">
        <f aca="false">(F11+L11+M11+N11+X11)/W11</f>
        <v>5.58978873239437</v>
      </c>
      <c r="Z11" s="17" t="n">
        <f aca="false">F11/W11</f>
        <v>2.19441649899396</v>
      </c>
      <c r="AA11" s="17"/>
      <c r="AB11" s="17"/>
      <c r="AC11" s="17"/>
      <c r="AD11" s="17" t="n">
        <f aca="false">VLOOKUP(A:A,[1]TDSheet!$A$1:$AD$1048576,30,0)</f>
        <v>2898</v>
      </c>
      <c r="AE11" s="17" t="n">
        <f aca="false">VLOOKUP(A:A,[1]TDSheet!$A$1:$AE$1048576,31,0)</f>
        <v>761.8</v>
      </c>
      <c r="AF11" s="17" t="n">
        <f aca="false">VLOOKUP(A:A,[1]TDSheet!$A$1:$AF$1048576,32,0)</f>
        <v>647.4</v>
      </c>
      <c r="AG11" s="17" t="n">
        <f aca="false">VLOOKUP(A:A,[1]TDSheet!$A$1:$AG$1048576,33,0)</f>
        <v>675.8</v>
      </c>
      <c r="AH11" s="17" t="n">
        <f aca="false">VLOOKUP(A:A,[3]TDSheet!$A$1:$D$1048576,4,0)</f>
        <v>589</v>
      </c>
      <c r="AI11" s="17" t="str">
        <f aca="false">VLOOKUP(A:A,[1]TDSheet!$A$1:$AI$1048576,35,0)</f>
        <v>проддек</v>
      </c>
      <c r="AJ11" s="17" t="n">
        <f aca="false">X11*H11</f>
        <v>360</v>
      </c>
      <c r="AK11" s="17" t="n">
        <f aca="false">N11*H11</f>
        <v>360</v>
      </c>
      <c r="AL11" s="17"/>
      <c r="AM11" s="17"/>
    </row>
    <row r="12" s="1" customFormat="true" ht="11.1" hidden="false" customHeight="true" outlineLevel="1" collapsed="false">
      <c r="A12" s="15" t="s">
        <v>39</v>
      </c>
      <c r="B12" s="15" t="s">
        <v>37</v>
      </c>
      <c r="C12" s="16" t="n">
        <v>1839</v>
      </c>
      <c r="D12" s="16" t="n">
        <v>3823</v>
      </c>
      <c r="E12" s="16" t="n">
        <v>4121</v>
      </c>
      <c r="F12" s="16" t="n">
        <v>1392</v>
      </c>
      <c r="G12" s="1" t="n">
        <f aca="false">VLOOKUP(A:A,[1]TDSheet!$A$1:$G$1048576,7,0)</f>
        <v>0</v>
      </c>
      <c r="H12" s="1" t="n">
        <f aca="false">VLOOKUP(A:A,[1]TDSheet!$A$1:$H$1048576,8,0)</f>
        <v>0.45</v>
      </c>
      <c r="I12" s="1" t="n">
        <f aca="false">VLOOKUP(A:A,[1]TDSheet!$A$1:$I$1048576,9,0)</f>
        <v>45</v>
      </c>
      <c r="J12" s="17" t="n">
        <f aca="false">VLOOKUP(A:A,[2]TDSheet!$A$1:$F$1048576,6,0)</f>
        <v>4218</v>
      </c>
      <c r="K12" s="17" t="n">
        <f aca="false">E12-J12</f>
        <v>-97</v>
      </c>
      <c r="L12" s="17" t="n">
        <f aca="false">VLOOKUP(A:A,[1]TDSheet!$A$1:$N$1048576,14,0)</f>
        <v>500</v>
      </c>
      <c r="M12" s="17" t="n">
        <f aca="false">VLOOKUP(A:A,[1]TDSheet!$A$1:$X$1048576,24,0)</f>
        <v>600</v>
      </c>
      <c r="N12" s="17" t="n">
        <v>700</v>
      </c>
      <c r="O12" s="17"/>
      <c r="P12" s="17"/>
      <c r="Q12" s="17"/>
      <c r="R12" s="17"/>
      <c r="S12" s="17"/>
      <c r="T12" s="17"/>
      <c r="U12" s="17"/>
      <c r="V12" s="17"/>
      <c r="W12" s="17" t="n">
        <f aca="false">(E12-AD12)/5</f>
        <v>769</v>
      </c>
      <c r="X12" s="18" t="n">
        <v>700</v>
      </c>
      <c r="Y12" s="19" t="n">
        <f aca="false">(F12+L12+M12+N12+X12)/W12</f>
        <v>5.06111833550065</v>
      </c>
      <c r="Z12" s="17" t="n">
        <f aca="false">F12/W12</f>
        <v>1.81014304291287</v>
      </c>
      <c r="AA12" s="17"/>
      <c r="AB12" s="17"/>
      <c r="AC12" s="17"/>
      <c r="AD12" s="17" t="n">
        <f aca="false">VLOOKUP(A:A,[1]TDSheet!$A$1:$AD$1048576,30,0)</f>
        <v>276</v>
      </c>
      <c r="AE12" s="17" t="n">
        <f aca="false">VLOOKUP(A:A,[1]TDSheet!$A$1:$AE$1048576,31,0)</f>
        <v>611.2</v>
      </c>
      <c r="AF12" s="17" t="n">
        <f aca="false">VLOOKUP(A:A,[1]TDSheet!$A$1:$AF$1048576,32,0)</f>
        <v>562.8</v>
      </c>
      <c r="AG12" s="17" t="n">
        <f aca="false">VLOOKUP(A:A,[1]TDSheet!$A$1:$AG$1048576,33,0)</f>
        <v>620.4</v>
      </c>
      <c r="AH12" s="17" t="n">
        <f aca="false">VLOOKUP(A:A,[3]TDSheet!$A$1:$D$1048576,4,0)</f>
        <v>574</v>
      </c>
      <c r="AI12" s="17" t="n">
        <f aca="false">VLOOKUP(A:A,[1]TDSheet!$A$1:$AI$1048576,35,0)</f>
        <v>0</v>
      </c>
      <c r="AJ12" s="17" t="n">
        <f aca="false">X12*H12</f>
        <v>315</v>
      </c>
      <c r="AK12" s="17" t="n">
        <f aca="false">N12*H12</f>
        <v>315</v>
      </c>
      <c r="AL12" s="17"/>
      <c r="AM12" s="17"/>
    </row>
    <row r="13" s="1" customFormat="true" ht="11.1" hidden="false" customHeight="true" outlineLevel="1" collapsed="false">
      <c r="A13" s="15" t="s">
        <v>40</v>
      </c>
      <c r="B13" s="15" t="s">
        <v>37</v>
      </c>
      <c r="C13" s="16" t="n">
        <v>36</v>
      </c>
      <c r="D13" s="16" t="n">
        <v>37</v>
      </c>
      <c r="E13" s="16" t="n">
        <v>59</v>
      </c>
      <c r="F13" s="16" t="n">
        <v>8</v>
      </c>
      <c r="G13" s="1" t="n">
        <f aca="false">VLOOKUP(A:A,[1]TDSheet!$A$1:$G$1048576,7,0)</f>
        <v>0</v>
      </c>
      <c r="H13" s="1" t="n">
        <f aca="false">VLOOKUP(A:A,[1]TDSheet!$A$1:$H$1048576,8,0)</f>
        <v>0.4</v>
      </c>
      <c r="I13" s="1" t="n">
        <f aca="false">VLOOKUP(A:A,[1]TDSheet!$A$1:$I$1048576,9,0)</f>
        <v>50</v>
      </c>
      <c r="J13" s="17" t="n">
        <f aca="false">VLOOKUP(A:A,[2]TDSheet!$A$1:$F$1048576,6,0)</f>
        <v>93</v>
      </c>
      <c r="K13" s="17" t="n">
        <f aca="false">E13-J13</f>
        <v>-34</v>
      </c>
      <c r="L13" s="17" t="n">
        <f aca="false">VLOOKUP(A:A,[1]TDSheet!$A$1:$N$1048576,14,0)</f>
        <v>0</v>
      </c>
      <c r="M13" s="17" t="n">
        <f aca="false">VLOOKUP(A:A,[1]TDSheet!$A$1:$X$1048576,24,0)</f>
        <v>20</v>
      </c>
      <c r="N13" s="17" t="n">
        <v>20</v>
      </c>
      <c r="O13" s="17"/>
      <c r="P13" s="17"/>
      <c r="Q13" s="17"/>
      <c r="R13" s="17"/>
      <c r="S13" s="17"/>
      <c r="T13" s="17"/>
      <c r="U13" s="17"/>
      <c r="V13" s="17"/>
      <c r="W13" s="17" t="n">
        <f aca="false">(E13-AD13)/5</f>
        <v>11.8</v>
      </c>
      <c r="X13" s="18" t="n">
        <v>20</v>
      </c>
      <c r="Y13" s="19" t="n">
        <f aca="false">(F13+L13+M13+N13+X13)/W13</f>
        <v>5.76271186440678</v>
      </c>
      <c r="Z13" s="17" t="n">
        <f aca="false">F13/W13</f>
        <v>0.677966101694915</v>
      </c>
      <c r="AA13" s="17"/>
      <c r="AB13" s="17"/>
      <c r="AC13" s="17"/>
      <c r="AD13" s="17" t="n">
        <f aca="false">VLOOKUP(A:A,[1]TDSheet!$A$1:$AD$1048576,30,0)</f>
        <v>0</v>
      </c>
      <c r="AE13" s="17" t="n">
        <f aca="false">VLOOKUP(A:A,[1]TDSheet!$A$1:$AE$1048576,31,0)</f>
        <v>7.4</v>
      </c>
      <c r="AF13" s="17" t="n">
        <f aca="false">VLOOKUP(A:A,[1]TDSheet!$A$1:$AF$1048576,32,0)</f>
        <v>6.2</v>
      </c>
      <c r="AG13" s="17" t="n">
        <f aca="false">VLOOKUP(A:A,[1]TDSheet!$A$1:$AG$1048576,33,0)</f>
        <v>5</v>
      </c>
      <c r="AH13" s="17" t="n">
        <f aca="false">VLOOKUP(A:A,[3]TDSheet!$A$1:$D$1048576,4,0)</f>
        <v>4</v>
      </c>
      <c r="AI13" s="17" t="n">
        <f aca="false">VLOOKUP(A:A,[1]TDSheet!$A$1:$AI$1048576,35,0)</f>
        <v>0</v>
      </c>
      <c r="AJ13" s="17" t="n">
        <f aca="false">X13*H13</f>
        <v>8</v>
      </c>
      <c r="AK13" s="17" t="n">
        <f aca="false">N13*H13</f>
        <v>8</v>
      </c>
      <c r="AL13" s="17"/>
      <c r="AM13" s="17"/>
    </row>
    <row r="14" s="1" customFormat="true" ht="21.95" hidden="false" customHeight="true" outlineLevel="1" collapsed="false">
      <c r="A14" s="15" t="s">
        <v>41</v>
      </c>
      <c r="B14" s="15" t="s">
        <v>37</v>
      </c>
      <c r="C14" s="16" t="n">
        <v>633</v>
      </c>
      <c r="D14" s="16" t="n">
        <v>538</v>
      </c>
      <c r="E14" s="16" t="n">
        <v>674</v>
      </c>
      <c r="F14" s="16" t="n">
        <v>472</v>
      </c>
      <c r="G14" s="1" t="n">
        <f aca="false">VLOOKUP(A:A,[1]TDSheet!$A$1:$G$1048576,7,0)</f>
        <v>0</v>
      </c>
      <c r="H14" s="1" t="n">
        <f aca="false">VLOOKUP(A:A,[1]TDSheet!$A$1:$H$1048576,8,0)</f>
        <v>0.17</v>
      </c>
      <c r="I14" s="1" t="n">
        <f aca="false">VLOOKUP(A:A,[1]TDSheet!$A$1:$I$1048576,9,0)</f>
        <v>180</v>
      </c>
      <c r="J14" s="17" t="n">
        <f aca="false">VLOOKUP(A:A,[2]TDSheet!$A$1:$F$1048576,6,0)</f>
        <v>706</v>
      </c>
      <c r="K14" s="17" t="n">
        <f aca="false">E14-J14</f>
        <v>-32</v>
      </c>
      <c r="L14" s="17" t="n">
        <f aca="false">VLOOKUP(A:A,[1]TDSheet!$A$1:$N$1048576,14,0)</f>
        <v>150</v>
      </c>
      <c r="M14" s="17" t="n">
        <f aca="false">VLOOKUP(A:A,[1]TDSheet!$A$1:$X$1048576,24,0)</f>
        <v>0</v>
      </c>
      <c r="N14" s="17" t="n">
        <v>150</v>
      </c>
      <c r="O14" s="17"/>
      <c r="P14" s="17"/>
      <c r="Q14" s="17"/>
      <c r="R14" s="17"/>
      <c r="S14" s="17"/>
      <c r="T14" s="17"/>
      <c r="U14" s="17"/>
      <c r="V14" s="17"/>
      <c r="W14" s="17" t="n">
        <f aca="false">(E14-AD14)/5</f>
        <v>134.8</v>
      </c>
      <c r="X14" s="18" t="n">
        <v>150</v>
      </c>
      <c r="Y14" s="19" t="n">
        <f aca="false">(F14+L14+M14+N14+X14)/W14</f>
        <v>6.83976261127596</v>
      </c>
      <c r="Z14" s="17" t="n">
        <f aca="false">F14/W14</f>
        <v>3.50148367952522</v>
      </c>
      <c r="AA14" s="17"/>
      <c r="AB14" s="17"/>
      <c r="AC14" s="17"/>
      <c r="AD14" s="17" t="n">
        <f aca="false">VLOOKUP(A:A,[1]TDSheet!$A$1:$AD$1048576,30,0)</f>
        <v>0</v>
      </c>
      <c r="AE14" s="17" t="n">
        <f aca="false">VLOOKUP(A:A,[1]TDSheet!$A$1:$AE$1048576,31,0)</f>
        <v>78</v>
      </c>
      <c r="AF14" s="17" t="n">
        <f aca="false">VLOOKUP(A:A,[1]TDSheet!$A$1:$AF$1048576,32,0)</f>
        <v>54.6</v>
      </c>
      <c r="AG14" s="17" t="n">
        <f aca="false">VLOOKUP(A:A,[1]TDSheet!$A$1:$AG$1048576,33,0)</f>
        <v>57.8</v>
      </c>
      <c r="AH14" s="17" t="n">
        <f aca="false">VLOOKUP(A:A,[3]TDSheet!$A$1:$D$1048576,4,0)</f>
        <v>106</v>
      </c>
      <c r="AI14" s="17" t="n">
        <f aca="false">VLOOKUP(A:A,[1]TDSheet!$A$1:$AI$1048576,35,0)</f>
        <v>0</v>
      </c>
      <c r="AJ14" s="17" t="n">
        <f aca="false">X14*H14</f>
        <v>25.5</v>
      </c>
      <c r="AK14" s="17" t="n">
        <f aca="false">N14*H14</f>
        <v>25.5</v>
      </c>
      <c r="AL14" s="17"/>
      <c r="AM14" s="17"/>
    </row>
    <row r="15" s="1" customFormat="true" ht="11.1" hidden="false" customHeight="true" outlineLevel="1" collapsed="false">
      <c r="A15" s="15" t="s">
        <v>42</v>
      </c>
      <c r="B15" s="15" t="s">
        <v>37</v>
      </c>
      <c r="C15" s="16" t="n">
        <v>287</v>
      </c>
      <c r="D15" s="16" t="n">
        <v>175</v>
      </c>
      <c r="E15" s="16" t="n">
        <v>261</v>
      </c>
      <c r="F15" s="16" t="n">
        <v>192</v>
      </c>
      <c r="G15" s="1" t="n">
        <f aca="false">VLOOKUP(A:A,[1]TDSheet!$A$1:$G$1048576,7,0)</f>
        <v>0</v>
      </c>
      <c r="H15" s="1" t="n">
        <f aca="false">VLOOKUP(A:A,[1]TDSheet!$A$1:$H$1048576,8,0)</f>
        <v>0.3</v>
      </c>
      <c r="I15" s="1" t="n">
        <f aca="false">VLOOKUP(A:A,[1]TDSheet!$A$1:$I$1048576,9,0)</f>
        <v>40</v>
      </c>
      <c r="J15" s="17" t="n">
        <f aca="false">VLOOKUP(A:A,[2]TDSheet!$A$1:$F$1048576,6,0)</f>
        <v>307</v>
      </c>
      <c r="K15" s="17" t="n">
        <f aca="false">E15-J15</f>
        <v>-46</v>
      </c>
      <c r="L15" s="17" t="n">
        <f aca="false">VLOOKUP(A:A,[1]TDSheet!$A$1:$N$1048576,14,0)</f>
        <v>50</v>
      </c>
      <c r="M15" s="17" t="n">
        <f aca="false">VLOOKUP(A:A,[1]TDSheet!$A$1:$X$1048576,24,0)</f>
        <v>50</v>
      </c>
      <c r="N15" s="17" t="n">
        <v>50</v>
      </c>
      <c r="O15" s="17"/>
      <c r="P15" s="17"/>
      <c r="Q15" s="17"/>
      <c r="R15" s="17"/>
      <c r="S15" s="17"/>
      <c r="T15" s="17"/>
      <c r="U15" s="17"/>
      <c r="V15" s="17"/>
      <c r="W15" s="17" t="n">
        <f aca="false">(E15-AD15)/5</f>
        <v>52.2</v>
      </c>
      <c r="X15" s="18"/>
      <c r="Y15" s="19" t="n">
        <f aca="false">(F15+L15+M15+N15+X15)/W15</f>
        <v>6.55172413793103</v>
      </c>
      <c r="Z15" s="17" t="n">
        <f aca="false">F15/W15</f>
        <v>3.67816091954023</v>
      </c>
      <c r="AA15" s="17"/>
      <c r="AB15" s="17"/>
      <c r="AC15" s="17"/>
      <c r="AD15" s="17" t="n">
        <f aca="false">VLOOKUP(A:A,[1]TDSheet!$A$1:$AD$1048576,30,0)</f>
        <v>0</v>
      </c>
      <c r="AE15" s="17" t="n">
        <f aca="false">VLOOKUP(A:A,[1]TDSheet!$A$1:$AE$1048576,31,0)</f>
        <v>65.4</v>
      </c>
      <c r="AF15" s="17" t="n">
        <f aca="false">VLOOKUP(A:A,[1]TDSheet!$A$1:$AF$1048576,32,0)</f>
        <v>64.6</v>
      </c>
      <c r="AG15" s="17" t="n">
        <f aca="false">VLOOKUP(A:A,[1]TDSheet!$A$1:$AG$1048576,33,0)</f>
        <v>49.6</v>
      </c>
      <c r="AH15" s="17" t="n">
        <f aca="false">VLOOKUP(A:A,[3]TDSheet!$A$1:$D$1048576,4,0)</f>
        <v>53</v>
      </c>
      <c r="AI15" s="17" t="n">
        <f aca="false">VLOOKUP(A:A,[1]TDSheet!$A$1:$AI$1048576,35,0)</f>
        <v>0</v>
      </c>
      <c r="AJ15" s="17" t="n">
        <f aca="false">X15*H15</f>
        <v>0</v>
      </c>
      <c r="AK15" s="17" t="n">
        <f aca="false">N15*H15</f>
        <v>15</v>
      </c>
      <c r="AL15" s="17"/>
      <c r="AM15" s="17"/>
    </row>
    <row r="16" s="1" customFormat="true" ht="11.1" hidden="false" customHeight="true" outlineLevel="1" collapsed="false">
      <c r="A16" s="15" t="s">
        <v>43</v>
      </c>
      <c r="B16" s="15" t="s">
        <v>37</v>
      </c>
      <c r="C16" s="16" t="n">
        <v>3232</v>
      </c>
      <c r="D16" s="16" t="n">
        <v>3094</v>
      </c>
      <c r="E16" s="16" t="n">
        <v>2929</v>
      </c>
      <c r="F16" s="16" t="n">
        <v>3308</v>
      </c>
      <c r="G16" s="1" t="n">
        <f aca="false">VLOOKUP(A:A,[1]TDSheet!$A$1:$G$1048576,7,0)</f>
        <v>0</v>
      </c>
      <c r="H16" s="1" t="n">
        <f aca="false">VLOOKUP(A:A,[1]TDSheet!$A$1:$H$1048576,8,0)</f>
        <v>0.17</v>
      </c>
      <c r="I16" s="1" t="n">
        <f aca="false">VLOOKUP(A:A,[1]TDSheet!$A$1:$I$1048576,9,0)</f>
        <v>180</v>
      </c>
      <c r="J16" s="17" t="n">
        <f aca="false">VLOOKUP(A:A,[2]TDSheet!$A$1:$F$1048576,6,0)</f>
        <v>2984</v>
      </c>
      <c r="K16" s="17" t="n">
        <f aca="false">E16-J16</f>
        <v>-55</v>
      </c>
      <c r="L16" s="17" t="n">
        <f aca="false">VLOOKUP(A:A,[1]TDSheet!$A$1:$N$1048576,14,0)</f>
        <v>1000</v>
      </c>
      <c r="M16" s="17" t="n">
        <f aca="false">VLOOKUP(A:A,[1]TDSheet!$A$1:$X$1048576,24,0)</f>
        <v>0</v>
      </c>
      <c r="N16" s="17" t="n">
        <v>500</v>
      </c>
      <c r="O16" s="17"/>
      <c r="P16" s="17"/>
      <c r="Q16" s="17"/>
      <c r="R16" s="17"/>
      <c r="S16" s="17"/>
      <c r="T16" s="17"/>
      <c r="U16" s="17"/>
      <c r="V16" s="17"/>
      <c r="W16" s="17" t="n">
        <f aca="false">(E16-AD16)/5</f>
        <v>585.8</v>
      </c>
      <c r="X16" s="18"/>
      <c r="Y16" s="19" t="n">
        <f aca="false">(F16+L16+M16+N16+X16)/W16</f>
        <v>8.20757937862752</v>
      </c>
      <c r="Z16" s="17" t="n">
        <f aca="false">F16/W16</f>
        <v>5.64697849095254</v>
      </c>
      <c r="AA16" s="17"/>
      <c r="AB16" s="17"/>
      <c r="AC16" s="17"/>
      <c r="AD16" s="17" t="n">
        <f aca="false">VLOOKUP(A:A,[1]TDSheet!$A$1:$AD$1048576,30,0)</f>
        <v>0</v>
      </c>
      <c r="AE16" s="17" t="n">
        <f aca="false">VLOOKUP(A:A,[1]TDSheet!$A$1:$AE$1048576,31,0)</f>
        <v>325.4</v>
      </c>
      <c r="AF16" s="17" t="n">
        <f aca="false">VLOOKUP(A:A,[1]TDSheet!$A$1:$AF$1048576,32,0)</f>
        <v>293.2</v>
      </c>
      <c r="AG16" s="17" t="n">
        <f aca="false">VLOOKUP(A:A,[1]TDSheet!$A$1:$AG$1048576,33,0)</f>
        <v>327.4</v>
      </c>
      <c r="AH16" s="17" t="n">
        <f aca="false">VLOOKUP(A:A,[3]TDSheet!$A$1:$D$1048576,4,0)</f>
        <v>520</v>
      </c>
      <c r="AI16" s="17" t="n">
        <f aca="false">VLOOKUP(A:A,[1]TDSheet!$A$1:$AI$1048576,35,0)</f>
        <v>0</v>
      </c>
      <c r="AJ16" s="17" t="n">
        <f aca="false">X16*H16</f>
        <v>0</v>
      </c>
      <c r="AK16" s="17" t="n">
        <f aca="false">N16*H16</f>
        <v>85</v>
      </c>
      <c r="AL16" s="17"/>
      <c r="AM16" s="17"/>
    </row>
    <row r="17" s="1" customFormat="true" ht="21.95" hidden="false" customHeight="true" outlineLevel="1" collapsed="false">
      <c r="A17" s="15" t="s">
        <v>44</v>
      </c>
      <c r="B17" s="15" t="s">
        <v>37</v>
      </c>
      <c r="C17" s="16" t="n">
        <v>387</v>
      </c>
      <c r="D17" s="16" t="n">
        <v>486</v>
      </c>
      <c r="E17" s="16" t="n">
        <v>531</v>
      </c>
      <c r="F17" s="16" t="n">
        <v>326</v>
      </c>
      <c r="G17" s="1" t="n">
        <f aca="false">VLOOKUP(A:A,[1]TDSheet!$A$1:$G$1048576,7,0)</f>
        <v>0</v>
      </c>
      <c r="H17" s="1" t="n">
        <f aca="false">VLOOKUP(A:A,[1]TDSheet!$A$1:$H$1048576,8,0)</f>
        <v>0.35</v>
      </c>
      <c r="I17" s="1" t="n">
        <f aca="false">VLOOKUP(A:A,[1]TDSheet!$A$1:$I$1048576,9,0)</f>
        <v>45</v>
      </c>
      <c r="J17" s="17" t="n">
        <f aca="false">VLOOKUP(A:A,[2]TDSheet!$A$1:$F$1048576,6,0)</f>
        <v>791</v>
      </c>
      <c r="K17" s="17" t="n">
        <f aca="false">E17-J17</f>
        <v>-260</v>
      </c>
      <c r="L17" s="17" t="n">
        <f aca="false">VLOOKUP(A:A,[1]TDSheet!$A$1:$N$1048576,14,0)</f>
        <v>60</v>
      </c>
      <c r="M17" s="17" t="n">
        <f aca="false">VLOOKUP(A:A,[1]TDSheet!$A$1:$X$1048576,24,0)</f>
        <v>120</v>
      </c>
      <c r="N17" s="17" t="n">
        <v>120</v>
      </c>
      <c r="O17" s="17"/>
      <c r="P17" s="17"/>
      <c r="Q17" s="17"/>
      <c r="R17" s="17"/>
      <c r="S17" s="17"/>
      <c r="T17" s="17"/>
      <c r="U17" s="17"/>
      <c r="V17" s="17"/>
      <c r="W17" s="17" t="n">
        <f aca="false">(E17-AD17)/5</f>
        <v>106.2</v>
      </c>
      <c r="X17" s="18" t="n">
        <v>120</v>
      </c>
      <c r="Y17" s="19" t="n">
        <f aca="false">(F17+L17+M17+N17+X17)/W17</f>
        <v>7.02448210922787</v>
      </c>
      <c r="Z17" s="17" t="n">
        <f aca="false">F17/W17</f>
        <v>3.06967984934087</v>
      </c>
      <c r="AA17" s="17"/>
      <c r="AB17" s="17"/>
      <c r="AC17" s="17"/>
      <c r="AD17" s="17" t="n">
        <f aca="false">VLOOKUP(A:A,[1]TDSheet!$A$1:$AD$1048576,30,0)</f>
        <v>0</v>
      </c>
      <c r="AE17" s="17" t="n">
        <f aca="false">VLOOKUP(A:A,[1]TDSheet!$A$1:$AE$1048576,31,0)</f>
        <v>109.8</v>
      </c>
      <c r="AF17" s="17" t="n">
        <f aca="false">VLOOKUP(A:A,[1]TDSheet!$A$1:$AF$1048576,32,0)</f>
        <v>83.8</v>
      </c>
      <c r="AG17" s="17" t="n">
        <f aca="false">VLOOKUP(A:A,[1]TDSheet!$A$1:$AG$1048576,33,0)</f>
        <v>86.6</v>
      </c>
      <c r="AH17" s="17" t="n">
        <f aca="false">VLOOKUP(A:A,[3]TDSheet!$A$1:$D$1048576,4,0)</f>
        <v>50</v>
      </c>
      <c r="AI17" s="17" t="str">
        <f aca="false">VLOOKUP(A:A,[1]TDSheet!$A$1:$AI$1048576,35,0)</f>
        <v>оконч</v>
      </c>
      <c r="AJ17" s="17" t="n">
        <f aca="false">X17*H17</f>
        <v>42</v>
      </c>
      <c r="AK17" s="17" t="n">
        <f aca="false">N17*H17</f>
        <v>42</v>
      </c>
      <c r="AL17" s="17"/>
      <c r="AM17" s="17"/>
    </row>
    <row r="18" s="1" customFormat="true" ht="21.95" hidden="false" customHeight="true" outlineLevel="1" collapsed="false">
      <c r="A18" s="15" t="s">
        <v>45</v>
      </c>
      <c r="B18" s="15" t="s">
        <v>37</v>
      </c>
      <c r="C18" s="16" t="n">
        <v>80</v>
      </c>
      <c r="D18" s="16" t="n">
        <v>302</v>
      </c>
      <c r="E18" s="16" t="n">
        <v>291</v>
      </c>
      <c r="F18" s="16" t="n">
        <v>85</v>
      </c>
      <c r="G18" s="1" t="str">
        <f aca="false">VLOOKUP(A:A,[1]TDSheet!$A$1:$G$1048576,7,0)</f>
        <v>н</v>
      </c>
      <c r="H18" s="1" t="n">
        <f aca="false">VLOOKUP(A:A,[1]TDSheet!$A$1:$H$1048576,8,0)</f>
        <v>0.35</v>
      </c>
      <c r="I18" s="1" t="n">
        <f aca="false">VLOOKUP(A:A,[1]TDSheet!$A$1:$I$1048576,9,0)</f>
        <v>45</v>
      </c>
      <c r="J18" s="17" t="n">
        <f aca="false">VLOOKUP(A:A,[2]TDSheet!$A$1:$F$1048576,6,0)</f>
        <v>352</v>
      </c>
      <c r="K18" s="17" t="n">
        <f aca="false">E18-J18</f>
        <v>-61</v>
      </c>
      <c r="L18" s="17" t="n">
        <f aca="false">VLOOKUP(A:A,[1]TDSheet!$A$1:$N$1048576,14,0)</f>
        <v>30</v>
      </c>
      <c r="M18" s="17" t="n">
        <f aca="false">VLOOKUP(A:A,[1]TDSheet!$A$1:$X$1048576,24,0)</f>
        <v>30</v>
      </c>
      <c r="N18" s="17" t="n">
        <v>50</v>
      </c>
      <c r="O18" s="17"/>
      <c r="P18" s="17"/>
      <c r="Q18" s="17"/>
      <c r="R18" s="17"/>
      <c r="S18" s="17"/>
      <c r="T18" s="17"/>
      <c r="U18" s="17"/>
      <c r="V18" s="17"/>
      <c r="W18" s="17" t="n">
        <f aca="false">(E18-AD18)/5</f>
        <v>31.8</v>
      </c>
      <c r="X18" s="18" t="n">
        <v>50</v>
      </c>
      <c r="Y18" s="19" t="n">
        <f aca="false">(F18+L18+M18+N18+X18)/W18</f>
        <v>7.70440251572327</v>
      </c>
      <c r="Z18" s="17" t="n">
        <f aca="false">F18/W18</f>
        <v>2.67295597484277</v>
      </c>
      <c r="AA18" s="17"/>
      <c r="AB18" s="17"/>
      <c r="AC18" s="17"/>
      <c r="AD18" s="17" t="n">
        <f aca="false">VLOOKUP(A:A,[1]TDSheet!$A$1:$AD$1048576,30,0)</f>
        <v>132</v>
      </c>
      <c r="AE18" s="17" t="n">
        <f aca="false">VLOOKUP(A:A,[1]TDSheet!$A$1:$AE$1048576,31,0)</f>
        <v>5.2</v>
      </c>
      <c r="AF18" s="17" t="n">
        <f aca="false">VLOOKUP(A:A,[1]TDSheet!$A$1:$AF$1048576,32,0)</f>
        <v>11.6</v>
      </c>
      <c r="AG18" s="17" t="n">
        <f aca="false">VLOOKUP(A:A,[1]TDSheet!$A$1:$AG$1048576,33,0)</f>
        <v>25.6</v>
      </c>
      <c r="AH18" s="17" t="n">
        <f aca="false">VLOOKUP(A:A,[3]TDSheet!$A$1:$D$1048576,4,0)</f>
        <v>45</v>
      </c>
      <c r="AI18" s="17" t="str">
        <f aca="false">VLOOKUP(A:A,[1]TDSheet!$A$1:$AI$1048576,35,0)</f>
        <v>склад</v>
      </c>
      <c r="AJ18" s="17" t="n">
        <f aca="false">X18*H18</f>
        <v>17.5</v>
      </c>
      <c r="AK18" s="17" t="n">
        <f aca="false">N18*H18</f>
        <v>17.5</v>
      </c>
      <c r="AL18" s="17"/>
      <c r="AM18" s="17"/>
    </row>
    <row r="19" s="1" customFormat="true" ht="21.95" hidden="false" customHeight="true" outlineLevel="1" collapsed="false">
      <c r="A19" s="15" t="s">
        <v>46</v>
      </c>
      <c r="B19" s="15" t="s">
        <v>37</v>
      </c>
      <c r="C19" s="16" t="n">
        <v>444</v>
      </c>
      <c r="D19" s="16" t="n">
        <v>119</v>
      </c>
      <c r="E19" s="16" t="n">
        <v>459</v>
      </c>
      <c r="F19" s="16" t="n">
        <v>81</v>
      </c>
      <c r="G19" s="1" t="n">
        <f aca="false">VLOOKUP(A:A,[1]TDSheet!$A$1:$G$1048576,7,0)</f>
        <v>0</v>
      </c>
      <c r="H19" s="1" t="n">
        <f aca="false">VLOOKUP(A:A,[1]TDSheet!$A$1:$H$1048576,8,0)</f>
        <v>0.35</v>
      </c>
      <c r="I19" s="1" t="n">
        <f aca="false">VLOOKUP(A:A,[1]TDSheet!$A$1:$I$1048576,9,0)</f>
        <v>45</v>
      </c>
      <c r="J19" s="17" t="n">
        <f aca="false">VLOOKUP(A:A,[2]TDSheet!$A$1:$F$1048576,6,0)</f>
        <v>566</v>
      </c>
      <c r="K19" s="17" t="n">
        <f aca="false">E19-J19</f>
        <v>-107</v>
      </c>
      <c r="L19" s="17" t="n">
        <f aca="false">VLOOKUP(A:A,[1]TDSheet!$A$1:$N$1048576,14,0)</f>
        <v>60</v>
      </c>
      <c r="M19" s="17" t="n">
        <f aca="false">VLOOKUP(A:A,[1]TDSheet!$A$1:$X$1048576,24,0)</f>
        <v>110</v>
      </c>
      <c r="N19" s="17" t="n">
        <v>100</v>
      </c>
      <c r="O19" s="17"/>
      <c r="P19" s="17"/>
      <c r="Q19" s="17"/>
      <c r="R19" s="17"/>
      <c r="S19" s="17"/>
      <c r="T19" s="17"/>
      <c r="U19" s="17"/>
      <c r="V19" s="17"/>
      <c r="W19" s="17" t="n">
        <f aca="false">(E19-AD19)/5</f>
        <v>91.8</v>
      </c>
      <c r="X19" s="18" t="n">
        <v>100</v>
      </c>
      <c r="Y19" s="19" t="n">
        <f aca="false">(F19+L19+M19+N19+X19)/W19</f>
        <v>4.91285403050109</v>
      </c>
      <c r="Z19" s="17" t="n">
        <f aca="false">F19/W19</f>
        <v>0.882352941176471</v>
      </c>
      <c r="AA19" s="17"/>
      <c r="AB19" s="17"/>
      <c r="AC19" s="17"/>
      <c r="AD19" s="17" t="n">
        <f aca="false">VLOOKUP(A:A,[1]TDSheet!$A$1:$AD$1048576,30,0)</f>
        <v>0</v>
      </c>
      <c r="AE19" s="17" t="n">
        <f aca="false">VLOOKUP(A:A,[1]TDSheet!$A$1:$AE$1048576,31,0)</f>
        <v>85</v>
      </c>
      <c r="AF19" s="17" t="n">
        <f aca="false">VLOOKUP(A:A,[1]TDSheet!$A$1:$AF$1048576,32,0)</f>
        <v>81.8</v>
      </c>
      <c r="AG19" s="17" t="n">
        <f aca="false">VLOOKUP(A:A,[1]TDSheet!$A$1:$AG$1048576,33,0)</f>
        <v>58.8</v>
      </c>
      <c r="AH19" s="17" t="n">
        <f aca="false">VLOOKUP(A:A,[3]TDSheet!$A$1:$D$1048576,4,0)</f>
        <v>30</v>
      </c>
      <c r="AI19" s="17" t="n">
        <f aca="false">VLOOKUP(A:A,[1]TDSheet!$A$1:$AI$1048576,35,0)</f>
        <v>0</v>
      </c>
      <c r="AJ19" s="17" t="n">
        <f aca="false">X19*H19</f>
        <v>35</v>
      </c>
      <c r="AK19" s="17" t="n">
        <f aca="false">N19*H19</f>
        <v>35</v>
      </c>
      <c r="AL19" s="17"/>
      <c r="AM19" s="17"/>
    </row>
    <row r="20" s="1" customFormat="true" ht="21.95" hidden="false" customHeight="true" outlineLevel="1" collapsed="false">
      <c r="A20" s="15" t="s">
        <v>47</v>
      </c>
      <c r="B20" s="15" t="s">
        <v>37</v>
      </c>
      <c r="C20" s="16" t="n">
        <v>259</v>
      </c>
      <c r="D20" s="16" t="n">
        <v>797</v>
      </c>
      <c r="E20" s="16" t="n">
        <v>867</v>
      </c>
      <c r="F20" s="16" t="n">
        <v>143</v>
      </c>
      <c r="G20" s="1" t="n">
        <f aca="false">VLOOKUP(A:A,[1]TDSheet!$A$1:$G$1048576,7,0)</f>
        <v>0</v>
      </c>
      <c r="H20" s="1" t="n">
        <f aca="false">VLOOKUP(A:A,[1]TDSheet!$A$1:$H$1048576,8,0)</f>
        <v>0.35</v>
      </c>
      <c r="I20" s="1" t="n">
        <f aca="false">VLOOKUP(A:A,[1]TDSheet!$A$1:$I$1048576,9,0)</f>
        <v>45</v>
      </c>
      <c r="J20" s="17" t="n">
        <f aca="false">VLOOKUP(A:A,[2]TDSheet!$A$1:$F$1048576,6,0)</f>
        <v>985</v>
      </c>
      <c r="K20" s="17" t="n">
        <f aca="false">E20-J20</f>
        <v>-118</v>
      </c>
      <c r="L20" s="17" t="n">
        <f aca="false">VLOOKUP(A:A,[1]TDSheet!$A$1:$N$1048576,14,0)</f>
        <v>100</v>
      </c>
      <c r="M20" s="17" t="n">
        <f aca="false">VLOOKUP(A:A,[1]TDSheet!$A$1:$X$1048576,24,0)</f>
        <v>200</v>
      </c>
      <c r="N20" s="17" t="n">
        <v>220</v>
      </c>
      <c r="O20" s="17"/>
      <c r="P20" s="17"/>
      <c r="Q20" s="17"/>
      <c r="R20" s="17"/>
      <c r="S20" s="17"/>
      <c r="T20" s="17"/>
      <c r="U20" s="17"/>
      <c r="V20" s="17"/>
      <c r="W20" s="17" t="n">
        <f aca="false">(E20-AD20)/5</f>
        <v>173.4</v>
      </c>
      <c r="X20" s="18" t="n">
        <v>220</v>
      </c>
      <c r="Y20" s="19" t="n">
        <f aca="false">(F20+L20+M20+N20+X20)/W20</f>
        <v>5.09227220299885</v>
      </c>
      <c r="Z20" s="17" t="n">
        <f aca="false">F20/W20</f>
        <v>0.824682814302192</v>
      </c>
      <c r="AA20" s="17"/>
      <c r="AB20" s="17"/>
      <c r="AC20" s="17"/>
      <c r="AD20" s="17" t="n">
        <f aca="false">VLOOKUP(A:A,[1]TDSheet!$A$1:$AD$1048576,30,0)</f>
        <v>0</v>
      </c>
      <c r="AE20" s="17" t="n">
        <f aca="false">VLOOKUP(A:A,[1]TDSheet!$A$1:$AE$1048576,31,0)</f>
        <v>38.6</v>
      </c>
      <c r="AF20" s="17" t="n">
        <f aca="false">VLOOKUP(A:A,[1]TDSheet!$A$1:$AF$1048576,32,0)</f>
        <v>90.8</v>
      </c>
      <c r="AG20" s="17" t="n">
        <f aca="false">VLOOKUP(A:A,[1]TDSheet!$A$1:$AG$1048576,33,0)</f>
        <v>105.6</v>
      </c>
      <c r="AH20" s="17" t="n">
        <f aca="false">VLOOKUP(A:A,[3]TDSheet!$A$1:$D$1048576,4,0)</f>
        <v>121</v>
      </c>
      <c r="AI20" s="17" t="n">
        <f aca="false">VLOOKUP(A:A,[1]TDSheet!$A$1:$AI$1048576,35,0)</f>
        <v>0</v>
      </c>
      <c r="AJ20" s="17" t="n">
        <f aca="false">X20*H20</f>
        <v>77</v>
      </c>
      <c r="AK20" s="17" t="n">
        <f aca="false">N20*H20</f>
        <v>77</v>
      </c>
      <c r="AL20" s="17"/>
      <c r="AM20" s="17"/>
    </row>
    <row r="21" s="1" customFormat="true" ht="11.1" hidden="false" customHeight="true" outlineLevel="1" collapsed="false">
      <c r="A21" s="15" t="s">
        <v>48</v>
      </c>
      <c r="B21" s="15" t="s">
        <v>33</v>
      </c>
      <c r="C21" s="16" t="n">
        <v>414.4</v>
      </c>
      <c r="D21" s="16" t="n">
        <v>430.247</v>
      </c>
      <c r="E21" s="16" t="n">
        <v>473.5</v>
      </c>
      <c r="F21" s="16" t="n">
        <v>329.723</v>
      </c>
      <c r="G21" s="1" t="n">
        <f aca="false">VLOOKUP(A:A,[1]TDSheet!$A$1:$G$1048576,7,0)</f>
        <v>0</v>
      </c>
      <c r="H21" s="1" t="n">
        <f aca="false">VLOOKUP(A:A,[1]TDSheet!$A$1:$H$1048576,8,0)</f>
        <v>1</v>
      </c>
      <c r="I21" s="1" t="n">
        <f aca="false">VLOOKUP(A:A,[1]TDSheet!$A$1:$I$1048576,9,0)</f>
        <v>50</v>
      </c>
      <c r="J21" s="17" t="n">
        <f aca="false">VLOOKUP(A:A,[2]TDSheet!$A$1:$F$1048576,6,0)</f>
        <v>532.662</v>
      </c>
      <c r="K21" s="17" t="n">
        <f aca="false">E21-J21</f>
        <v>-59.162</v>
      </c>
      <c r="L21" s="17" t="n">
        <f aca="false">VLOOKUP(A:A,[1]TDSheet!$A$1:$N$1048576,14,0)</f>
        <v>50</v>
      </c>
      <c r="M21" s="17" t="n">
        <f aca="false">VLOOKUP(A:A,[1]TDSheet!$A$1:$X$1048576,24,0)</f>
        <v>0</v>
      </c>
      <c r="N21" s="17" t="n">
        <v>120</v>
      </c>
      <c r="O21" s="17"/>
      <c r="P21" s="17"/>
      <c r="Q21" s="17"/>
      <c r="R21" s="17"/>
      <c r="S21" s="17"/>
      <c r="T21" s="17"/>
      <c r="U21" s="17"/>
      <c r="V21" s="17"/>
      <c r="W21" s="17" t="n">
        <f aca="false">(E21-AD21)/5</f>
        <v>94.7</v>
      </c>
      <c r="X21" s="18" t="n">
        <v>120</v>
      </c>
      <c r="Y21" s="19" t="n">
        <f aca="false">(F21+L21+M21+N21+X21)/W21</f>
        <v>6.54406546990496</v>
      </c>
      <c r="Z21" s="17" t="n">
        <f aca="false">F21/W21</f>
        <v>3.48176346356917</v>
      </c>
      <c r="AA21" s="17"/>
      <c r="AB21" s="17"/>
      <c r="AC21" s="17"/>
      <c r="AD21" s="17" t="n">
        <f aca="false">VLOOKUP(A:A,[1]TDSheet!$A$1:$AD$1048576,30,0)</f>
        <v>0</v>
      </c>
      <c r="AE21" s="17" t="n">
        <f aca="false">VLOOKUP(A:A,[1]TDSheet!$A$1:$AE$1048576,31,0)</f>
        <v>92.3992</v>
      </c>
      <c r="AF21" s="17" t="n">
        <f aca="false">VLOOKUP(A:A,[1]TDSheet!$A$1:$AF$1048576,32,0)</f>
        <v>79.9432</v>
      </c>
      <c r="AG21" s="17" t="n">
        <f aca="false">VLOOKUP(A:A,[1]TDSheet!$A$1:$AG$1048576,33,0)</f>
        <v>86.354</v>
      </c>
      <c r="AH21" s="17" t="n">
        <f aca="false">VLOOKUP(A:A,[3]TDSheet!$A$1:$D$1048576,4,0)</f>
        <v>92.856</v>
      </c>
      <c r="AI21" s="17" t="n">
        <f aca="false">VLOOKUP(A:A,[1]TDSheet!$A$1:$AI$1048576,35,0)</f>
        <v>0</v>
      </c>
      <c r="AJ21" s="17" t="n">
        <f aca="false">X21*H21</f>
        <v>120</v>
      </c>
      <c r="AK21" s="17" t="n">
        <f aca="false">N21*H21</f>
        <v>120</v>
      </c>
      <c r="AL21" s="17"/>
      <c r="AM21" s="17"/>
    </row>
    <row r="22" s="1" customFormat="true" ht="11.1" hidden="false" customHeight="true" outlineLevel="1" collapsed="false">
      <c r="A22" s="15" t="s">
        <v>49</v>
      </c>
      <c r="B22" s="15" t="s">
        <v>33</v>
      </c>
      <c r="C22" s="16" t="n">
        <v>3867.038</v>
      </c>
      <c r="D22" s="16" t="n">
        <v>8142.004</v>
      </c>
      <c r="E22" s="16" t="n">
        <v>7726.28</v>
      </c>
      <c r="F22" s="16" t="n">
        <v>4031.78</v>
      </c>
      <c r="G22" s="1" t="n">
        <f aca="false">VLOOKUP(A:A,[1]TDSheet!$A$1:$G$1048576,7,0)</f>
        <v>0</v>
      </c>
      <c r="H22" s="1" t="n">
        <f aca="false">VLOOKUP(A:A,[1]TDSheet!$A$1:$H$1048576,8,0)</f>
        <v>1</v>
      </c>
      <c r="I22" s="1" t="n">
        <f aca="false">VLOOKUP(A:A,[1]TDSheet!$A$1:$I$1048576,9,0)</f>
        <v>50</v>
      </c>
      <c r="J22" s="17" t="n">
        <f aca="false">VLOOKUP(A:A,[2]TDSheet!$A$1:$F$1048576,6,0)</f>
        <v>8112.868</v>
      </c>
      <c r="K22" s="17" t="n">
        <f aca="false">E22-J22</f>
        <v>-386.588000000001</v>
      </c>
      <c r="L22" s="17" t="n">
        <f aca="false">VLOOKUP(A:A,[1]TDSheet!$A$1:$N$1048576,14,0)</f>
        <v>1600</v>
      </c>
      <c r="M22" s="17" t="n">
        <f aca="false">VLOOKUP(A:A,[1]TDSheet!$A$1:$X$1048576,24,0)</f>
        <v>1500</v>
      </c>
      <c r="N22" s="17" t="n">
        <v>2100</v>
      </c>
      <c r="O22" s="17"/>
      <c r="P22" s="17"/>
      <c r="Q22" s="17"/>
      <c r="R22" s="17"/>
      <c r="S22" s="17"/>
      <c r="T22" s="17"/>
      <c r="U22" s="17"/>
      <c r="V22" s="17"/>
      <c r="W22" s="17" t="n">
        <f aca="false">(E22-AD22)/5</f>
        <v>1545.256</v>
      </c>
      <c r="X22" s="18" t="n">
        <v>2100</v>
      </c>
      <c r="Y22" s="19" t="n">
        <f aca="false">(F22+L22+M22+N22+X22)/W22</f>
        <v>7.33327034484901</v>
      </c>
      <c r="Z22" s="17" t="n">
        <f aca="false">F22/W22</f>
        <v>2.60913402051181</v>
      </c>
      <c r="AA22" s="17"/>
      <c r="AB22" s="17"/>
      <c r="AC22" s="17"/>
      <c r="AD22" s="17" t="n">
        <f aca="false">VLOOKUP(A:A,[1]TDSheet!$A$1:$AD$1048576,30,0)</f>
        <v>0</v>
      </c>
      <c r="AE22" s="17" t="n">
        <f aca="false">VLOOKUP(A:A,[1]TDSheet!$A$1:$AE$1048576,31,0)</f>
        <v>1064.8502</v>
      </c>
      <c r="AF22" s="17" t="n">
        <f aca="false">VLOOKUP(A:A,[1]TDSheet!$A$1:$AF$1048576,32,0)</f>
        <v>990.888</v>
      </c>
      <c r="AG22" s="17" t="n">
        <f aca="false">VLOOKUP(A:A,[1]TDSheet!$A$1:$AG$1048576,33,0)</f>
        <v>1109.3524</v>
      </c>
      <c r="AH22" s="17" t="n">
        <f aca="false">VLOOKUP(A:A,[3]TDSheet!$A$1:$D$1048576,4,0)</f>
        <v>1516.005</v>
      </c>
      <c r="AI22" s="17" t="str">
        <f aca="false">VLOOKUP(A:A,[1]TDSheet!$A$1:$AI$1048576,35,0)</f>
        <v>проддек</v>
      </c>
      <c r="AJ22" s="17" t="n">
        <f aca="false">X22*H22</f>
        <v>2100</v>
      </c>
      <c r="AK22" s="17" t="n">
        <f aca="false">N22*H22</f>
        <v>2100</v>
      </c>
      <c r="AL22" s="17"/>
      <c r="AM22" s="17"/>
    </row>
    <row r="23" s="1" customFormat="true" ht="11.1" hidden="false" customHeight="true" outlineLevel="1" collapsed="false">
      <c r="A23" s="15" t="s">
        <v>50</v>
      </c>
      <c r="B23" s="15" t="s">
        <v>33</v>
      </c>
      <c r="C23" s="16" t="n">
        <v>339.7</v>
      </c>
      <c r="D23" s="16" t="n">
        <v>708.173</v>
      </c>
      <c r="E23" s="16" t="n">
        <v>587.593</v>
      </c>
      <c r="F23" s="16" t="n">
        <v>43.571</v>
      </c>
      <c r="G23" s="1" t="n">
        <f aca="false">VLOOKUP(A:A,[1]TDSheet!$A$1:$G$1048576,7,0)</f>
        <v>0</v>
      </c>
      <c r="H23" s="1" t="n">
        <f aca="false">VLOOKUP(A:A,[1]TDSheet!$A$1:$H$1048576,8,0)</f>
        <v>1</v>
      </c>
      <c r="I23" s="1" t="n">
        <f aca="false">VLOOKUP(A:A,[1]TDSheet!$A$1:$I$1048576,9,0)</f>
        <v>50</v>
      </c>
      <c r="J23" s="17" t="n">
        <f aca="false">VLOOKUP(A:A,[2]TDSheet!$A$1:$F$1048576,6,0)</f>
        <v>579.069</v>
      </c>
      <c r="K23" s="17" t="n">
        <f aca="false">E23-J23</f>
        <v>8.524</v>
      </c>
      <c r="L23" s="17" t="n">
        <f aca="false">VLOOKUP(A:A,[1]TDSheet!$A$1:$N$1048576,14,0)</f>
        <v>100</v>
      </c>
      <c r="M23" s="17" t="n">
        <f aca="false">VLOOKUP(A:A,[1]TDSheet!$A$1:$X$1048576,24,0)</f>
        <v>90</v>
      </c>
      <c r="N23" s="17" t="n">
        <v>150</v>
      </c>
      <c r="O23" s="17"/>
      <c r="P23" s="17"/>
      <c r="Q23" s="17"/>
      <c r="R23" s="17"/>
      <c r="S23" s="17"/>
      <c r="T23" s="17"/>
      <c r="U23" s="17"/>
      <c r="V23" s="17"/>
      <c r="W23" s="17" t="n">
        <f aca="false">(E23-AD23)/5</f>
        <v>117.5186</v>
      </c>
      <c r="X23" s="18" t="n">
        <v>120</v>
      </c>
      <c r="Y23" s="19" t="n">
        <f aca="false">(F23+L23+M23+N23+X23)/W23</f>
        <v>4.28503232679763</v>
      </c>
      <c r="Z23" s="17" t="n">
        <f aca="false">F23/W23</f>
        <v>0.370758331021642</v>
      </c>
      <c r="AA23" s="17"/>
      <c r="AB23" s="17"/>
      <c r="AC23" s="17"/>
      <c r="AD23" s="17" t="n">
        <f aca="false">VLOOKUP(A:A,[1]TDSheet!$A$1:$AD$1048576,30,0)</f>
        <v>0</v>
      </c>
      <c r="AE23" s="17" t="n">
        <f aca="false">VLOOKUP(A:A,[1]TDSheet!$A$1:$AE$1048576,31,0)</f>
        <v>71.0632</v>
      </c>
      <c r="AF23" s="17" t="n">
        <f aca="false">VLOOKUP(A:A,[1]TDSheet!$A$1:$AF$1048576,32,0)</f>
        <v>70.5708</v>
      </c>
      <c r="AG23" s="17" t="n">
        <f aca="false">VLOOKUP(A:A,[1]TDSheet!$A$1:$AG$1048576,33,0)</f>
        <v>65.6828</v>
      </c>
      <c r="AH23" s="17" t="n">
        <f aca="false">VLOOKUP(A:A,[3]TDSheet!$A$1:$D$1048576,4,0)</f>
        <v>100.296</v>
      </c>
      <c r="AI23" s="17" t="n">
        <f aca="false">VLOOKUP(A:A,[1]TDSheet!$A$1:$AI$1048576,35,0)</f>
        <v>0</v>
      </c>
      <c r="AJ23" s="17" t="n">
        <f aca="false">X23*H23</f>
        <v>120</v>
      </c>
      <c r="AK23" s="17" t="n">
        <f aca="false">N23*H23</f>
        <v>150</v>
      </c>
      <c r="AL23" s="17"/>
      <c r="AM23" s="17"/>
    </row>
    <row r="24" s="1" customFormat="true" ht="11.1" hidden="false" customHeight="true" outlineLevel="1" collapsed="false">
      <c r="A24" s="15" t="s">
        <v>51</v>
      </c>
      <c r="B24" s="15" t="s">
        <v>33</v>
      </c>
      <c r="C24" s="16" t="n">
        <v>1452.233</v>
      </c>
      <c r="D24" s="16" t="n">
        <v>2092.502</v>
      </c>
      <c r="E24" s="16" t="n">
        <v>1989.314</v>
      </c>
      <c r="F24" s="16" t="n">
        <v>1494.547</v>
      </c>
      <c r="G24" s="1" t="n">
        <f aca="false">VLOOKUP(A:A,[1]TDSheet!$A$1:$G$1048576,7,0)</f>
        <v>0</v>
      </c>
      <c r="H24" s="1" t="n">
        <f aca="false">VLOOKUP(A:A,[1]TDSheet!$A$1:$H$1048576,8,0)</f>
        <v>1</v>
      </c>
      <c r="I24" s="1" t="n">
        <f aca="false">VLOOKUP(A:A,[1]TDSheet!$A$1:$I$1048576,9,0)</f>
        <v>60</v>
      </c>
      <c r="J24" s="17" t="n">
        <f aca="false">VLOOKUP(A:A,[2]TDSheet!$A$1:$F$1048576,6,0)</f>
        <v>2063.22</v>
      </c>
      <c r="K24" s="17" t="n">
        <f aca="false">E24-J24</f>
        <v>-73.9059999999997</v>
      </c>
      <c r="L24" s="17" t="n">
        <f aca="false">VLOOKUP(A:A,[1]TDSheet!$A$1:$N$1048576,14,0)</f>
        <v>500</v>
      </c>
      <c r="M24" s="17" t="n">
        <f aca="false">VLOOKUP(A:A,[1]TDSheet!$A$1:$X$1048576,24,0)</f>
        <v>0</v>
      </c>
      <c r="N24" s="17" t="n">
        <v>300</v>
      </c>
      <c r="O24" s="17"/>
      <c r="P24" s="17"/>
      <c r="Q24" s="17"/>
      <c r="R24" s="17"/>
      <c r="S24" s="17"/>
      <c r="T24" s="17"/>
      <c r="U24" s="17"/>
      <c r="V24" s="17"/>
      <c r="W24" s="17" t="n">
        <f aca="false">(E24-AD24)/5</f>
        <v>397.8628</v>
      </c>
      <c r="X24" s="18" t="n">
        <v>300</v>
      </c>
      <c r="Y24" s="19" t="n">
        <f aca="false">(F24+L24+M24+N24+X24)/W24</f>
        <v>6.52121032677596</v>
      </c>
      <c r="Z24" s="17" t="n">
        <f aca="false">F24/W24</f>
        <v>3.75643814903027</v>
      </c>
      <c r="AA24" s="17"/>
      <c r="AB24" s="17"/>
      <c r="AC24" s="17"/>
      <c r="AD24" s="17" t="n">
        <f aca="false">VLOOKUP(A:A,[1]TDSheet!$A$1:$AD$1048576,30,0)</f>
        <v>0</v>
      </c>
      <c r="AE24" s="17" t="n">
        <f aca="false">VLOOKUP(A:A,[1]TDSheet!$A$1:$AE$1048576,31,0)</f>
        <v>0</v>
      </c>
      <c r="AF24" s="17" t="n">
        <f aca="false">VLOOKUP(A:A,[1]TDSheet!$A$1:$AF$1048576,32,0)</f>
        <v>85.8284</v>
      </c>
      <c r="AG24" s="17" t="n">
        <f aca="false">VLOOKUP(A:A,[1]TDSheet!$A$1:$AG$1048576,33,0)</f>
        <v>314.3214</v>
      </c>
      <c r="AH24" s="17" t="n">
        <f aca="false">VLOOKUP(A:A,[3]TDSheet!$A$1:$D$1048576,4,0)</f>
        <v>682.116</v>
      </c>
      <c r="AI24" s="17" t="e">
        <f aca="false">VLOOKUP(A:A,[1]TDSheet!$A$1:$AI$1048576,35,0)</f>
        <v>#N/A</v>
      </c>
      <c r="AJ24" s="17" t="n">
        <f aca="false">X24*H24</f>
        <v>300</v>
      </c>
      <c r="AK24" s="17" t="n">
        <f aca="false">N24*H24</f>
        <v>300</v>
      </c>
      <c r="AL24" s="17"/>
      <c r="AM24" s="17"/>
    </row>
    <row r="25" s="1" customFormat="true" ht="11.1" hidden="false" customHeight="true" outlineLevel="1" collapsed="false">
      <c r="A25" s="15" t="s">
        <v>52</v>
      </c>
      <c r="B25" s="15" t="s">
        <v>33</v>
      </c>
      <c r="C25" s="16" t="n">
        <v>378.235</v>
      </c>
      <c r="D25" s="16" t="n">
        <v>647.32</v>
      </c>
      <c r="E25" s="16" t="n">
        <v>707.844</v>
      </c>
      <c r="F25" s="16" t="n">
        <v>300.045</v>
      </c>
      <c r="G25" s="1" t="n">
        <f aca="false">VLOOKUP(A:A,[1]TDSheet!$A$1:$G$1048576,7,0)</f>
        <v>0</v>
      </c>
      <c r="H25" s="1" t="n">
        <f aca="false">VLOOKUP(A:A,[1]TDSheet!$A$1:$H$1048576,8,0)</f>
        <v>1</v>
      </c>
      <c r="I25" s="1" t="n">
        <f aca="false">VLOOKUP(A:A,[1]TDSheet!$A$1:$I$1048576,9,0)</f>
        <v>50</v>
      </c>
      <c r="J25" s="17" t="n">
        <f aca="false">VLOOKUP(A:A,[2]TDSheet!$A$1:$F$1048576,6,0)</f>
        <v>697.814</v>
      </c>
      <c r="K25" s="17" t="n">
        <f aca="false">E25-J25</f>
        <v>10.0300000000001</v>
      </c>
      <c r="L25" s="17" t="n">
        <f aca="false">VLOOKUP(A:A,[1]TDSheet!$A$1:$N$1048576,14,0)</f>
        <v>100</v>
      </c>
      <c r="M25" s="17" t="n">
        <f aca="false">VLOOKUP(A:A,[1]TDSheet!$A$1:$X$1048576,24,0)</f>
        <v>120</v>
      </c>
      <c r="N25" s="17" t="n">
        <v>120</v>
      </c>
      <c r="O25" s="17"/>
      <c r="P25" s="17"/>
      <c r="Q25" s="17"/>
      <c r="R25" s="17"/>
      <c r="S25" s="17"/>
      <c r="T25" s="17"/>
      <c r="U25" s="17"/>
      <c r="V25" s="17"/>
      <c r="W25" s="17" t="n">
        <f aca="false">(E25-AD25)/5</f>
        <v>141.5688</v>
      </c>
      <c r="X25" s="18" t="n">
        <v>120</v>
      </c>
      <c r="Y25" s="19" t="n">
        <f aca="false">(F25+L25+M25+N25+X25)/W25</f>
        <v>5.36873237606026</v>
      </c>
      <c r="Z25" s="17" t="n">
        <f aca="false">F25/W25</f>
        <v>2.11942885720582</v>
      </c>
      <c r="AA25" s="17"/>
      <c r="AB25" s="17"/>
      <c r="AC25" s="17"/>
      <c r="AD25" s="17" t="n">
        <f aca="false">VLOOKUP(A:A,[1]TDSheet!$A$1:$AD$1048576,30,0)</f>
        <v>0</v>
      </c>
      <c r="AE25" s="17" t="n">
        <f aca="false">VLOOKUP(A:A,[1]TDSheet!$A$1:$AE$1048576,31,0)</f>
        <v>114.0252</v>
      </c>
      <c r="AF25" s="17" t="n">
        <f aca="false">VLOOKUP(A:A,[1]TDSheet!$A$1:$AF$1048576,32,0)</f>
        <v>101.048</v>
      </c>
      <c r="AG25" s="17" t="n">
        <f aca="false">VLOOKUP(A:A,[1]TDSheet!$A$1:$AG$1048576,33,0)</f>
        <v>105.6058</v>
      </c>
      <c r="AH25" s="17" t="n">
        <f aca="false">VLOOKUP(A:A,[3]TDSheet!$A$1:$D$1048576,4,0)</f>
        <v>163.338</v>
      </c>
      <c r="AI25" s="17" t="n">
        <f aca="false">VLOOKUP(A:A,[1]TDSheet!$A$1:$AI$1048576,35,0)</f>
        <v>0</v>
      </c>
      <c r="AJ25" s="17" t="n">
        <f aca="false">X25*H25</f>
        <v>120</v>
      </c>
      <c r="AK25" s="17" t="n">
        <f aca="false">N25*H25</f>
        <v>120</v>
      </c>
      <c r="AL25" s="17"/>
      <c r="AM25" s="17"/>
    </row>
    <row r="26" s="1" customFormat="true" ht="11.1" hidden="false" customHeight="true" outlineLevel="1" collapsed="false">
      <c r="A26" s="15" t="s">
        <v>53</v>
      </c>
      <c r="B26" s="15" t="s">
        <v>33</v>
      </c>
      <c r="C26" s="16" t="n">
        <v>126.251</v>
      </c>
      <c r="D26" s="16" t="n">
        <v>326.764</v>
      </c>
      <c r="E26" s="16" t="n">
        <v>313.806</v>
      </c>
      <c r="F26" s="16" t="n">
        <v>129.606</v>
      </c>
      <c r="G26" s="1" t="n">
        <f aca="false">VLOOKUP(A:A,[1]TDSheet!$A$1:$G$1048576,7,0)</f>
        <v>0</v>
      </c>
      <c r="H26" s="1" t="n">
        <f aca="false">VLOOKUP(A:A,[1]TDSheet!$A$1:$H$1048576,8,0)</f>
        <v>1</v>
      </c>
      <c r="I26" s="1" t="n">
        <f aca="false">VLOOKUP(A:A,[1]TDSheet!$A$1:$I$1048576,9,0)</f>
        <v>60</v>
      </c>
      <c r="J26" s="17" t="n">
        <f aca="false">VLOOKUP(A:A,[2]TDSheet!$A$1:$F$1048576,6,0)</f>
        <v>306.783</v>
      </c>
      <c r="K26" s="17" t="n">
        <f aca="false">E26-J26</f>
        <v>7.02299999999997</v>
      </c>
      <c r="L26" s="17" t="n">
        <f aca="false">VLOOKUP(A:A,[1]TDSheet!$A$1:$N$1048576,14,0)</f>
        <v>30</v>
      </c>
      <c r="M26" s="17" t="n">
        <f aca="false">VLOOKUP(A:A,[1]TDSheet!$A$1:$X$1048576,24,0)</f>
        <v>0</v>
      </c>
      <c r="N26" s="17" t="n">
        <v>60</v>
      </c>
      <c r="O26" s="17"/>
      <c r="P26" s="17"/>
      <c r="Q26" s="17"/>
      <c r="R26" s="17"/>
      <c r="S26" s="17"/>
      <c r="T26" s="17"/>
      <c r="U26" s="17"/>
      <c r="V26" s="17"/>
      <c r="W26" s="17" t="n">
        <f aca="false">(E26-AD26)/5</f>
        <v>62.7612</v>
      </c>
      <c r="X26" s="18" t="n">
        <v>50</v>
      </c>
      <c r="Y26" s="19" t="n">
        <f aca="false">(F26+L26+M26+N26+X26)/W26</f>
        <v>4.29574322989363</v>
      </c>
      <c r="Z26" s="17" t="n">
        <f aca="false">F26/W26</f>
        <v>2.06506567752051</v>
      </c>
      <c r="AA26" s="17"/>
      <c r="AB26" s="17"/>
      <c r="AC26" s="17"/>
      <c r="AD26" s="17" t="n">
        <f aca="false">VLOOKUP(A:A,[1]TDSheet!$A$1:$AD$1048576,30,0)</f>
        <v>0</v>
      </c>
      <c r="AE26" s="17" t="n">
        <f aca="false">VLOOKUP(A:A,[1]TDSheet!$A$1:$AE$1048576,31,0)</f>
        <v>47.6024</v>
      </c>
      <c r="AF26" s="17" t="n">
        <f aca="false">VLOOKUP(A:A,[1]TDSheet!$A$1:$AF$1048576,32,0)</f>
        <v>38.27</v>
      </c>
      <c r="AG26" s="17" t="n">
        <f aca="false">VLOOKUP(A:A,[1]TDSheet!$A$1:$AG$1048576,33,0)</f>
        <v>44.9282</v>
      </c>
      <c r="AH26" s="17" t="n">
        <f aca="false">VLOOKUP(A:A,[3]TDSheet!$A$1:$D$1048576,4,0)</f>
        <v>58.504</v>
      </c>
      <c r="AI26" s="17" t="n">
        <f aca="false">VLOOKUP(A:A,[1]TDSheet!$A$1:$AI$1048576,35,0)</f>
        <v>0</v>
      </c>
      <c r="AJ26" s="17" t="n">
        <f aca="false">X26*H26</f>
        <v>50</v>
      </c>
      <c r="AK26" s="17" t="n">
        <f aca="false">N26*H26</f>
        <v>60</v>
      </c>
      <c r="AL26" s="17"/>
      <c r="AM26" s="17"/>
    </row>
    <row r="27" s="1" customFormat="true" ht="21.95" hidden="false" customHeight="true" outlineLevel="1" collapsed="false">
      <c r="A27" s="15" t="s">
        <v>54</v>
      </c>
      <c r="B27" s="15" t="s">
        <v>33</v>
      </c>
      <c r="C27" s="16" t="n">
        <v>132.437</v>
      </c>
      <c r="D27" s="16" t="n">
        <v>320.823</v>
      </c>
      <c r="E27" s="16" t="n">
        <v>329.82</v>
      </c>
      <c r="F27" s="16" t="n">
        <v>117.225</v>
      </c>
      <c r="G27" s="1" t="n">
        <f aca="false">VLOOKUP(A:A,[1]TDSheet!$A$1:$G$1048576,7,0)</f>
        <v>0</v>
      </c>
      <c r="H27" s="1" t="n">
        <f aca="false">VLOOKUP(A:A,[1]TDSheet!$A$1:$H$1048576,8,0)</f>
        <v>1</v>
      </c>
      <c r="I27" s="1" t="n">
        <f aca="false">VLOOKUP(A:A,[1]TDSheet!$A$1:$I$1048576,9,0)</f>
        <v>60</v>
      </c>
      <c r="J27" s="17" t="n">
        <f aca="false">VLOOKUP(A:A,[2]TDSheet!$A$1:$F$1048576,6,0)</f>
        <v>314.016</v>
      </c>
      <c r="K27" s="17" t="n">
        <f aca="false">E27-J27</f>
        <v>15.804</v>
      </c>
      <c r="L27" s="17" t="n">
        <f aca="false">VLOOKUP(A:A,[1]TDSheet!$A$1:$N$1048576,14,0)</f>
        <v>20</v>
      </c>
      <c r="M27" s="17" t="n">
        <f aca="false">VLOOKUP(A:A,[1]TDSheet!$A$1:$X$1048576,24,0)</f>
        <v>0</v>
      </c>
      <c r="N27" s="17" t="n">
        <v>60</v>
      </c>
      <c r="O27" s="17"/>
      <c r="P27" s="17"/>
      <c r="Q27" s="17"/>
      <c r="R27" s="17"/>
      <c r="S27" s="17"/>
      <c r="T27" s="17"/>
      <c r="U27" s="17"/>
      <c r="V27" s="17"/>
      <c r="W27" s="17" t="n">
        <f aca="false">(E27-AD27)/5</f>
        <v>65.964</v>
      </c>
      <c r="X27" s="18" t="n">
        <v>50</v>
      </c>
      <c r="Y27" s="19" t="n">
        <f aca="false">(F27+L27+M27+N27+X27)/W27</f>
        <v>3.74787763022255</v>
      </c>
      <c r="Z27" s="17" t="n">
        <f aca="false">F27/W27</f>
        <v>1.77710569401492</v>
      </c>
      <c r="AA27" s="17"/>
      <c r="AB27" s="17"/>
      <c r="AC27" s="17"/>
      <c r="AD27" s="17" t="n">
        <f aca="false">VLOOKUP(A:A,[1]TDSheet!$A$1:$AD$1048576,30,0)</f>
        <v>0</v>
      </c>
      <c r="AE27" s="17" t="n">
        <f aca="false">VLOOKUP(A:A,[1]TDSheet!$A$1:$AE$1048576,31,0)</f>
        <v>44.3328</v>
      </c>
      <c r="AF27" s="17" t="n">
        <f aca="false">VLOOKUP(A:A,[1]TDSheet!$A$1:$AF$1048576,32,0)</f>
        <v>38.4486</v>
      </c>
      <c r="AG27" s="17" t="n">
        <f aca="false">VLOOKUP(A:A,[1]TDSheet!$A$1:$AG$1048576,33,0)</f>
        <v>44.2262</v>
      </c>
      <c r="AH27" s="17" t="n">
        <f aca="false">VLOOKUP(A:A,[3]TDSheet!$A$1:$D$1048576,4,0)</f>
        <v>74.31</v>
      </c>
      <c r="AI27" s="17" t="n">
        <f aca="false">VLOOKUP(A:A,[1]TDSheet!$A$1:$AI$1048576,35,0)</f>
        <v>0</v>
      </c>
      <c r="AJ27" s="17" t="n">
        <f aca="false">X27*H27</f>
        <v>50</v>
      </c>
      <c r="AK27" s="17" t="n">
        <f aca="false">N27*H27</f>
        <v>60</v>
      </c>
      <c r="AL27" s="17"/>
      <c r="AM27" s="17"/>
    </row>
    <row r="28" s="1" customFormat="true" ht="11.1" hidden="false" customHeight="true" outlineLevel="1" collapsed="false">
      <c r="A28" s="15" t="s">
        <v>55</v>
      </c>
      <c r="B28" s="15" t="s">
        <v>33</v>
      </c>
      <c r="C28" s="16" t="n">
        <v>63.304</v>
      </c>
      <c r="D28" s="16" t="n">
        <v>61.042</v>
      </c>
      <c r="E28" s="16" t="n">
        <v>45.504</v>
      </c>
      <c r="F28" s="16" t="n">
        <v>68.346</v>
      </c>
      <c r="G28" s="1" t="n">
        <f aca="false">VLOOKUP(A:A,[1]TDSheet!$A$1:$G$1048576,7,0)</f>
        <v>0</v>
      </c>
      <c r="H28" s="1" t="n">
        <f aca="false">VLOOKUP(A:A,[1]TDSheet!$A$1:$H$1048576,8,0)</f>
        <v>1</v>
      </c>
      <c r="I28" s="1" t="n">
        <f aca="false">VLOOKUP(A:A,[1]TDSheet!$A$1:$I$1048576,9,0)</f>
        <v>180</v>
      </c>
      <c r="J28" s="17" t="n">
        <f aca="false">VLOOKUP(A:A,[2]TDSheet!$A$1:$F$1048576,6,0)</f>
        <v>118.085</v>
      </c>
      <c r="K28" s="17" t="n">
        <f aca="false">E28-J28</f>
        <v>-72.581</v>
      </c>
      <c r="L28" s="17" t="n">
        <f aca="false">VLOOKUP(A:A,[1]TDSheet!$A$1:$N$1048576,14,0)</f>
        <v>30</v>
      </c>
      <c r="M28" s="17" t="n">
        <f aca="false">VLOOKUP(A:A,[1]TDSheet!$A$1:$X$1048576,24,0)</f>
        <v>0</v>
      </c>
      <c r="N28" s="17"/>
      <c r="O28" s="17"/>
      <c r="P28" s="17"/>
      <c r="Q28" s="17"/>
      <c r="R28" s="17"/>
      <c r="S28" s="17"/>
      <c r="T28" s="17"/>
      <c r="U28" s="17"/>
      <c r="V28" s="17"/>
      <c r="W28" s="17" t="n">
        <f aca="false">(E28-AD28)/5</f>
        <v>9.1008</v>
      </c>
      <c r="X28" s="18"/>
      <c r="Y28" s="19" t="n">
        <f aca="false">(F28+L28+M28+N28+X28)/W28</f>
        <v>10.806302742616</v>
      </c>
      <c r="Z28" s="17" t="n">
        <f aca="false">F28/W28</f>
        <v>7.50988924050633</v>
      </c>
      <c r="AA28" s="17"/>
      <c r="AB28" s="17"/>
      <c r="AC28" s="17"/>
      <c r="AD28" s="17" t="n">
        <f aca="false">VLOOKUP(A:A,[1]TDSheet!$A$1:$AD$1048576,30,0)</f>
        <v>0</v>
      </c>
      <c r="AE28" s="17" t="n">
        <f aca="false">VLOOKUP(A:A,[1]TDSheet!$A$1:$AE$1048576,31,0)</f>
        <v>4.1088</v>
      </c>
      <c r="AF28" s="17" t="n">
        <f aca="false">VLOOKUP(A:A,[1]TDSheet!$A$1:$AF$1048576,32,0)</f>
        <v>5.2476</v>
      </c>
      <c r="AG28" s="17" t="n">
        <f aca="false">VLOOKUP(A:A,[1]TDSheet!$A$1:$AG$1048576,33,0)</f>
        <v>2.5364</v>
      </c>
      <c r="AH28" s="17" t="n">
        <f aca="false">VLOOKUP(A:A,[3]TDSheet!$A$1:$D$1048576,4,0)</f>
        <v>21.624</v>
      </c>
      <c r="AI28" s="17" t="n">
        <f aca="false">VLOOKUP(A:A,[1]TDSheet!$A$1:$AI$1048576,35,0)</f>
        <v>0</v>
      </c>
      <c r="AJ28" s="17" t="n">
        <f aca="false">X28*H28</f>
        <v>0</v>
      </c>
      <c r="AK28" s="17" t="n">
        <f aca="false">N28*H28</f>
        <v>0</v>
      </c>
      <c r="AL28" s="17"/>
      <c r="AM28" s="17"/>
    </row>
    <row r="29" s="1" customFormat="true" ht="11.1" hidden="false" customHeight="true" outlineLevel="1" collapsed="false">
      <c r="A29" s="15" t="s">
        <v>56</v>
      </c>
      <c r="B29" s="15" t="s">
        <v>33</v>
      </c>
      <c r="C29" s="16" t="n">
        <v>323.791</v>
      </c>
      <c r="D29" s="16" t="n">
        <v>597.042</v>
      </c>
      <c r="E29" s="16" t="n">
        <v>646.241</v>
      </c>
      <c r="F29" s="16" t="n">
        <v>231.631</v>
      </c>
      <c r="G29" s="1" t="n">
        <f aca="false">VLOOKUP(A:A,[1]TDSheet!$A$1:$G$1048576,7,0)</f>
        <v>0</v>
      </c>
      <c r="H29" s="1" t="n">
        <f aca="false">VLOOKUP(A:A,[1]TDSheet!$A$1:$H$1048576,8,0)</f>
        <v>1</v>
      </c>
      <c r="I29" s="1" t="n">
        <f aca="false">VLOOKUP(A:A,[1]TDSheet!$A$1:$I$1048576,9,0)</f>
        <v>60</v>
      </c>
      <c r="J29" s="17" t="n">
        <f aca="false">VLOOKUP(A:A,[2]TDSheet!$A$1:$F$1048576,6,0)</f>
        <v>656.7</v>
      </c>
      <c r="K29" s="17" t="n">
        <f aca="false">E29-J29</f>
        <v>-10.4590000000001</v>
      </c>
      <c r="L29" s="17" t="n">
        <f aca="false">VLOOKUP(A:A,[1]TDSheet!$A$1:$N$1048576,14,0)</f>
        <v>100</v>
      </c>
      <c r="M29" s="17" t="n">
        <f aca="false">VLOOKUP(A:A,[1]TDSheet!$A$1:$X$1048576,24,0)</f>
        <v>90</v>
      </c>
      <c r="N29" s="17" t="n">
        <v>150</v>
      </c>
      <c r="O29" s="17"/>
      <c r="P29" s="17"/>
      <c r="Q29" s="17"/>
      <c r="R29" s="17"/>
      <c r="S29" s="17"/>
      <c r="T29" s="17"/>
      <c r="U29" s="17"/>
      <c r="V29" s="17"/>
      <c r="W29" s="17" t="n">
        <f aca="false">(E29-AD29)/5</f>
        <v>129.2482</v>
      </c>
      <c r="X29" s="18" t="n">
        <v>150</v>
      </c>
      <c r="Y29" s="19" t="n">
        <f aca="false">(F29+L29+M29+N29+X29)/W29</f>
        <v>5.58329632443624</v>
      </c>
      <c r="Z29" s="17" t="n">
        <f aca="false">F29/W29</f>
        <v>1.79214101240868</v>
      </c>
      <c r="AA29" s="17"/>
      <c r="AB29" s="17"/>
      <c r="AC29" s="17"/>
      <c r="AD29" s="17" t="n">
        <f aca="false">VLOOKUP(A:A,[1]TDSheet!$A$1:$AD$1048576,30,0)</f>
        <v>0</v>
      </c>
      <c r="AE29" s="17" t="n">
        <f aca="false">VLOOKUP(A:A,[1]TDSheet!$A$1:$AE$1048576,31,0)</f>
        <v>124.1974</v>
      </c>
      <c r="AF29" s="17" t="n">
        <f aca="false">VLOOKUP(A:A,[1]TDSheet!$A$1:$AF$1048576,32,0)</f>
        <v>89.3912</v>
      </c>
      <c r="AG29" s="17" t="n">
        <f aca="false">VLOOKUP(A:A,[1]TDSheet!$A$1:$AG$1048576,33,0)</f>
        <v>93.484</v>
      </c>
      <c r="AH29" s="17" t="n">
        <f aca="false">VLOOKUP(A:A,[3]TDSheet!$A$1:$D$1048576,4,0)</f>
        <v>121.635</v>
      </c>
      <c r="AI29" s="17" t="n">
        <f aca="false">VLOOKUP(A:A,[1]TDSheet!$A$1:$AI$1048576,35,0)</f>
        <v>0</v>
      </c>
      <c r="AJ29" s="17" t="n">
        <f aca="false">X29*H29</f>
        <v>150</v>
      </c>
      <c r="AK29" s="17" t="n">
        <f aca="false">N29*H29</f>
        <v>150</v>
      </c>
      <c r="AL29" s="17"/>
      <c r="AM29" s="17"/>
    </row>
    <row r="30" s="1" customFormat="true" ht="11.1" hidden="false" customHeight="true" outlineLevel="1" collapsed="false">
      <c r="A30" s="15" t="s">
        <v>57</v>
      </c>
      <c r="B30" s="15" t="s">
        <v>33</v>
      </c>
      <c r="C30" s="16" t="n">
        <v>64.925</v>
      </c>
      <c r="D30" s="16" t="n">
        <v>193.214</v>
      </c>
      <c r="E30" s="16" t="n">
        <v>161.714</v>
      </c>
      <c r="F30" s="16" t="n">
        <v>86.924</v>
      </c>
      <c r="G30" s="1" t="n">
        <f aca="false">VLOOKUP(A:A,[1]TDSheet!$A$1:$G$1048576,7,0)</f>
        <v>0</v>
      </c>
      <c r="H30" s="1" t="n">
        <f aca="false">VLOOKUP(A:A,[1]TDSheet!$A$1:$H$1048576,8,0)</f>
        <v>1</v>
      </c>
      <c r="I30" s="1" t="n">
        <f aca="false">VLOOKUP(A:A,[1]TDSheet!$A$1:$I$1048576,9,0)</f>
        <v>30</v>
      </c>
      <c r="J30" s="17" t="n">
        <f aca="false">VLOOKUP(A:A,[2]TDSheet!$A$1:$F$1048576,6,0)</f>
        <v>166.05</v>
      </c>
      <c r="K30" s="17" t="n">
        <f aca="false">E30-J30</f>
        <v>-4.33600000000001</v>
      </c>
      <c r="L30" s="17" t="n">
        <f aca="false">VLOOKUP(A:A,[1]TDSheet!$A$1:$N$1048576,14,0)</f>
        <v>30</v>
      </c>
      <c r="M30" s="17" t="n">
        <f aca="false">VLOOKUP(A:A,[1]TDSheet!$A$1:$X$1048576,24,0)</f>
        <v>0</v>
      </c>
      <c r="N30" s="17"/>
      <c r="O30" s="17"/>
      <c r="P30" s="17"/>
      <c r="Q30" s="17"/>
      <c r="R30" s="17"/>
      <c r="S30" s="17"/>
      <c r="T30" s="17"/>
      <c r="U30" s="17"/>
      <c r="V30" s="17"/>
      <c r="W30" s="17" t="n">
        <f aca="false">(E30-AD30)/5</f>
        <v>32.3428</v>
      </c>
      <c r="X30" s="18" t="n">
        <v>20</v>
      </c>
      <c r="Y30" s="19" t="n">
        <f aca="false">(F30+L30+M30+N30+X30)/W30</f>
        <v>4.23352338078336</v>
      </c>
      <c r="Z30" s="17" t="n">
        <f aca="false">F30/W30</f>
        <v>2.68758425368243</v>
      </c>
      <c r="AA30" s="17"/>
      <c r="AB30" s="17"/>
      <c r="AC30" s="17"/>
      <c r="AD30" s="17" t="n">
        <f aca="false">VLOOKUP(A:A,[1]TDSheet!$A$1:$AD$1048576,30,0)</f>
        <v>0</v>
      </c>
      <c r="AE30" s="17" t="n">
        <f aca="false">VLOOKUP(A:A,[1]TDSheet!$A$1:$AE$1048576,31,0)</f>
        <v>32.47</v>
      </c>
      <c r="AF30" s="17" t="n">
        <f aca="false">VLOOKUP(A:A,[1]TDSheet!$A$1:$AF$1048576,32,0)</f>
        <v>26.9774</v>
      </c>
      <c r="AG30" s="17" t="n">
        <f aca="false">VLOOKUP(A:A,[1]TDSheet!$A$1:$AG$1048576,33,0)</f>
        <v>33.4452</v>
      </c>
      <c r="AH30" s="17" t="n">
        <f aca="false">VLOOKUP(A:A,[3]TDSheet!$A$1:$D$1048576,4,0)</f>
        <v>23.679</v>
      </c>
      <c r="AI30" s="17" t="n">
        <f aca="false">VLOOKUP(A:A,[1]TDSheet!$A$1:$AI$1048576,35,0)</f>
        <v>0</v>
      </c>
      <c r="AJ30" s="17" t="n">
        <f aca="false">X30*H30</f>
        <v>20</v>
      </c>
      <c r="AK30" s="17" t="n">
        <f aca="false">N30*H30</f>
        <v>0</v>
      </c>
      <c r="AL30" s="17"/>
      <c r="AM30" s="17"/>
    </row>
    <row r="31" s="1" customFormat="true" ht="11.1" hidden="false" customHeight="true" outlineLevel="1" collapsed="false">
      <c r="A31" s="15" t="s">
        <v>58</v>
      </c>
      <c r="B31" s="15" t="s">
        <v>33</v>
      </c>
      <c r="C31" s="16" t="n">
        <v>97.103</v>
      </c>
      <c r="D31" s="16" t="n">
        <v>159.24</v>
      </c>
      <c r="E31" s="16" t="n">
        <v>213.997</v>
      </c>
      <c r="F31" s="16" t="n">
        <v>35.546</v>
      </c>
      <c r="G31" s="1" t="str">
        <f aca="false">VLOOKUP(A:A,[1]TDSheet!$A$1:$G$1048576,7,0)</f>
        <v>н</v>
      </c>
      <c r="H31" s="1" t="n">
        <f aca="false">VLOOKUP(A:A,[1]TDSheet!$A$1:$H$1048576,8,0)</f>
        <v>1</v>
      </c>
      <c r="I31" s="1" t="n">
        <f aca="false">VLOOKUP(A:A,[1]TDSheet!$A$1:$I$1048576,9,0)</f>
        <v>30</v>
      </c>
      <c r="J31" s="17" t="n">
        <f aca="false">VLOOKUP(A:A,[2]TDSheet!$A$1:$F$1048576,6,0)</f>
        <v>211.406</v>
      </c>
      <c r="K31" s="17" t="n">
        <f aca="false">E31-J31</f>
        <v>2.59100000000001</v>
      </c>
      <c r="L31" s="17" t="n">
        <f aca="false">VLOOKUP(A:A,[1]TDSheet!$A$1:$N$1048576,14,0)</f>
        <v>30</v>
      </c>
      <c r="M31" s="17" t="n">
        <f aca="false">VLOOKUP(A:A,[1]TDSheet!$A$1:$X$1048576,24,0)</f>
        <v>30</v>
      </c>
      <c r="N31" s="17" t="n">
        <v>30</v>
      </c>
      <c r="O31" s="17"/>
      <c r="P31" s="17"/>
      <c r="Q31" s="17"/>
      <c r="R31" s="17"/>
      <c r="S31" s="17"/>
      <c r="T31" s="17"/>
      <c r="U31" s="17"/>
      <c r="V31" s="17"/>
      <c r="W31" s="17" t="n">
        <f aca="false">(E31-AD31)/5</f>
        <v>42.7994</v>
      </c>
      <c r="X31" s="18" t="n">
        <v>30</v>
      </c>
      <c r="Y31" s="19" t="n">
        <f aca="false">(F31+L31+M31+N31+X31)/W31</f>
        <v>3.63430328462548</v>
      </c>
      <c r="Z31" s="17" t="n">
        <f aca="false">F31/W31</f>
        <v>0.830525661574695</v>
      </c>
      <c r="AA31" s="17"/>
      <c r="AB31" s="17"/>
      <c r="AC31" s="17"/>
      <c r="AD31" s="17" t="n">
        <f aca="false">VLOOKUP(A:A,[1]TDSheet!$A$1:$AD$1048576,30,0)</f>
        <v>0</v>
      </c>
      <c r="AE31" s="17" t="n">
        <f aca="false">VLOOKUP(A:A,[1]TDSheet!$A$1:$AE$1048576,31,0)</f>
        <v>33.9358</v>
      </c>
      <c r="AF31" s="17" t="n">
        <f aca="false">VLOOKUP(A:A,[1]TDSheet!$A$1:$AF$1048576,32,0)</f>
        <v>35.0786</v>
      </c>
      <c r="AG31" s="17" t="n">
        <f aca="false">VLOOKUP(A:A,[1]TDSheet!$A$1:$AG$1048576,33,0)</f>
        <v>30.9714</v>
      </c>
      <c r="AH31" s="17" t="n">
        <f aca="false">VLOOKUP(A:A,[3]TDSheet!$A$1:$D$1048576,4,0)</f>
        <v>16.32</v>
      </c>
      <c r="AI31" s="17" t="n">
        <f aca="false">VLOOKUP(A:A,[1]TDSheet!$A$1:$AI$1048576,35,0)</f>
        <v>0</v>
      </c>
      <c r="AJ31" s="17" t="n">
        <f aca="false">X31*H31</f>
        <v>30</v>
      </c>
      <c r="AK31" s="17" t="n">
        <f aca="false">N31*H31</f>
        <v>30</v>
      </c>
      <c r="AL31" s="17"/>
      <c r="AM31" s="17"/>
    </row>
    <row r="32" s="1" customFormat="true" ht="11.1" hidden="false" customHeight="true" outlineLevel="1" collapsed="false">
      <c r="A32" s="15" t="s">
        <v>59</v>
      </c>
      <c r="B32" s="15" t="s">
        <v>33</v>
      </c>
      <c r="C32" s="16" t="n">
        <v>583.553</v>
      </c>
      <c r="D32" s="16" t="n">
        <v>1147.002</v>
      </c>
      <c r="E32" s="16" t="n">
        <v>1229.686</v>
      </c>
      <c r="F32" s="16" t="n">
        <v>484.683</v>
      </c>
      <c r="G32" s="1" t="n">
        <f aca="false">VLOOKUP(A:A,[1]TDSheet!$A$1:$G$1048576,7,0)</f>
        <v>0</v>
      </c>
      <c r="H32" s="1" t="n">
        <f aca="false">VLOOKUP(A:A,[1]TDSheet!$A$1:$H$1048576,8,0)</f>
        <v>1</v>
      </c>
      <c r="I32" s="1" t="n">
        <f aca="false">VLOOKUP(A:A,[1]TDSheet!$A$1:$I$1048576,9,0)</f>
        <v>30</v>
      </c>
      <c r="J32" s="17" t="n">
        <f aca="false">VLOOKUP(A:A,[2]TDSheet!$A$1:$F$1048576,6,0)</f>
        <v>1224.209</v>
      </c>
      <c r="K32" s="17" t="n">
        <f aca="false">E32-J32</f>
        <v>5.47699999999986</v>
      </c>
      <c r="L32" s="17" t="n">
        <f aca="false">VLOOKUP(A:A,[1]TDSheet!$A$1:$N$1048576,14,0)</f>
        <v>200</v>
      </c>
      <c r="M32" s="17" t="n">
        <f aca="false">VLOOKUP(A:A,[1]TDSheet!$A$1:$X$1048576,24,0)</f>
        <v>250</v>
      </c>
      <c r="N32" s="17" t="n">
        <v>150</v>
      </c>
      <c r="O32" s="17"/>
      <c r="P32" s="17"/>
      <c r="Q32" s="17"/>
      <c r="R32" s="17"/>
      <c r="S32" s="17"/>
      <c r="T32" s="17"/>
      <c r="U32" s="17"/>
      <c r="V32" s="17"/>
      <c r="W32" s="17" t="n">
        <f aca="false">(E32-AD32)/5</f>
        <v>245.9372</v>
      </c>
      <c r="X32" s="18" t="n">
        <v>150</v>
      </c>
      <c r="Y32" s="19" t="n">
        <f aca="false">(F32+L32+M32+N32+X32)/W32</f>
        <v>5.02031819505142</v>
      </c>
      <c r="Z32" s="17" t="n">
        <f aca="false">F32/W32</f>
        <v>1.97075920194261</v>
      </c>
      <c r="AA32" s="17"/>
      <c r="AB32" s="17"/>
      <c r="AC32" s="17"/>
      <c r="AD32" s="17" t="n">
        <f aca="false">VLOOKUP(A:A,[1]TDSheet!$A$1:$AD$1048576,30,0)</f>
        <v>0</v>
      </c>
      <c r="AE32" s="17" t="n">
        <f aca="false">VLOOKUP(A:A,[1]TDSheet!$A$1:$AE$1048576,31,0)</f>
        <v>241.936</v>
      </c>
      <c r="AF32" s="17" t="n">
        <f aca="false">VLOOKUP(A:A,[1]TDSheet!$A$1:$AF$1048576,32,0)</f>
        <v>216.361</v>
      </c>
      <c r="AG32" s="17" t="n">
        <f aca="false">VLOOKUP(A:A,[1]TDSheet!$A$1:$AG$1048576,33,0)</f>
        <v>222.2048</v>
      </c>
      <c r="AH32" s="17" t="n">
        <f aca="false">VLOOKUP(A:A,[3]TDSheet!$A$1:$D$1048576,4,0)</f>
        <v>182.4</v>
      </c>
      <c r="AI32" s="17" t="n">
        <f aca="false">VLOOKUP(A:A,[1]TDSheet!$A$1:$AI$1048576,35,0)</f>
        <v>0</v>
      </c>
      <c r="AJ32" s="17" t="n">
        <f aca="false">X32*H32</f>
        <v>150</v>
      </c>
      <c r="AK32" s="17" t="n">
        <f aca="false">N32*H32</f>
        <v>150</v>
      </c>
      <c r="AL32" s="17"/>
      <c r="AM32" s="17"/>
    </row>
    <row r="33" s="1" customFormat="true" ht="21.95" hidden="false" customHeight="true" outlineLevel="1" collapsed="false">
      <c r="A33" s="15" t="s">
        <v>60</v>
      </c>
      <c r="B33" s="15" t="s">
        <v>33</v>
      </c>
      <c r="C33" s="16" t="n">
        <v>83.473</v>
      </c>
      <c r="D33" s="16" t="n">
        <v>79.091</v>
      </c>
      <c r="E33" s="16" t="n">
        <v>116.024</v>
      </c>
      <c r="F33" s="16" t="n">
        <v>36.859</v>
      </c>
      <c r="G33" s="1" t="n">
        <f aca="false">VLOOKUP(A:A,[1]TDSheet!$A$1:$G$1048576,7,0)</f>
        <v>0</v>
      </c>
      <c r="H33" s="1" t="n">
        <f aca="false">VLOOKUP(A:A,[1]TDSheet!$A$1:$H$1048576,8,0)</f>
        <v>1</v>
      </c>
      <c r="I33" s="1" t="n">
        <f aca="false">VLOOKUP(A:A,[1]TDSheet!$A$1:$I$1048576,9,0)</f>
        <v>40</v>
      </c>
      <c r="J33" s="17" t="n">
        <f aca="false">VLOOKUP(A:A,[2]TDSheet!$A$1:$F$1048576,6,0)</f>
        <v>133.45</v>
      </c>
      <c r="K33" s="17" t="n">
        <f aca="false">E33-J33</f>
        <v>-17.426</v>
      </c>
      <c r="L33" s="17" t="n">
        <f aca="false">VLOOKUP(A:A,[1]TDSheet!$A$1:$N$1048576,14,0)</f>
        <v>0</v>
      </c>
      <c r="M33" s="17" t="n">
        <f aca="false">VLOOKUP(A:A,[1]TDSheet!$A$1:$X$1048576,24,0)</f>
        <v>30</v>
      </c>
      <c r="N33" s="17" t="n">
        <v>30</v>
      </c>
      <c r="O33" s="17"/>
      <c r="P33" s="17"/>
      <c r="Q33" s="17"/>
      <c r="R33" s="17"/>
      <c r="S33" s="17"/>
      <c r="T33" s="17"/>
      <c r="U33" s="17"/>
      <c r="V33" s="17"/>
      <c r="W33" s="17" t="n">
        <f aca="false">(E33-AD33)/5</f>
        <v>23.2048</v>
      </c>
      <c r="X33" s="18" t="n">
        <v>30</v>
      </c>
      <c r="Y33" s="19" t="n">
        <f aca="false">(F33+L33+M33+N33+X33)/W33</f>
        <v>5.466929256016</v>
      </c>
      <c r="Z33" s="17" t="n">
        <f aca="false">F33/W33</f>
        <v>1.5884213610977</v>
      </c>
      <c r="AA33" s="17"/>
      <c r="AB33" s="17"/>
      <c r="AC33" s="17"/>
      <c r="AD33" s="17" t="n">
        <f aca="false">VLOOKUP(A:A,[1]TDSheet!$A$1:$AD$1048576,30,0)</f>
        <v>0</v>
      </c>
      <c r="AE33" s="17" t="n">
        <f aca="false">VLOOKUP(A:A,[1]TDSheet!$A$1:$AE$1048576,31,0)</f>
        <v>16.19</v>
      </c>
      <c r="AF33" s="17" t="n">
        <f aca="false">VLOOKUP(A:A,[1]TDSheet!$A$1:$AF$1048576,32,0)</f>
        <v>14.5946</v>
      </c>
      <c r="AG33" s="17" t="n">
        <f aca="false">VLOOKUP(A:A,[1]TDSheet!$A$1:$AG$1048576,33,0)</f>
        <v>12.7236</v>
      </c>
      <c r="AH33" s="17" t="n">
        <f aca="false">VLOOKUP(A:A,[3]TDSheet!$A$1:$D$1048576,4,0)</f>
        <v>9.681</v>
      </c>
      <c r="AI33" s="17" t="str">
        <f aca="false">VLOOKUP(A:A,[1]TDSheet!$A$1:$AI$1048576,35,0)</f>
        <v>увел</v>
      </c>
      <c r="AJ33" s="17" t="n">
        <f aca="false">X33*H33</f>
        <v>30</v>
      </c>
      <c r="AK33" s="17" t="n">
        <f aca="false">N33*H33</f>
        <v>30</v>
      </c>
      <c r="AL33" s="17"/>
      <c r="AM33" s="17"/>
    </row>
    <row r="34" s="1" customFormat="true" ht="11.1" hidden="false" customHeight="true" outlineLevel="1" collapsed="false">
      <c r="A34" s="15" t="s">
        <v>61</v>
      </c>
      <c r="B34" s="15" t="s">
        <v>33</v>
      </c>
      <c r="C34" s="16" t="n">
        <v>73.308</v>
      </c>
      <c r="D34" s="16" t="n">
        <v>130.367</v>
      </c>
      <c r="E34" s="16" t="n">
        <v>123.079</v>
      </c>
      <c r="F34" s="16" t="n">
        <v>75.408</v>
      </c>
      <c r="G34" s="1" t="str">
        <f aca="false">VLOOKUP(A:A,[1]TDSheet!$A$1:$G$1048576,7,0)</f>
        <v>н</v>
      </c>
      <c r="H34" s="1" t="n">
        <f aca="false">VLOOKUP(A:A,[1]TDSheet!$A$1:$H$1048576,8,0)</f>
        <v>1</v>
      </c>
      <c r="I34" s="1" t="n">
        <f aca="false">VLOOKUP(A:A,[1]TDSheet!$A$1:$I$1048576,9,0)</f>
        <v>35</v>
      </c>
      <c r="J34" s="17" t="n">
        <f aca="false">VLOOKUP(A:A,[2]TDSheet!$A$1:$F$1048576,6,0)</f>
        <v>132.2</v>
      </c>
      <c r="K34" s="17" t="n">
        <f aca="false">E34-J34</f>
        <v>-9.121</v>
      </c>
      <c r="L34" s="17" t="n">
        <f aca="false">VLOOKUP(A:A,[1]TDSheet!$A$1:$N$1048576,14,0)</f>
        <v>30</v>
      </c>
      <c r="M34" s="17" t="n">
        <f aca="false">VLOOKUP(A:A,[1]TDSheet!$A$1:$X$1048576,24,0)</f>
        <v>20</v>
      </c>
      <c r="N34" s="17"/>
      <c r="O34" s="17"/>
      <c r="P34" s="17"/>
      <c r="Q34" s="17"/>
      <c r="R34" s="17"/>
      <c r="S34" s="17"/>
      <c r="T34" s="17"/>
      <c r="U34" s="17"/>
      <c r="V34" s="17"/>
      <c r="W34" s="17" t="n">
        <f aca="false">(E34-AD34)/5</f>
        <v>24.6158</v>
      </c>
      <c r="X34" s="18"/>
      <c r="Y34" s="19" t="n">
        <f aca="false">(F34+L34+M34+N34+X34)/W34</f>
        <v>5.09461402838827</v>
      </c>
      <c r="Z34" s="17" t="n">
        <f aca="false">F34/W34</f>
        <v>3.0633983051536</v>
      </c>
      <c r="AA34" s="17"/>
      <c r="AB34" s="17"/>
      <c r="AC34" s="17"/>
      <c r="AD34" s="17" t="n">
        <f aca="false">VLOOKUP(A:A,[1]TDSheet!$A$1:$AD$1048576,30,0)</f>
        <v>0</v>
      </c>
      <c r="AE34" s="17" t="n">
        <f aca="false">VLOOKUP(A:A,[1]TDSheet!$A$1:$AE$1048576,31,0)</f>
        <v>22.1832</v>
      </c>
      <c r="AF34" s="17" t="n">
        <f aca="false">VLOOKUP(A:A,[1]TDSheet!$A$1:$AF$1048576,32,0)</f>
        <v>16.538</v>
      </c>
      <c r="AG34" s="17" t="n">
        <f aca="false">VLOOKUP(A:A,[1]TDSheet!$A$1:$AG$1048576,33,0)</f>
        <v>22.4858</v>
      </c>
      <c r="AH34" s="17" t="n">
        <f aca="false">VLOOKUP(A:A,[3]TDSheet!$A$1:$D$1048576,4,0)</f>
        <v>7.794</v>
      </c>
      <c r="AI34" s="17" t="str">
        <f aca="false">VLOOKUP(A:A,[1]TDSheet!$A$1:$AI$1048576,35,0)</f>
        <v>увел</v>
      </c>
      <c r="AJ34" s="17" t="n">
        <f aca="false">X34*H34</f>
        <v>0</v>
      </c>
      <c r="AK34" s="17" t="n">
        <f aca="false">N34*H34</f>
        <v>0</v>
      </c>
      <c r="AL34" s="17"/>
      <c r="AM34" s="17"/>
    </row>
    <row r="35" s="1" customFormat="true" ht="11.1" hidden="false" customHeight="true" outlineLevel="1" collapsed="false">
      <c r="A35" s="15" t="s">
        <v>62</v>
      </c>
      <c r="B35" s="15" t="s">
        <v>33</v>
      </c>
      <c r="C35" s="16" t="n">
        <v>77.488</v>
      </c>
      <c r="D35" s="16" t="n">
        <v>100.155</v>
      </c>
      <c r="E35" s="16" t="n">
        <v>94.174</v>
      </c>
      <c r="F35" s="16" t="n">
        <v>80.779</v>
      </c>
      <c r="G35" s="1" t="n">
        <f aca="false">VLOOKUP(A:A,[1]TDSheet!$A$1:$G$1048576,7,0)</f>
        <v>0</v>
      </c>
      <c r="H35" s="1" t="n">
        <f aca="false">VLOOKUP(A:A,[1]TDSheet!$A$1:$H$1048576,8,0)</f>
        <v>1</v>
      </c>
      <c r="I35" s="1" t="n">
        <f aca="false">VLOOKUP(A:A,[1]TDSheet!$A$1:$I$1048576,9,0)</f>
        <v>30</v>
      </c>
      <c r="J35" s="17" t="n">
        <f aca="false">VLOOKUP(A:A,[2]TDSheet!$A$1:$F$1048576,6,0)</f>
        <v>96.403</v>
      </c>
      <c r="K35" s="17" t="n">
        <f aca="false">E35-J35</f>
        <v>-2.229</v>
      </c>
      <c r="L35" s="17" t="n">
        <f aca="false">VLOOKUP(A:A,[1]TDSheet!$A$1:$N$1048576,14,0)</f>
        <v>20</v>
      </c>
      <c r="M35" s="17" t="n">
        <f aca="false">VLOOKUP(A:A,[1]TDSheet!$A$1:$X$1048576,24,0)</f>
        <v>0</v>
      </c>
      <c r="N35" s="17"/>
      <c r="O35" s="17"/>
      <c r="P35" s="17"/>
      <c r="Q35" s="17"/>
      <c r="R35" s="17"/>
      <c r="S35" s="17"/>
      <c r="T35" s="17"/>
      <c r="U35" s="17"/>
      <c r="V35" s="17"/>
      <c r="W35" s="17" t="n">
        <f aca="false">(E35-AD35)/5</f>
        <v>18.8348</v>
      </c>
      <c r="X35" s="18"/>
      <c r="Y35" s="19" t="n">
        <f aca="false">(F35+L35+M35+N35+X35)/W35</f>
        <v>5.35068065495784</v>
      </c>
      <c r="Z35" s="17" t="n">
        <f aca="false">F35/W35</f>
        <v>4.28881644615287</v>
      </c>
      <c r="AA35" s="17"/>
      <c r="AB35" s="17"/>
      <c r="AC35" s="17"/>
      <c r="AD35" s="17" t="n">
        <f aca="false">VLOOKUP(A:A,[1]TDSheet!$A$1:$AD$1048576,30,0)</f>
        <v>0</v>
      </c>
      <c r="AE35" s="17" t="n">
        <f aca="false">VLOOKUP(A:A,[1]TDSheet!$A$1:$AE$1048576,31,0)</f>
        <v>18.508</v>
      </c>
      <c r="AF35" s="17" t="n">
        <f aca="false">VLOOKUP(A:A,[1]TDSheet!$A$1:$AF$1048576,32,0)</f>
        <v>11.577</v>
      </c>
      <c r="AG35" s="17" t="n">
        <f aca="false">VLOOKUP(A:A,[1]TDSheet!$A$1:$AG$1048576,33,0)</f>
        <v>20.1916</v>
      </c>
      <c r="AH35" s="17" t="n">
        <f aca="false">VLOOKUP(A:A,[3]TDSheet!$A$1:$D$1048576,4,0)</f>
        <v>18.83</v>
      </c>
      <c r="AI35" s="17" t="str">
        <f aca="false">VLOOKUP(A:A,[1]TDSheet!$A$1:$AI$1048576,35,0)</f>
        <v>склад</v>
      </c>
      <c r="AJ35" s="17" t="n">
        <f aca="false">X35*H35</f>
        <v>0</v>
      </c>
      <c r="AK35" s="17" t="n">
        <f aca="false">N35*H35</f>
        <v>0</v>
      </c>
      <c r="AL35" s="17"/>
      <c r="AM35" s="17"/>
    </row>
    <row r="36" s="1" customFormat="true" ht="11.1" hidden="false" customHeight="true" outlineLevel="1" collapsed="false">
      <c r="A36" s="15" t="s">
        <v>63</v>
      </c>
      <c r="B36" s="15" t="s">
        <v>33</v>
      </c>
      <c r="C36" s="16" t="n">
        <v>62.09</v>
      </c>
      <c r="D36" s="16" t="n">
        <v>74.717</v>
      </c>
      <c r="E36" s="16" t="n">
        <v>93.952</v>
      </c>
      <c r="F36" s="16" t="n">
        <v>34.155</v>
      </c>
      <c r="G36" s="1" t="str">
        <f aca="false">VLOOKUP(A:A,[1]TDSheet!$A$1:$G$1048576,7,0)</f>
        <v>н</v>
      </c>
      <c r="H36" s="1" t="n">
        <f aca="false">VLOOKUP(A:A,[1]TDSheet!$A$1:$H$1048576,8,0)</f>
        <v>1</v>
      </c>
      <c r="I36" s="1" t="n">
        <f aca="false">VLOOKUP(A:A,[1]TDSheet!$A$1:$I$1048576,9,0)</f>
        <v>45</v>
      </c>
      <c r="J36" s="17" t="n">
        <f aca="false">VLOOKUP(A:A,[2]TDSheet!$A$1:$F$1048576,6,0)</f>
        <v>144.937</v>
      </c>
      <c r="K36" s="17" t="n">
        <f aca="false">E36-J36</f>
        <v>-50.985</v>
      </c>
      <c r="L36" s="17" t="n">
        <f aca="false">VLOOKUP(A:A,[1]TDSheet!$A$1:$N$1048576,14,0)</f>
        <v>20</v>
      </c>
      <c r="M36" s="17" t="n">
        <f aca="false">VLOOKUP(A:A,[1]TDSheet!$A$1:$X$1048576,24,0)</f>
        <v>0</v>
      </c>
      <c r="N36" s="17" t="n">
        <v>30</v>
      </c>
      <c r="O36" s="17"/>
      <c r="P36" s="17"/>
      <c r="Q36" s="17"/>
      <c r="R36" s="17"/>
      <c r="S36" s="17"/>
      <c r="T36" s="17"/>
      <c r="U36" s="17"/>
      <c r="V36" s="17"/>
      <c r="W36" s="17" t="n">
        <f aca="false">(E36-AD36)/5</f>
        <v>18.7904</v>
      </c>
      <c r="X36" s="18" t="n">
        <v>30</v>
      </c>
      <c r="Y36" s="19" t="n">
        <f aca="false">(F36+L36+M36+N36+X36)/W36</f>
        <v>6.0751766859673</v>
      </c>
      <c r="Z36" s="17" t="n">
        <f aca="false">F36/W36</f>
        <v>1.8176834979564</v>
      </c>
      <c r="AA36" s="17"/>
      <c r="AB36" s="17"/>
      <c r="AC36" s="17"/>
      <c r="AD36" s="17" t="n">
        <f aca="false">VLOOKUP(A:A,[1]TDSheet!$A$1:$AD$1048576,30,0)</f>
        <v>0</v>
      </c>
      <c r="AE36" s="17" t="n">
        <f aca="false">VLOOKUP(A:A,[1]TDSheet!$A$1:$AE$1048576,31,0)</f>
        <v>19.4288</v>
      </c>
      <c r="AF36" s="17" t="n">
        <f aca="false">VLOOKUP(A:A,[1]TDSheet!$A$1:$AF$1048576,32,0)</f>
        <v>13.858</v>
      </c>
      <c r="AG36" s="17" t="n">
        <f aca="false">VLOOKUP(A:A,[1]TDSheet!$A$1:$AG$1048576,33,0)</f>
        <v>13.4334</v>
      </c>
      <c r="AH36" s="17" t="n">
        <f aca="false">VLOOKUP(A:A,[3]TDSheet!$A$1:$D$1048576,4,0)</f>
        <v>19.185</v>
      </c>
      <c r="AI36" s="17" t="n">
        <f aca="false">VLOOKUP(A:A,[1]TDSheet!$A$1:$AI$1048576,35,0)</f>
        <v>0</v>
      </c>
      <c r="AJ36" s="17" t="n">
        <f aca="false">X36*H36</f>
        <v>30</v>
      </c>
      <c r="AK36" s="17" t="n">
        <f aca="false">N36*H36</f>
        <v>30</v>
      </c>
      <c r="AL36" s="17"/>
      <c r="AM36" s="17"/>
    </row>
    <row r="37" s="1" customFormat="true" ht="11.1" hidden="false" customHeight="true" outlineLevel="1" collapsed="false">
      <c r="A37" s="15" t="s">
        <v>64</v>
      </c>
      <c r="B37" s="15" t="s">
        <v>33</v>
      </c>
      <c r="C37" s="16" t="n">
        <v>81.409</v>
      </c>
      <c r="D37" s="16" t="n">
        <v>103.818</v>
      </c>
      <c r="E37" s="16" t="n">
        <v>147.254</v>
      </c>
      <c r="F37" s="16" t="n">
        <v>33.665</v>
      </c>
      <c r="G37" s="1" t="str">
        <f aca="false">VLOOKUP(A:A,[1]TDSheet!$A$1:$G$1048576,7,0)</f>
        <v>н</v>
      </c>
      <c r="H37" s="1" t="n">
        <f aca="false">VLOOKUP(A:A,[1]TDSheet!$A$1:$H$1048576,8,0)</f>
        <v>1</v>
      </c>
      <c r="I37" s="1" t="n">
        <f aca="false">VLOOKUP(A:A,[1]TDSheet!$A$1:$I$1048576,9,0)</f>
        <v>45</v>
      </c>
      <c r="J37" s="17" t="n">
        <f aca="false">VLOOKUP(A:A,[2]TDSheet!$A$1:$F$1048576,6,0)</f>
        <v>173.6</v>
      </c>
      <c r="K37" s="17" t="n">
        <f aca="false">E37-J37</f>
        <v>-26.346</v>
      </c>
      <c r="L37" s="17" t="n">
        <f aca="false">VLOOKUP(A:A,[1]TDSheet!$A$1:$N$1048576,14,0)</f>
        <v>20</v>
      </c>
      <c r="M37" s="17" t="n">
        <f aca="false">VLOOKUP(A:A,[1]TDSheet!$A$1:$X$1048576,24,0)</f>
        <v>20</v>
      </c>
      <c r="N37" s="17" t="n">
        <v>30</v>
      </c>
      <c r="O37" s="17"/>
      <c r="P37" s="17"/>
      <c r="Q37" s="17"/>
      <c r="R37" s="17"/>
      <c r="S37" s="17"/>
      <c r="T37" s="17"/>
      <c r="U37" s="17"/>
      <c r="V37" s="17"/>
      <c r="W37" s="17" t="n">
        <f aca="false">(E37-AD37)/5</f>
        <v>29.4508</v>
      </c>
      <c r="X37" s="18" t="n">
        <v>30</v>
      </c>
      <c r="Y37" s="19" t="n">
        <f aca="false">(F37+L37+M37+N37+X37)/W37</f>
        <v>4.53858638814565</v>
      </c>
      <c r="Z37" s="17" t="n">
        <f aca="false">F37/W37</f>
        <v>1.14309288712021</v>
      </c>
      <c r="AA37" s="17"/>
      <c r="AB37" s="17"/>
      <c r="AC37" s="17"/>
      <c r="AD37" s="17" t="n">
        <f aca="false">VLOOKUP(A:A,[1]TDSheet!$A$1:$AD$1048576,30,0)</f>
        <v>0</v>
      </c>
      <c r="AE37" s="17" t="n">
        <f aca="false">VLOOKUP(A:A,[1]TDSheet!$A$1:$AE$1048576,31,0)</f>
        <v>22.3064</v>
      </c>
      <c r="AF37" s="17" t="n">
        <f aca="false">VLOOKUP(A:A,[1]TDSheet!$A$1:$AF$1048576,32,0)</f>
        <v>17.79</v>
      </c>
      <c r="AG37" s="17" t="n">
        <f aca="false">VLOOKUP(A:A,[1]TDSheet!$A$1:$AG$1048576,33,0)</f>
        <v>17.6546</v>
      </c>
      <c r="AH37" s="17" t="n">
        <f aca="false">VLOOKUP(A:A,[3]TDSheet!$A$1:$D$1048576,4,0)</f>
        <v>27.997</v>
      </c>
      <c r="AI37" s="17" t="n">
        <f aca="false">VLOOKUP(A:A,[1]TDSheet!$A$1:$AI$1048576,35,0)</f>
        <v>0</v>
      </c>
      <c r="AJ37" s="17" t="n">
        <f aca="false">X37*H37</f>
        <v>30</v>
      </c>
      <c r="AK37" s="17" t="n">
        <f aca="false">N37*H37</f>
        <v>30</v>
      </c>
      <c r="AL37" s="17"/>
      <c r="AM37" s="17"/>
    </row>
    <row r="38" s="1" customFormat="true" ht="21.95" hidden="false" customHeight="true" outlineLevel="1" collapsed="false">
      <c r="A38" s="15" t="s">
        <v>65</v>
      </c>
      <c r="B38" s="15" t="s">
        <v>33</v>
      </c>
      <c r="C38" s="16" t="n">
        <v>30.556</v>
      </c>
      <c r="D38" s="16" t="n">
        <v>129.838</v>
      </c>
      <c r="E38" s="16" t="n">
        <v>114.096</v>
      </c>
      <c r="F38" s="16" t="n">
        <v>42.708</v>
      </c>
      <c r="G38" s="1" t="str">
        <f aca="false">VLOOKUP(A:A,[1]TDSheet!$A$1:$G$1048576,7,0)</f>
        <v>н</v>
      </c>
      <c r="H38" s="1" t="n">
        <f aca="false">VLOOKUP(A:A,[1]TDSheet!$A$1:$H$1048576,8,0)</f>
        <v>1</v>
      </c>
      <c r="I38" s="1" t="n">
        <f aca="false">VLOOKUP(A:A,[1]TDSheet!$A$1:$I$1048576,9,0)</f>
        <v>45</v>
      </c>
      <c r="J38" s="17" t="n">
        <f aca="false">VLOOKUP(A:A,[2]TDSheet!$A$1:$F$1048576,6,0)</f>
        <v>157.351</v>
      </c>
      <c r="K38" s="17" t="n">
        <f aca="false">E38-J38</f>
        <v>-43.255</v>
      </c>
      <c r="L38" s="17" t="n">
        <f aca="false">VLOOKUP(A:A,[1]TDSheet!$A$1:$N$1048576,14,0)</f>
        <v>10</v>
      </c>
      <c r="M38" s="17" t="n">
        <f aca="false">VLOOKUP(A:A,[1]TDSheet!$A$1:$X$1048576,24,0)</f>
        <v>0</v>
      </c>
      <c r="N38" s="17" t="n">
        <v>30</v>
      </c>
      <c r="O38" s="17"/>
      <c r="P38" s="17"/>
      <c r="Q38" s="17"/>
      <c r="R38" s="17"/>
      <c r="S38" s="17"/>
      <c r="T38" s="17"/>
      <c r="U38" s="17"/>
      <c r="V38" s="17"/>
      <c r="W38" s="17" t="n">
        <f aca="false">(E38-AD38)/5</f>
        <v>22.8192</v>
      </c>
      <c r="X38" s="18" t="n">
        <v>30</v>
      </c>
      <c r="Y38" s="19" t="n">
        <f aca="false">(F38+L38+M38+N38+X38)/W38</f>
        <v>4.93917402888795</v>
      </c>
      <c r="Z38" s="17" t="n">
        <f aca="false">F38/W38</f>
        <v>1.87158182583088</v>
      </c>
      <c r="AA38" s="17"/>
      <c r="AB38" s="17"/>
      <c r="AC38" s="17"/>
      <c r="AD38" s="17" t="n">
        <f aca="false">VLOOKUP(A:A,[1]TDSheet!$A$1:$AD$1048576,30,0)</f>
        <v>0</v>
      </c>
      <c r="AE38" s="17" t="n">
        <f aca="false">VLOOKUP(A:A,[1]TDSheet!$A$1:$AE$1048576,31,0)</f>
        <v>15.8638</v>
      </c>
      <c r="AF38" s="17" t="n">
        <f aca="false">VLOOKUP(A:A,[1]TDSheet!$A$1:$AF$1048576,32,0)</f>
        <v>10.77</v>
      </c>
      <c r="AG38" s="17" t="n">
        <f aca="false">VLOOKUP(A:A,[1]TDSheet!$A$1:$AG$1048576,33,0)</f>
        <v>14.6468</v>
      </c>
      <c r="AH38" s="17" t="n">
        <f aca="false">VLOOKUP(A:A,[3]TDSheet!$A$1:$D$1048576,4,0)</f>
        <v>32.017</v>
      </c>
      <c r="AI38" s="17" t="n">
        <f aca="false">VLOOKUP(A:A,[1]TDSheet!$A$1:$AI$1048576,35,0)</f>
        <v>0</v>
      </c>
      <c r="AJ38" s="17" t="n">
        <f aca="false">X38*H38</f>
        <v>30</v>
      </c>
      <c r="AK38" s="17" t="n">
        <f aca="false">N38*H38</f>
        <v>30</v>
      </c>
      <c r="AL38" s="17"/>
      <c r="AM38" s="17"/>
    </row>
    <row r="39" s="1" customFormat="true" ht="11.1" hidden="false" customHeight="true" outlineLevel="1" collapsed="false">
      <c r="A39" s="15" t="s">
        <v>66</v>
      </c>
      <c r="B39" s="15" t="s">
        <v>37</v>
      </c>
      <c r="C39" s="16" t="n">
        <v>1626</v>
      </c>
      <c r="D39" s="16" t="n">
        <v>3415</v>
      </c>
      <c r="E39" s="20" t="n">
        <v>3312</v>
      </c>
      <c r="F39" s="21" t="n">
        <v>954</v>
      </c>
      <c r="G39" s="1" t="str">
        <f aca="false">VLOOKUP(A:A,[1]TDSheet!$A$1:$G$1048576,7,0)</f>
        <v>акк</v>
      </c>
      <c r="H39" s="1" t="n">
        <f aca="false">VLOOKUP(A:A,[1]TDSheet!$A$1:$H$1048576,8,0)</f>
        <v>0.35</v>
      </c>
      <c r="I39" s="1" t="n">
        <f aca="false">VLOOKUP(A:A,[1]TDSheet!$A$1:$I$1048576,9,0)</f>
        <v>40</v>
      </c>
      <c r="J39" s="17" t="n">
        <f aca="false">VLOOKUP(A:A,[2]TDSheet!$A$1:$F$1048576,6,0)</f>
        <v>2701</v>
      </c>
      <c r="K39" s="17" t="n">
        <f aca="false">E39-J39</f>
        <v>611</v>
      </c>
      <c r="L39" s="17" t="n">
        <f aca="false">VLOOKUP(A:A,[1]TDSheet!$A$1:$N$1048576,14,0)</f>
        <v>600</v>
      </c>
      <c r="M39" s="17" t="n">
        <f aca="false">VLOOKUP(A:A,[1]TDSheet!$A$1:$X$1048576,24,0)</f>
        <v>500</v>
      </c>
      <c r="N39" s="17" t="n">
        <v>700</v>
      </c>
      <c r="O39" s="17"/>
      <c r="P39" s="17"/>
      <c r="Q39" s="17"/>
      <c r="R39" s="17"/>
      <c r="S39" s="17"/>
      <c r="T39" s="17"/>
      <c r="U39" s="17"/>
      <c r="V39" s="17"/>
      <c r="W39" s="17" t="n">
        <f aca="false">(E39-AD39)/5</f>
        <v>662.4</v>
      </c>
      <c r="X39" s="18" t="n">
        <v>700</v>
      </c>
      <c r="Y39" s="19" t="n">
        <f aca="false">(F39+L39+M39+N39+X39)/W39</f>
        <v>5.21437198067633</v>
      </c>
      <c r="Z39" s="17" t="n">
        <f aca="false">F39/W39</f>
        <v>1.44021739130435</v>
      </c>
      <c r="AA39" s="17"/>
      <c r="AB39" s="17"/>
      <c r="AC39" s="17"/>
      <c r="AD39" s="17" t="n">
        <f aca="false">VLOOKUP(A:A,[1]TDSheet!$A$1:$AD$1048576,30,0)</f>
        <v>0</v>
      </c>
      <c r="AE39" s="17" t="n">
        <f aca="false">VLOOKUP(A:A,[1]TDSheet!$A$1:$AE$1048576,31,0)</f>
        <v>399</v>
      </c>
      <c r="AF39" s="17" t="n">
        <f aca="false">VLOOKUP(A:A,[1]TDSheet!$A$1:$AF$1048576,32,0)</f>
        <v>417.2</v>
      </c>
      <c r="AG39" s="17" t="n">
        <f aca="false">VLOOKUP(A:A,[1]TDSheet!$A$1:$AG$1048576,33,0)</f>
        <v>444</v>
      </c>
      <c r="AH39" s="22" t="n">
        <v>549</v>
      </c>
      <c r="AI39" s="17" t="str">
        <f aca="false">VLOOKUP(A:A,[1]TDSheet!$A$1:$AI$1048576,35,0)</f>
        <v>декяб</v>
      </c>
      <c r="AJ39" s="17" t="n">
        <f aca="false">X39*H39</f>
        <v>245</v>
      </c>
      <c r="AK39" s="17" t="n">
        <f aca="false">N39*H39</f>
        <v>245</v>
      </c>
      <c r="AL39" s="17"/>
      <c r="AM39" s="17"/>
    </row>
    <row r="40" s="1" customFormat="true" ht="11.1" hidden="false" customHeight="true" outlineLevel="1" collapsed="false">
      <c r="A40" s="15" t="s">
        <v>67</v>
      </c>
      <c r="B40" s="15" t="s">
        <v>37</v>
      </c>
      <c r="C40" s="16" t="n">
        <v>3106</v>
      </c>
      <c r="D40" s="16" t="n">
        <v>4413</v>
      </c>
      <c r="E40" s="20" t="n">
        <v>4436</v>
      </c>
      <c r="F40" s="21" t="n">
        <v>2047</v>
      </c>
      <c r="G40" s="1" t="str">
        <f aca="false">VLOOKUP(A:A,[1]TDSheet!$A$1:$G$1048576,7,0)</f>
        <v>неакк</v>
      </c>
      <c r="H40" s="1" t="n">
        <f aca="false">VLOOKUP(A:A,[1]TDSheet!$A$1:$H$1048576,8,0)</f>
        <v>0.4</v>
      </c>
      <c r="I40" s="1" t="n">
        <f aca="false">VLOOKUP(A:A,[1]TDSheet!$A$1:$I$1048576,9,0)</f>
        <v>40</v>
      </c>
      <c r="J40" s="17" t="n">
        <f aca="false">VLOOKUP(A:A,[2]TDSheet!$A$1:$F$1048576,6,0)</f>
        <v>3068</v>
      </c>
      <c r="K40" s="17" t="n">
        <f aca="false">E40-J40</f>
        <v>1368</v>
      </c>
      <c r="L40" s="17" t="n">
        <f aca="false">VLOOKUP(A:A,[1]TDSheet!$A$1:$N$1048576,14,0)</f>
        <v>500</v>
      </c>
      <c r="M40" s="17" t="n">
        <f aca="false">VLOOKUP(A:A,[1]TDSheet!$A$1:$X$1048576,24,0)</f>
        <v>0</v>
      </c>
      <c r="N40" s="17" t="n">
        <v>700</v>
      </c>
      <c r="O40" s="17"/>
      <c r="P40" s="17"/>
      <c r="Q40" s="17"/>
      <c r="R40" s="17"/>
      <c r="S40" s="17"/>
      <c r="T40" s="17"/>
      <c r="U40" s="17"/>
      <c r="V40" s="17"/>
      <c r="W40" s="17" t="n">
        <f aca="false">(E40-AD40)/5</f>
        <v>742</v>
      </c>
      <c r="X40" s="18" t="n">
        <v>700</v>
      </c>
      <c r="Y40" s="19" t="n">
        <f aca="false">(F40+L40+M40+N40+X40)/W40</f>
        <v>5.31940700808625</v>
      </c>
      <c r="Z40" s="17" t="n">
        <f aca="false">F40/W40</f>
        <v>2.75876010781671</v>
      </c>
      <c r="AA40" s="17"/>
      <c r="AB40" s="17"/>
      <c r="AC40" s="17"/>
      <c r="AD40" s="17" t="n">
        <f aca="false">VLOOKUP(A:A,[1]TDSheet!$A$1:$AD$1048576,30,0)</f>
        <v>726</v>
      </c>
      <c r="AE40" s="17" t="n">
        <f aca="false">VLOOKUP(A:A,[1]TDSheet!$A$1:$AE$1048576,31,0)</f>
        <v>745.4</v>
      </c>
      <c r="AF40" s="17" t="n">
        <f aca="false">VLOOKUP(A:A,[1]TDSheet!$A$1:$AF$1048576,32,0)</f>
        <v>686.6</v>
      </c>
      <c r="AG40" s="17" t="n">
        <f aca="false">VLOOKUP(A:A,[1]TDSheet!$A$1:$AG$1048576,33,0)</f>
        <v>659.2</v>
      </c>
      <c r="AH40" s="22" t="n">
        <v>608</v>
      </c>
      <c r="AI40" s="17" t="n">
        <f aca="false">VLOOKUP(A:A,[1]TDSheet!$A$1:$AI$1048576,35,0)</f>
        <v>0</v>
      </c>
      <c r="AJ40" s="17" t="n">
        <f aca="false">X40*H40</f>
        <v>280</v>
      </c>
      <c r="AK40" s="17" t="n">
        <f aca="false">N40*H40</f>
        <v>280</v>
      </c>
      <c r="AL40" s="17"/>
      <c r="AM40" s="17"/>
    </row>
    <row r="41" s="1" customFormat="true" ht="11.1" hidden="false" customHeight="true" outlineLevel="1" collapsed="false">
      <c r="A41" s="15" t="s">
        <v>68</v>
      </c>
      <c r="B41" s="15" t="s">
        <v>37</v>
      </c>
      <c r="C41" s="16" t="n">
        <v>1562</v>
      </c>
      <c r="D41" s="16" t="n">
        <v>12196</v>
      </c>
      <c r="E41" s="16" t="n">
        <v>11867</v>
      </c>
      <c r="F41" s="16" t="n">
        <v>1837</v>
      </c>
      <c r="G41" s="1" t="n">
        <f aca="false">VLOOKUP(A:A,[1]TDSheet!$A$1:$G$1048576,7,0)</f>
        <v>0</v>
      </c>
      <c r="H41" s="1" t="n">
        <f aca="false">VLOOKUP(A:A,[1]TDSheet!$A$1:$H$1048576,8,0)</f>
        <v>0.45</v>
      </c>
      <c r="I41" s="1" t="n">
        <f aca="false">VLOOKUP(A:A,[1]TDSheet!$A$1:$I$1048576,9,0)</f>
        <v>45</v>
      </c>
      <c r="J41" s="17" t="n">
        <f aca="false">VLOOKUP(A:A,[2]TDSheet!$A$1:$F$1048576,6,0)</f>
        <v>11904</v>
      </c>
      <c r="K41" s="17" t="n">
        <f aca="false">E41-J41</f>
        <v>-37</v>
      </c>
      <c r="L41" s="17" t="n">
        <f aca="false">VLOOKUP(A:A,[1]TDSheet!$A$1:$N$1048576,14,0)</f>
        <v>1000</v>
      </c>
      <c r="M41" s="17" t="n">
        <f aca="false">VLOOKUP(A:A,[1]TDSheet!$A$1:$X$1048576,24,0)</f>
        <v>900</v>
      </c>
      <c r="N41" s="17" t="n">
        <v>1000</v>
      </c>
      <c r="O41" s="17"/>
      <c r="P41" s="17"/>
      <c r="Q41" s="17"/>
      <c r="R41" s="17"/>
      <c r="S41" s="17"/>
      <c r="T41" s="17"/>
      <c r="U41" s="17"/>
      <c r="V41" s="17"/>
      <c r="W41" s="17" t="n">
        <f aca="false">(E41-AD41)/5</f>
        <v>1091.4</v>
      </c>
      <c r="X41" s="18" t="n">
        <v>800</v>
      </c>
      <c r="Y41" s="19" t="n">
        <f aca="false">(F41+L41+M41+N41+X41)/W41</f>
        <v>5.07330034817665</v>
      </c>
      <c r="Z41" s="17" t="n">
        <f aca="false">F41/W41</f>
        <v>1.68315924500641</v>
      </c>
      <c r="AA41" s="17"/>
      <c r="AB41" s="17"/>
      <c r="AC41" s="17"/>
      <c r="AD41" s="17" t="n">
        <f aca="false">VLOOKUP(A:A,[1]TDSheet!$A$1:$AD$1048576,30,0)</f>
        <v>6410</v>
      </c>
      <c r="AE41" s="17" t="n">
        <f aca="false">VLOOKUP(A:A,[1]TDSheet!$A$1:$AE$1048576,31,0)</f>
        <v>711.4</v>
      </c>
      <c r="AF41" s="17" t="n">
        <f aca="false">VLOOKUP(A:A,[1]TDSheet!$A$1:$AF$1048576,32,0)</f>
        <v>610.2</v>
      </c>
      <c r="AG41" s="17" t="n">
        <f aca="false">VLOOKUP(A:A,[1]TDSheet!$A$1:$AG$1048576,33,0)</f>
        <v>755.4</v>
      </c>
      <c r="AH41" s="17" t="n">
        <f aca="false">VLOOKUP(A:A,[3]TDSheet!$A$1:$D$1048576,4,0)</f>
        <v>853</v>
      </c>
      <c r="AI41" s="17" t="str">
        <f aca="false">VLOOKUP(A:A,[1]TDSheet!$A$1:$AI$1048576,35,0)</f>
        <v>проддек</v>
      </c>
      <c r="AJ41" s="17" t="n">
        <f aca="false">X41*H41</f>
        <v>360</v>
      </c>
      <c r="AK41" s="17" t="n">
        <f aca="false">N41*H41</f>
        <v>450</v>
      </c>
      <c r="AL41" s="17"/>
      <c r="AM41" s="17"/>
    </row>
    <row r="42" s="1" customFormat="true" ht="11.1" hidden="false" customHeight="true" outlineLevel="1" collapsed="false">
      <c r="A42" s="15" t="s">
        <v>69</v>
      </c>
      <c r="B42" s="15" t="s">
        <v>33</v>
      </c>
      <c r="C42" s="16" t="n">
        <v>410.434</v>
      </c>
      <c r="D42" s="16" t="n">
        <v>628.134</v>
      </c>
      <c r="E42" s="16" t="n">
        <v>596.543</v>
      </c>
      <c r="F42" s="16" t="n">
        <v>414.874</v>
      </c>
      <c r="G42" s="1" t="str">
        <f aca="false">VLOOKUP(A:A,[1]TDSheet!$A$1:$G$1048576,7,0)</f>
        <v>оконч</v>
      </c>
      <c r="H42" s="1" t="n">
        <f aca="false">VLOOKUP(A:A,[1]TDSheet!$A$1:$H$1048576,8,0)</f>
        <v>1</v>
      </c>
      <c r="I42" s="1" t="n">
        <f aca="false">VLOOKUP(A:A,[1]TDSheet!$A$1:$I$1048576,9,0)</f>
        <v>40</v>
      </c>
      <c r="J42" s="17" t="n">
        <f aca="false">VLOOKUP(A:A,[2]TDSheet!$A$1:$F$1048576,6,0)</f>
        <v>572.917</v>
      </c>
      <c r="K42" s="17" t="n">
        <f aca="false">E42-J42</f>
        <v>23.626</v>
      </c>
      <c r="L42" s="17" t="n">
        <f aca="false">VLOOKUP(A:A,[1]TDSheet!$A$1:$N$1048576,14,0)</f>
        <v>80</v>
      </c>
      <c r="M42" s="17" t="n">
        <f aca="false">VLOOKUP(A:A,[1]TDSheet!$A$1:$X$1048576,24,0)</f>
        <v>0</v>
      </c>
      <c r="N42" s="17" t="n">
        <v>50</v>
      </c>
      <c r="O42" s="17"/>
      <c r="P42" s="17"/>
      <c r="Q42" s="17"/>
      <c r="R42" s="17"/>
      <c r="S42" s="17"/>
      <c r="T42" s="17"/>
      <c r="U42" s="17"/>
      <c r="V42" s="17"/>
      <c r="W42" s="17" t="n">
        <f aca="false">(E42-AD42)/5</f>
        <v>119.3086</v>
      </c>
      <c r="X42" s="18" t="n">
        <v>50</v>
      </c>
      <c r="Y42" s="19" t="n">
        <f aca="false">(F42+L42+M42+N42+X42)/W42</f>
        <v>4.98601106709827</v>
      </c>
      <c r="Z42" s="17" t="n">
        <f aca="false">F42/W42</f>
        <v>3.47731848332811</v>
      </c>
      <c r="AA42" s="17"/>
      <c r="AB42" s="17"/>
      <c r="AC42" s="17"/>
      <c r="AD42" s="17" t="n">
        <f aca="false">VLOOKUP(A:A,[1]TDSheet!$A$1:$AD$1048576,30,0)</f>
        <v>0</v>
      </c>
      <c r="AE42" s="17" t="n">
        <f aca="false">VLOOKUP(A:A,[1]TDSheet!$A$1:$AE$1048576,31,0)</f>
        <v>129.2136</v>
      </c>
      <c r="AF42" s="17" t="n">
        <f aca="false">VLOOKUP(A:A,[1]TDSheet!$A$1:$AF$1048576,32,0)</f>
        <v>105.3178</v>
      </c>
      <c r="AG42" s="17" t="n">
        <f aca="false">VLOOKUP(A:A,[1]TDSheet!$A$1:$AG$1048576,33,0)</f>
        <v>112.2226</v>
      </c>
      <c r="AH42" s="17" t="n">
        <f aca="false">VLOOKUP(A:A,[3]TDSheet!$A$1:$D$1048576,4,0)</f>
        <v>141.737</v>
      </c>
      <c r="AI42" s="17" t="n">
        <f aca="false">VLOOKUP(A:A,[1]TDSheet!$A$1:$AI$1048576,35,0)</f>
        <v>0</v>
      </c>
      <c r="AJ42" s="17" t="n">
        <f aca="false">X42*H42</f>
        <v>50</v>
      </c>
      <c r="AK42" s="17" t="n">
        <f aca="false">N42*H42</f>
        <v>50</v>
      </c>
      <c r="AL42" s="17"/>
      <c r="AM42" s="17"/>
    </row>
    <row r="43" s="1" customFormat="true" ht="11.1" hidden="false" customHeight="true" outlineLevel="1" collapsed="false">
      <c r="A43" s="15" t="s">
        <v>70</v>
      </c>
      <c r="B43" s="15" t="s">
        <v>37</v>
      </c>
      <c r="C43" s="16" t="n">
        <v>2330</v>
      </c>
      <c r="D43" s="16" t="n">
        <v>20</v>
      </c>
      <c r="E43" s="16" t="n">
        <v>569</v>
      </c>
      <c r="F43" s="16" t="n">
        <v>1765</v>
      </c>
      <c r="G43" s="1" t="n">
        <f aca="false">VLOOKUP(A:A,[1]TDSheet!$A$1:$G$1048576,7,0)</f>
        <v>0</v>
      </c>
      <c r="H43" s="1" t="n">
        <f aca="false">VLOOKUP(A:A,[1]TDSheet!$A$1:$H$1048576,8,0)</f>
        <v>0.1</v>
      </c>
      <c r="I43" s="1" t="n">
        <f aca="false">VLOOKUP(A:A,[1]TDSheet!$A$1:$I$1048576,9,0)</f>
        <v>730</v>
      </c>
      <c r="J43" s="17" t="n">
        <f aca="false">VLOOKUP(A:A,[2]TDSheet!$A$1:$F$1048576,6,0)</f>
        <v>591</v>
      </c>
      <c r="K43" s="17" t="n">
        <f aca="false">E43-J43</f>
        <v>-22</v>
      </c>
      <c r="L43" s="17" t="n">
        <f aca="false">VLOOKUP(A:A,[1]TDSheet!$A$1:$N$1048576,14,0)</f>
        <v>500</v>
      </c>
      <c r="M43" s="17" t="n">
        <f aca="false">VLOOKUP(A:A,[1]TDSheet!$A$1:$X$1048576,24,0)</f>
        <v>0</v>
      </c>
      <c r="N43" s="17"/>
      <c r="O43" s="17"/>
      <c r="P43" s="17"/>
      <c r="Q43" s="17"/>
      <c r="R43" s="17"/>
      <c r="S43" s="17"/>
      <c r="T43" s="17"/>
      <c r="U43" s="17"/>
      <c r="V43" s="17"/>
      <c r="W43" s="17" t="n">
        <f aca="false">(E43-AD43)/5</f>
        <v>113.8</v>
      </c>
      <c r="X43" s="18"/>
      <c r="Y43" s="19" t="n">
        <f aca="false">(F43+L43+M43+N43+X43)/W43</f>
        <v>19.9033391915641</v>
      </c>
      <c r="Z43" s="17" t="n">
        <f aca="false">F43/W43</f>
        <v>15.5096660808436</v>
      </c>
      <c r="AA43" s="17"/>
      <c r="AB43" s="17"/>
      <c r="AC43" s="17"/>
      <c r="AD43" s="17" t="n">
        <f aca="false">VLOOKUP(A:A,[1]TDSheet!$A$1:$AD$1048576,30,0)</f>
        <v>0</v>
      </c>
      <c r="AE43" s="17" t="n">
        <f aca="false">VLOOKUP(A:A,[1]TDSheet!$A$1:$AE$1048576,31,0)</f>
        <v>143.8</v>
      </c>
      <c r="AF43" s="17" t="n">
        <f aca="false">VLOOKUP(A:A,[1]TDSheet!$A$1:$AF$1048576,32,0)</f>
        <v>88.2</v>
      </c>
      <c r="AG43" s="17" t="n">
        <f aca="false">VLOOKUP(A:A,[1]TDSheet!$A$1:$AG$1048576,33,0)</f>
        <v>97.4</v>
      </c>
      <c r="AH43" s="17" t="n">
        <f aca="false">VLOOKUP(A:A,[3]TDSheet!$A$1:$D$1048576,4,0)</f>
        <v>85</v>
      </c>
      <c r="AI43" s="17" t="n">
        <f aca="false">VLOOKUP(A:A,[1]TDSheet!$A$1:$AI$1048576,35,0)</f>
        <v>0</v>
      </c>
      <c r="AJ43" s="17" t="n">
        <f aca="false">X43*H43</f>
        <v>0</v>
      </c>
      <c r="AK43" s="17" t="n">
        <f aca="false">N43*H43</f>
        <v>0</v>
      </c>
      <c r="AL43" s="17"/>
      <c r="AM43" s="17"/>
    </row>
    <row r="44" s="1" customFormat="true" ht="21.95" hidden="false" customHeight="true" outlineLevel="1" collapsed="false">
      <c r="A44" s="15" t="s">
        <v>71</v>
      </c>
      <c r="B44" s="15" t="s">
        <v>37</v>
      </c>
      <c r="C44" s="16" t="n">
        <v>790</v>
      </c>
      <c r="D44" s="16" t="n">
        <v>1483</v>
      </c>
      <c r="E44" s="16" t="n">
        <v>1653</v>
      </c>
      <c r="F44" s="16" t="n">
        <v>560</v>
      </c>
      <c r="G44" s="1" t="n">
        <f aca="false">VLOOKUP(A:A,[1]TDSheet!$A$1:$G$1048576,7,0)</f>
        <v>0</v>
      </c>
      <c r="H44" s="1" t="n">
        <f aca="false">VLOOKUP(A:A,[1]TDSheet!$A$1:$H$1048576,8,0)</f>
        <v>0.35</v>
      </c>
      <c r="I44" s="1" t="n">
        <f aca="false">VLOOKUP(A:A,[1]TDSheet!$A$1:$I$1048576,9,0)</f>
        <v>40</v>
      </c>
      <c r="J44" s="17" t="n">
        <f aca="false">VLOOKUP(A:A,[2]TDSheet!$A$1:$F$1048576,6,0)</f>
        <v>1736</v>
      </c>
      <c r="K44" s="17" t="n">
        <f aca="false">E44-J44</f>
        <v>-83</v>
      </c>
      <c r="L44" s="17" t="n">
        <f aca="false">VLOOKUP(A:A,[1]TDSheet!$A$1:$N$1048576,14,0)</f>
        <v>250</v>
      </c>
      <c r="M44" s="17" t="n">
        <f aca="false">VLOOKUP(A:A,[1]TDSheet!$A$1:$X$1048576,24,0)</f>
        <v>200</v>
      </c>
      <c r="N44" s="17" t="n">
        <v>300</v>
      </c>
      <c r="O44" s="17"/>
      <c r="P44" s="17"/>
      <c r="Q44" s="17"/>
      <c r="R44" s="17"/>
      <c r="S44" s="17"/>
      <c r="T44" s="17"/>
      <c r="U44" s="17"/>
      <c r="V44" s="17"/>
      <c r="W44" s="17" t="n">
        <f aca="false">(E44-AD44)/5</f>
        <v>330.6</v>
      </c>
      <c r="X44" s="18" t="n">
        <v>300</v>
      </c>
      <c r="Y44" s="19" t="n">
        <f aca="false">(F44+L44+M44+N44+X44)/W44</f>
        <v>4.86993345432547</v>
      </c>
      <c r="Z44" s="17" t="n">
        <f aca="false">F44/W44</f>
        <v>1.69388989715668</v>
      </c>
      <c r="AA44" s="17"/>
      <c r="AB44" s="17"/>
      <c r="AC44" s="17"/>
      <c r="AD44" s="17" t="n">
        <f aca="false">VLOOKUP(A:A,[1]TDSheet!$A$1:$AD$1048576,30,0)</f>
        <v>0</v>
      </c>
      <c r="AE44" s="17" t="n">
        <f aca="false">VLOOKUP(A:A,[1]TDSheet!$A$1:$AE$1048576,31,0)</f>
        <v>308</v>
      </c>
      <c r="AF44" s="17" t="n">
        <f aca="false">VLOOKUP(A:A,[1]TDSheet!$A$1:$AF$1048576,32,0)</f>
        <v>221.2</v>
      </c>
      <c r="AG44" s="17" t="n">
        <f aca="false">VLOOKUP(A:A,[1]TDSheet!$A$1:$AG$1048576,33,0)</f>
        <v>233</v>
      </c>
      <c r="AH44" s="17" t="n">
        <f aca="false">VLOOKUP(A:A,[3]TDSheet!$A$1:$D$1048576,4,0)</f>
        <v>307</v>
      </c>
      <c r="AI44" s="17" t="n">
        <f aca="false">VLOOKUP(A:A,[1]TDSheet!$A$1:$AI$1048576,35,0)</f>
        <v>0</v>
      </c>
      <c r="AJ44" s="17" t="n">
        <f aca="false">X44*H44</f>
        <v>105</v>
      </c>
      <c r="AK44" s="17" t="n">
        <f aca="false">N44*H44</f>
        <v>105</v>
      </c>
      <c r="AL44" s="17"/>
      <c r="AM44" s="17"/>
    </row>
    <row r="45" s="1" customFormat="true" ht="11.1" hidden="false" customHeight="true" outlineLevel="1" collapsed="false">
      <c r="A45" s="15" t="s">
        <v>72</v>
      </c>
      <c r="B45" s="15" t="s">
        <v>33</v>
      </c>
      <c r="C45" s="16" t="n">
        <v>122.763</v>
      </c>
      <c r="D45" s="16" t="n">
        <v>358.478</v>
      </c>
      <c r="E45" s="16" t="n">
        <v>369.966</v>
      </c>
      <c r="F45" s="16" t="n">
        <v>98.905</v>
      </c>
      <c r="G45" s="1" t="n">
        <f aca="false">VLOOKUP(A:A,[1]TDSheet!$A$1:$G$1048576,7,0)</f>
        <v>0</v>
      </c>
      <c r="H45" s="1" t="n">
        <f aca="false">VLOOKUP(A:A,[1]TDSheet!$A$1:$H$1048576,8,0)</f>
        <v>1</v>
      </c>
      <c r="I45" s="1" t="n">
        <f aca="false">VLOOKUP(A:A,[1]TDSheet!$A$1:$I$1048576,9,0)</f>
        <v>40</v>
      </c>
      <c r="J45" s="17" t="n">
        <f aca="false">VLOOKUP(A:A,[2]TDSheet!$A$1:$F$1048576,6,0)</f>
        <v>385.183</v>
      </c>
      <c r="K45" s="17" t="n">
        <f aca="false">E45-J45</f>
        <v>-15.217</v>
      </c>
      <c r="L45" s="17" t="n">
        <f aca="false">VLOOKUP(A:A,[1]TDSheet!$A$1:$N$1048576,14,0)</f>
        <v>70</v>
      </c>
      <c r="M45" s="17" t="n">
        <f aca="false">VLOOKUP(A:A,[1]TDSheet!$A$1:$X$1048576,24,0)</f>
        <v>80</v>
      </c>
      <c r="N45" s="17" t="n">
        <v>60</v>
      </c>
      <c r="O45" s="17"/>
      <c r="P45" s="17"/>
      <c r="Q45" s="17"/>
      <c r="R45" s="17"/>
      <c r="S45" s="17"/>
      <c r="T45" s="17"/>
      <c r="U45" s="17"/>
      <c r="V45" s="17"/>
      <c r="W45" s="17" t="n">
        <f aca="false">(E45-AD45)/5</f>
        <v>73.9932</v>
      </c>
      <c r="X45" s="18" t="n">
        <v>60</v>
      </c>
      <c r="Y45" s="19" t="n">
        <f aca="false">(F45+L45+M45+N45+X45)/W45</f>
        <v>4.98566084451004</v>
      </c>
      <c r="Z45" s="17" t="n">
        <f aca="false">F45/W45</f>
        <v>1.33667688382176</v>
      </c>
      <c r="AA45" s="17"/>
      <c r="AB45" s="17"/>
      <c r="AC45" s="17"/>
      <c r="AD45" s="17" t="n">
        <f aca="false">VLOOKUP(A:A,[1]TDSheet!$A$1:$AD$1048576,30,0)</f>
        <v>0</v>
      </c>
      <c r="AE45" s="17" t="n">
        <f aca="false">VLOOKUP(A:A,[1]TDSheet!$A$1:$AE$1048576,31,0)</f>
        <v>54.2486</v>
      </c>
      <c r="AF45" s="17" t="n">
        <f aca="false">VLOOKUP(A:A,[1]TDSheet!$A$1:$AF$1048576,32,0)</f>
        <v>41.4518</v>
      </c>
      <c r="AG45" s="17" t="n">
        <f aca="false">VLOOKUP(A:A,[1]TDSheet!$A$1:$AG$1048576,33,0)</f>
        <v>50.9634</v>
      </c>
      <c r="AH45" s="17" t="n">
        <f aca="false">VLOOKUP(A:A,[3]TDSheet!$A$1:$D$1048576,4,0)</f>
        <v>61.628</v>
      </c>
      <c r="AI45" s="17" t="n">
        <f aca="false">VLOOKUP(A:A,[1]TDSheet!$A$1:$AI$1048576,35,0)</f>
        <v>0</v>
      </c>
      <c r="AJ45" s="17" t="n">
        <f aca="false">X45*H45</f>
        <v>60</v>
      </c>
      <c r="AK45" s="17" t="n">
        <f aca="false">N45*H45</f>
        <v>60</v>
      </c>
      <c r="AL45" s="17"/>
      <c r="AM45" s="17"/>
    </row>
    <row r="46" s="1" customFormat="true" ht="11.1" hidden="false" customHeight="true" outlineLevel="1" collapsed="false">
      <c r="A46" s="15" t="s">
        <v>73</v>
      </c>
      <c r="B46" s="15" t="s">
        <v>37</v>
      </c>
      <c r="C46" s="16" t="n">
        <v>1088</v>
      </c>
      <c r="D46" s="16" t="n">
        <v>1274</v>
      </c>
      <c r="E46" s="16" t="n">
        <v>1490</v>
      </c>
      <c r="F46" s="16" t="n">
        <v>819</v>
      </c>
      <c r="G46" s="1" t="n">
        <f aca="false">VLOOKUP(A:A,[1]TDSheet!$A$1:$G$1048576,7,0)</f>
        <v>0</v>
      </c>
      <c r="H46" s="1" t="n">
        <f aca="false">VLOOKUP(A:A,[1]TDSheet!$A$1:$H$1048576,8,0)</f>
        <v>0.4</v>
      </c>
      <c r="I46" s="1" t="n">
        <f aca="false">VLOOKUP(A:A,[1]TDSheet!$A$1:$I$1048576,9,0)</f>
        <v>35</v>
      </c>
      <c r="J46" s="17" t="n">
        <f aca="false">VLOOKUP(A:A,[2]TDSheet!$A$1:$F$1048576,6,0)</f>
        <v>1608</v>
      </c>
      <c r="K46" s="17" t="n">
        <f aca="false">E46-J46</f>
        <v>-118</v>
      </c>
      <c r="L46" s="17" t="n">
        <f aca="false">VLOOKUP(A:A,[1]TDSheet!$A$1:$N$1048576,14,0)</f>
        <v>0</v>
      </c>
      <c r="M46" s="17" t="n">
        <f aca="false">VLOOKUP(A:A,[1]TDSheet!$A$1:$X$1048576,24,0)</f>
        <v>200</v>
      </c>
      <c r="N46" s="17" t="n">
        <v>300</v>
      </c>
      <c r="O46" s="17"/>
      <c r="P46" s="17"/>
      <c r="Q46" s="17"/>
      <c r="R46" s="17"/>
      <c r="S46" s="17"/>
      <c r="T46" s="17"/>
      <c r="U46" s="17"/>
      <c r="V46" s="17"/>
      <c r="W46" s="17" t="n">
        <f aca="false">(E46-AD46)/5</f>
        <v>298</v>
      </c>
      <c r="X46" s="18" t="n">
        <v>300</v>
      </c>
      <c r="Y46" s="19" t="n">
        <f aca="false">(F46+L46+M46+N46+X46)/W46</f>
        <v>5.43288590604027</v>
      </c>
      <c r="Z46" s="17" t="n">
        <f aca="false">F46/W46</f>
        <v>2.74832214765101</v>
      </c>
      <c r="AA46" s="17"/>
      <c r="AB46" s="17"/>
      <c r="AC46" s="17"/>
      <c r="AD46" s="17" t="n">
        <f aca="false">VLOOKUP(A:A,[1]TDSheet!$A$1:$AD$1048576,30,0)</f>
        <v>0</v>
      </c>
      <c r="AE46" s="17" t="n">
        <f aca="false">VLOOKUP(A:A,[1]TDSheet!$A$1:$AE$1048576,31,0)</f>
        <v>366</v>
      </c>
      <c r="AF46" s="17" t="n">
        <f aca="false">VLOOKUP(A:A,[1]TDSheet!$A$1:$AF$1048576,32,0)</f>
        <v>270</v>
      </c>
      <c r="AG46" s="17" t="n">
        <f aca="false">VLOOKUP(A:A,[1]TDSheet!$A$1:$AG$1048576,33,0)</f>
        <v>259.2</v>
      </c>
      <c r="AH46" s="17" t="n">
        <f aca="false">VLOOKUP(A:A,[3]TDSheet!$A$1:$D$1048576,4,0)</f>
        <v>160</v>
      </c>
      <c r="AI46" s="17" t="str">
        <f aca="false">VLOOKUP(A:A,[1]TDSheet!$A$1:$AI$1048576,35,0)</f>
        <v>склад</v>
      </c>
      <c r="AJ46" s="17" t="n">
        <f aca="false">X46*H46</f>
        <v>120</v>
      </c>
      <c r="AK46" s="17" t="n">
        <f aca="false">N46*H46</f>
        <v>120</v>
      </c>
      <c r="AL46" s="17"/>
      <c r="AM46" s="17"/>
    </row>
    <row r="47" s="1" customFormat="true" ht="11.1" hidden="false" customHeight="true" outlineLevel="1" collapsed="false">
      <c r="A47" s="15" t="s">
        <v>74</v>
      </c>
      <c r="B47" s="15" t="s">
        <v>37</v>
      </c>
      <c r="C47" s="16" t="n">
        <v>2120</v>
      </c>
      <c r="D47" s="16" t="n">
        <v>3084</v>
      </c>
      <c r="E47" s="16" t="n">
        <v>3271</v>
      </c>
      <c r="F47" s="16" t="n">
        <v>1881</v>
      </c>
      <c r="G47" s="1" t="n">
        <f aca="false">VLOOKUP(A:A,[1]TDSheet!$A$1:$G$1048576,7,0)</f>
        <v>0</v>
      </c>
      <c r="H47" s="1" t="n">
        <f aca="false">VLOOKUP(A:A,[1]TDSheet!$A$1:$H$1048576,8,0)</f>
        <v>0.4</v>
      </c>
      <c r="I47" s="1" t="n">
        <f aca="false">VLOOKUP(A:A,[1]TDSheet!$A$1:$I$1048576,9,0)</f>
        <v>40</v>
      </c>
      <c r="J47" s="17" t="n">
        <f aca="false">VLOOKUP(A:A,[2]TDSheet!$A$1:$F$1048576,6,0)</f>
        <v>3354</v>
      </c>
      <c r="K47" s="17" t="n">
        <f aca="false">E47-J47</f>
        <v>-83</v>
      </c>
      <c r="L47" s="17" t="n">
        <f aca="false">VLOOKUP(A:A,[1]TDSheet!$A$1:$N$1048576,14,0)</f>
        <v>800</v>
      </c>
      <c r="M47" s="17" t="n">
        <f aca="false">VLOOKUP(A:A,[1]TDSheet!$A$1:$X$1048576,24,0)</f>
        <v>0</v>
      </c>
      <c r="N47" s="17" t="n">
        <v>400</v>
      </c>
      <c r="O47" s="17"/>
      <c r="P47" s="17"/>
      <c r="Q47" s="17"/>
      <c r="R47" s="17"/>
      <c r="S47" s="17"/>
      <c r="T47" s="17"/>
      <c r="U47" s="17"/>
      <c r="V47" s="17"/>
      <c r="W47" s="17" t="n">
        <f aca="false">(E47-AD47)/5</f>
        <v>654.2</v>
      </c>
      <c r="X47" s="18" t="n">
        <v>400</v>
      </c>
      <c r="Y47" s="19" t="n">
        <f aca="false">(F47+L47+M47+N47+X47)/W47</f>
        <v>5.32100275145216</v>
      </c>
      <c r="Z47" s="17" t="n">
        <f aca="false">F47/W47</f>
        <v>2.87526750229288</v>
      </c>
      <c r="AA47" s="17"/>
      <c r="AB47" s="17"/>
      <c r="AC47" s="17"/>
      <c r="AD47" s="17" t="n">
        <f aca="false">VLOOKUP(A:A,[1]TDSheet!$A$1:$AD$1048576,30,0)</f>
        <v>0</v>
      </c>
      <c r="AE47" s="17" t="n">
        <f aca="false">VLOOKUP(A:A,[1]TDSheet!$A$1:$AE$1048576,31,0)</f>
        <v>580.2</v>
      </c>
      <c r="AF47" s="17" t="n">
        <f aca="false">VLOOKUP(A:A,[1]TDSheet!$A$1:$AF$1048576,32,0)</f>
        <v>561</v>
      </c>
      <c r="AG47" s="17" t="n">
        <f aca="false">VLOOKUP(A:A,[1]TDSheet!$A$1:$AG$1048576,33,0)</f>
        <v>572.6</v>
      </c>
      <c r="AH47" s="17" t="n">
        <f aca="false">VLOOKUP(A:A,[3]TDSheet!$A$1:$D$1048576,4,0)</f>
        <v>442</v>
      </c>
      <c r="AI47" s="17" t="n">
        <f aca="false">VLOOKUP(A:A,[1]TDSheet!$A$1:$AI$1048576,35,0)</f>
        <v>0</v>
      </c>
      <c r="AJ47" s="17" t="n">
        <f aca="false">X47*H47</f>
        <v>160</v>
      </c>
      <c r="AK47" s="17" t="n">
        <f aca="false">N47*H47</f>
        <v>160</v>
      </c>
      <c r="AL47" s="17"/>
      <c r="AM47" s="17"/>
    </row>
    <row r="48" s="1" customFormat="true" ht="21.95" hidden="false" customHeight="true" outlineLevel="1" collapsed="false">
      <c r="A48" s="15" t="s">
        <v>75</v>
      </c>
      <c r="B48" s="15" t="s">
        <v>33</v>
      </c>
      <c r="C48" s="16" t="n">
        <v>46.527</v>
      </c>
      <c r="D48" s="16" t="n">
        <v>120.502</v>
      </c>
      <c r="E48" s="16" t="n">
        <v>140.129</v>
      </c>
      <c r="F48" s="16" t="n">
        <v>17.357</v>
      </c>
      <c r="G48" s="1" t="str">
        <f aca="false">VLOOKUP(A:A,[1]TDSheet!$A$1:$G$1048576,7,0)</f>
        <v>лид, я</v>
      </c>
      <c r="H48" s="1" t="n">
        <f aca="false">VLOOKUP(A:A,[1]TDSheet!$A$1:$H$1048576,8,0)</f>
        <v>1</v>
      </c>
      <c r="I48" s="1" t="n">
        <f aca="false">VLOOKUP(A:A,[1]TDSheet!$A$1:$I$1048576,9,0)</f>
        <v>40</v>
      </c>
      <c r="J48" s="17" t="n">
        <f aca="false">VLOOKUP(A:A,[2]TDSheet!$A$1:$F$1048576,6,0)</f>
        <v>166.378</v>
      </c>
      <c r="K48" s="17" t="n">
        <f aca="false">E48-J48</f>
        <v>-26.249</v>
      </c>
      <c r="L48" s="17" t="n">
        <f aca="false">VLOOKUP(A:A,[1]TDSheet!$A$1:$N$1048576,14,0)</f>
        <v>20</v>
      </c>
      <c r="M48" s="17" t="n">
        <f aca="false">VLOOKUP(A:A,[1]TDSheet!$A$1:$X$1048576,24,0)</f>
        <v>30</v>
      </c>
      <c r="N48" s="17" t="n">
        <v>30</v>
      </c>
      <c r="O48" s="17"/>
      <c r="P48" s="17"/>
      <c r="Q48" s="17"/>
      <c r="R48" s="17"/>
      <c r="S48" s="17"/>
      <c r="T48" s="17"/>
      <c r="U48" s="17"/>
      <c r="V48" s="17"/>
      <c r="W48" s="17" t="n">
        <f aca="false">(E48-AD48)/5</f>
        <v>28.0258</v>
      </c>
      <c r="X48" s="18" t="n">
        <v>30</v>
      </c>
      <c r="Y48" s="19" t="n">
        <f aca="false">(F48+L48+M48+N48+X48)/W48</f>
        <v>4.54427705899564</v>
      </c>
      <c r="Z48" s="17" t="n">
        <f aca="false">F48/W48</f>
        <v>0.619322195976564</v>
      </c>
      <c r="AA48" s="17"/>
      <c r="AB48" s="17"/>
      <c r="AC48" s="17"/>
      <c r="AD48" s="17" t="n">
        <f aca="false">VLOOKUP(A:A,[1]TDSheet!$A$1:$AD$1048576,30,0)</f>
        <v>0</v>
      </c>
      <c r="AE48" s="17" t="n">
        <f aca="false">VLOOKUP(A:A,[1]TDSheet!$A$1:$AE$1048576,31,0)</f>
        <v>15.7046</v>
      </c>
      <c r="AF48" s="17" t="n">
        <f aca="false">VLOOKUP(A:A,[1]TDSheet!$A$1:$AF$1048576,32,0)</f>
        <v>12.7844</v>
      </c>
      <c r="AG48" s="17" t="n">
        <f aca="false">VLOOKUP(A:A,[1]TDSheet!$A$1:$AG$1048576,33,0)</f>
        <v>15.0032</v>
      </c>
      <c r="AH48" s="17" t="n">
        <f aca="false">VLOOKUP(A:A,[3]TDSheet!$A$1:$D$1048576,4,0)</f>
        <v>15.435</v>
      </c>
      <c r="AI48" s="17" t="n">
        <f aca="false">VLOOKUP(A:A,[1]TDSheet!$A$1:$AI$1048576,35,0)</f>
        <v>0</v>
      </c>
      <c r="AJ48" s="17" t="n">
        <f aca="false">X48*H48</f>
        <v>30</v>
      </c>
      <c r="AK48" s="17" t="n">
        <f aca="false">N48*H48</f>
        <v>30</v>
      </c>
      <c r="AL48" s="17"/>
      <c r="AM48" s="17"/>
    </row>
    <row r="49" s="1" customFormat="true" ht="21.95" hidden="false" customHeight="true" outlineLevel="1" collapsed="false">
      <c r="A49" s="15" t="s">
        <v>76</v>
      </c>
      <c r="B49" s="15" t="s">
        <v>33</v>
      </c>
      <c r="C49" s="16" t="n">
        <v>144.696</v>
      </c>
      <c r="D49" s="16" t="n">
        <v>264.947</v>
      </c>
      <c r="E49" s="16" t="n">
        <v>306.931</v>
      </c>
      <c r="F49" s="16" t="n">
        <v>94.737</v>
      </c>
      <c r="G49" s="1" t="str">
        <f aca="false">VLOOKUP(A:A,[1]TDSheet!$A$1:$G$1048576,7,0)</f>
        <v>оконч</v>
      </c>
      <c r="H49" s="1" t="n">
        <f aca="false">VLOOKUP(A:A,[1]TDSheet!$A$1:$H$1048576,8,0)</f>
        <v>1</v>
      </c>
      <c r="I49" s="1" t="n">
        <f aca="false">VLOOKUP(A:A,[1]TDSheet!$A$1:$I$1048576,9,0)</f>
        <v>40</v>
      </c>
      <c r="J49" s="17" t="n">
        <f aca="false">VLOOKUP(A:A,[2]TDSheet!$A$1:$F$1048576,6,0)</f>
        <v>341.169</v>
      </c>
      <c r="K49" s="17" t="n">
        <f aca="false">E49-J49</f>
        <v>-34.238</v>
      </c>
      <c r="L49" s="17" t="n">
        <f aca="false">VLOOKUP(A:A,[1]TDSheet!$A$1:$N$1048576,14,0)</f>
        <v>40</v>
      </c>
      <c r="M49" s="17" t="n">
        <f aca="false">VLOOKUP(A:A,[1]TDSheet!$A$1:$X$1048576,24,0)</f>
        <v>0</v>
      </c>
      <c r="N49" s="17" t="n">
        <v>60</v>
      </c>
      <c r="O49" s="17"/>
      <c r="P49" s="17"/>
      <c r="Q49" s="17"/>
      <c r="R49" s="17"/>
      <c r="S49" s="17"/>
      <c r="T49" s="17"/>
      <c r="U49" s="17"/>
      <c r="V49" s="17"/>
      <c r="W49" s="17" t="n">
        <f aca="false">(E49-AD49)/5</f>
        <v>61.3862</v>
      </c>
      <c r="X49" s="18" t="n">
        <v>60</v>
      </c>
      <c r="Y49" s="19" t="n">
        <f aca="false">(F49+L49+M49+N49+X49)/W49</f>
        <v>4.14974375348205</v>
      </c>
      <c r="Z49" s="17" t="n">
        <f aca="false">F49/W49</f>
        <v>1.54329474702783</v>
      </c>
      <c r="AA49" s="17"/>
      <c r="AB49" s="17"/>
      <c r="AC49" s="17"/>
      <c r="AD49" s="17" t="n">
        <f aca="false">VLOOKUP(A:A,[1]TDSheet!$A$1:$AD$1048576,30,0)</f>
        <v>0</v>
      </c>
      <c r="AE49" s="17" t="n">
        <f aca="false">VLOOKUP(A:A,[1]TDSheet!$A$1:$AE$1048576,31,0)</f>
        <v>42.6656</v>
      </c>
      <c r="AF49" s="17" t="n">
        <f aca="false">VLOOKUP(A:A,[1]TDSheet!$A$1:$AF$1048576,32,0)</f>
        <v>37.7672</v>
      </c>
      <c r="AG49" s="17" t="n">
        <f aca="false">VLOOKUP(A:A,[1]TDSheet!$A$1:$AG$1048576,33,0)</f>
        <v>40.705</v>
      </c>
      <c r="AH49" s="17" t="n">
        <f aca="false">VLOOKUP(A:A,[3]TDSheet!$A$1:$D$1048576,4,0)</f>
        <v>39.146</v>
      </c>
      <c r="AI49" s="17" t="n">
        <f aca="false">VLOOKUP(A:A,[1]TDSheet!$A$1:$AI$1048576,35,0)</f>
        <v>0</v>
      </c>
      <c r="AJ49" s="17" t="n">
        <f aca="false">X49*H49</f>
        <v>60</v>
      </c>
      <c r="AK49" s="17" t="n">
        <f aca="false">N49*H49</f>
        <v>60</v>
      </c>
      <c r="AL49" s="17"/>
      <c r="AM49" s="17"/>
    </row>
    <row r="50" s="1" customFormat="true" ht="21.95" hidden="false" customHeight="true" outlineLevel="1" collapsed="false">
      <c r="A50" s="15" t="s">
        <v>77</v>
      </c>
      <c r="B50" s="15" t="s">
        <v>37</v>
      </c>
      <c r="C50" s="16" t="n">
        <v>766</v>
      </c>
      <c r="D50" s="16" t="n">
        <v>1298</v>
      </c>
      <c r="E50" s="16" t="n">
        <v>1713</v>
      </c>
      <c r="F50" s="16" t="n">
        <v>310</v>
      </c>
      <c r="G50" s="1" t="str">
        <f aca="false">VLOOKUP(A:A,[1]TDSheet!$A$1:$G$1048576,7,0)</f>
        <v>лид, я</v>
      </c>
      <c r="H50" s="1" t="n">
        <f aca="false">VLOOKUP(A:A,[1]TDSheet!$A$1:$H$1048576,8,0)</f>
        <v>0.35</v>
      </c>
      <c r="I50" s="1" t="n">
        <f aca="false">VLOOKUP(A:A,[1]TDSheet!$A$1:$I$1048576,9,0)</f>
        <v>40</v>
      </c>
      <c r="J50" s="17" t="n">
        <f aca="false">VLOOKUP(A:A,[2]TDSheet!$A$1:$F$1048576,6,0)</f>
        <v>1731</v>
      </c>
      <c r="K50" s="17" t="n">
        <f aca="false">E50-J50</f>
        <v>-18</v>
      </c>
      <c r="L50" s="17" t="n">
        <f aca="false">VLOOKUP(A:A,[1]TDSheet!$A$1:$N$1048576,14,0)</f>
        <v>300</v>
      </c>
      <c r="M50" s="17" t="n">
        <f aca="false">VLOOKUP(A:A,[1]TDSheet!$A$1:$X$1048576,24,0)</f>
        <v>250</v>
      </c>
      <c r="N50" s="17" t="n">
        <v>300</v>
      </c>
      <c r="O50" s="17"/>
      <c r="P50" s="17"/>
      <c r="Q50" s="17"/>
      <c r="R50" s="17"/>
      <c r="S50" s="17"/>
      <c r="T50" s="17"/>
      <c r="U50" s="17"/>
      <c r="V50" s="17"/>
      <c r="W50" s="17" t="n">
        <f aca="false">(E50-AD50)/5</f>
        <v>342.6</v>
      </c>
      <c r="X50" s="18" t="n">
        <v>300</v>
      </c>
      <c r="Y50" s="19" t="n">
        <f aca="false">(F50+L50+M50+N50+X50)/W50</f>
        <v>4.26152948044367</v>
      </c>
      <c r="Z50" s="17" t="n">
        <f aca="false">F50/W50</f>
        <v>0.904845300642148</v>
      </c>
      <c r="AA50" s="17"/>
      <c r="AB50" s="17"/>
      <c r="AC50" s="17"/>
      <c r="AD50" s="17" t="n">
        <f aca="false">VLOOKUP(A:A,[1]TDSheet!$A$1:$AD$1048576,30,0)</f>
        <v>0</v>
      </c>
      <c r="AE50" s="17" t="n">
        <f aca="false">VLOOKUP(A:A,[1]TDSheet!$A$1:$AE$1048576,31,0)</f>
        <v>260</v>
      </c>
      <c r="AF50" s="17" t="n">
        <f aca="false">VLOOKUP(A:A,[1]TDSheet!$A$1:$AF$1048576,32,0)</f>
        <v>210.2</v>
      </c>
      <c r="AG50" s="17" t="n">
        <f aca="false">VLOOKUP(A:A,[1]TDSheet!$A$1:$AG$1048576,33,0)</f>
        <v>220.4</v>
      </c>
      <c r="AH50" s="17" t="n">
        <f aca="false">VLOOKUP(A:A,[3]TDSheet!$A$1:$D$1048576,4,0)</f>
        <v>304</v>
      </c>
      <c r="AI50" s="17" t="n">
        <f aca="false">VLOOKUP(A:A,[1]TDSheet!$A$1:$AI$1048576,35,0)</f>
        <v>0</v>
      </c>
      <c r="AJ50" s="17" t="n">
        <f aca="false">X50*H50</f>
        <v>105</v>
      </c>
      <c r="AK50" s="17" t="n">
        <f aca="false">N50*H50</f>
        <v>105</v>
      </c>
      <c r="AL50" s="17"/>
      <c r="AM50" s="17"/>
    </row>
    <row r="51" s="1" customFormat="true" ht="21.95" hidden="false" customHeight="true" outlineLevel="1" collapsed="false">
      <c r="A51" s="15" t="s">
        <v>78</v>
      </c>
      <c r="B51" s="15" t="s">
        <v>37</v>
      </c>
      <c r="C51" s="16" t="n">
        <v>1187</v>
      </c>
      <c r="D51" s="16" t="n">
        <v>2638</v>
      </c>
      <c r="E51" s="16" t="n">
        <v>2635</v>
      </c>
      <c r="F51" s="16" t="n">
        <v>1127</v>
      </c>
      <c r="G51" s="1" t="str">
        <f aca="false">VLOOKUP(A:A,[1]TDSheet!$A$1:$G$1048576,7,0)</f>
        <v>неакк</v>
      </c>
      <c r="H51" s="1" t="n">
        <f aca="false">VLOOKUP(A:A,[1]TDSheet!$A$1:$H$1048576,8,0)</f>
        <v>0.35</v>
      </c>
      <c r="I51" s="1" t="n">
        <f aca="false">VLOOKUP(A:A,[1]TDSheet!$A$1:$I$1048576,9,0)</f>
        <v>40</v>
      </c>
      <c r="J51" s="17" t="n">
        <f aca="false">VLOOKUP(A:A,[2]TDSheet!$A$1:$F$1048576,6,0)</f>
        <v>2675</v>
      </c>
      <c r="K51" s="17" t="n">
        <f aca="false">E51-J51</f>
        <v>-40</v>
      </c>
      <c r="L51" s="17" t="n">
        <f aca="false">VLOOKUP(A:A,[1]TDSheet!$A$1:$N$1048576,14,0)</f>
        <v>450</v>
      </c>
      <c r="M51" s="17" t="n">
        <f aca="false">VLOOKUP(A:A,[1]TDSheet!$A$1:$X$1048576,24,0)</f>
        <v>400</v>
      </c>
      <c r="N51" s="17" t="n">
        <v>300</v>
      </c>
      <c r="O51" s="17"/>
      <c r="P51" s="17"/>
      <c r="Q51" s="17"/>
      <c r="R51" s="17"/>
      <c r="S51" s="17"/>
      <c r="T51" s="17"/>
      <c r="U51" s="17"/>
      <c r="V51" s="17"/>
      <c r="W51" s="17" t="n">
        <f aca="false">(E51-AD51)/5</f>
        <v>527</v>
      </c>
      <c r="X51" s="18" t="n">
        <v>300</v>
      </c>
      <c r="Y51" s="19" t="n">
        <f aca="false">(F51+L51+M51+N51+X51)/W51</f>
        <v>4.8899430740038</v>
      </c>
      <c r="Z51" s="17" t="n">
        <f aca="false">F51/W51</f>
        <v>2.13851992409867</v>
      </c>
      <c r="AA51" s="17"/>
      <c r="AB51" s="17"/>
      <c r="AC51" s="17"/>
      <c r="AD51" s="17" t="n">
        <f aca="false">VLOOKUP(A:A,[1]TDSheet!$A$1:$AD$1048576,30,0)</f>
        <v>0</v>
      </c>
      <c r="AE51" s="17" t="n">
        <f aca="false">VLOOKUP(A:A,[1]TDSheet!$A$1:$AE$1048576,31,0)</f>
        <v>436.2</v>
      </c>
      <c r="AF51" s="17" t="n">
        <f aca="false">VLOOKUP(A:A,[1]TDSheet!$A$1:$AF$1048576,32,0)</f>
        <v>359.6</v>
      </c>
      <c r="AG51" s="17" t="n">
        <f aca="false">VLOOKUP(A:A,[1]TDSheet!$A$1:$AG$1048576,33,0)</f>
        <v>398.2</v>
      </c>
      <c r="AH51" s="17" t="n">
        <f aca="false">VLOOKUP(A:A,[3]TDSheet!$A$1:$D$1048576,4,0)</f>
        <v>488</v>
      </c>
      <c r="AI51" s="17" t="n">
        <f aca="false">VLOOKUP(A:A,[1]TDSheet!$A$1:$AI$1048576,35,0)</f>
        <v>0</v>
      </c>
      <c r="AJ51" s="17" t="n">
        <f aca="false">X51*H51</f>
        <v>105</v>
      </c>
      <c r="AK51" s="17" t="n">
        <f aca="false">N51*H51</f>
        <v>105</v>
      </c>
      <c r="AL51" s="17"/>
      <c r="AM51" s="17"/>
    </row>
    <row r="52" s="1" customFormat="true" ht="11.1" hidden="false" customHeight="true" outlineLevel="1" collapsed="false">
      <c r="A52" s="15" t="s">
        <v>79</v>
      </c>
      <c r="B52" s="15" t="s">
        <v>37</v>
      </c>
      <c r="C52" s="16" t="n">
        <v>981</v>
      </c>
      <c r="D52" s="16" t="n">
        <v>13681</v>
      </c>
      <c r="E52" s="16" t="n">
        <v>985</v>
      </c>
      <c r="F52" s="16" t="n">
        <v>299</v>
      </c>
      <c r="G52" s="1" t="n">
        <f aca="false">VLOOKUP(A:A,[1]TDSheet!$A$1:$G$1048576,7,0)</f>
        <v>0</v>
      </c>
      <c r="H52" s="1" t="n">
        <f aca="false">VLOOKUP(A:A,[1]TDSheet!$A$1:$H$1048576,8,0)</f>
        <v>0.4</v>
      </c>
      <c r="I52" s="1" t="n">
        <f aca="false">VLOOKUP(A:A,[1]TDSheet!$A$1:$I$1048576,9,0)</f>
        <v>35</v>
      </c>
      <c r="J52" s="17" t="n">
        <f aca="false">VLOOKUP(A:A,[2]TDSheet!$A$1:$F$1048576,6,0)</f>
        <v>1118</v>
      </c>
      <c r="K52" s="17" t="n">
        <f aca="false">E52-J52</f>
        <v>-133</v>
      </c>
      <c r="L52" s="17" t="n">
        <f aca="false">VLOOKUP(A:A,[1]TDSheet!$A$1:$N$1048576,14,0)</f>
        <v>200</v>
      </c>
      <c r="M52" s="17" t="n">
        <f aca="false">VLOOKUP(A:A,[1]TDSheet!$A$1:$X$1048576,24,0)</f>
        <v>200</v>
      </c>
      <c r="N52" s="17" t="n">
        <v>200</v>
      </c>
      <c r="O52" s="17"/>
      <c r="P52" s="17"/>
      <c r="Q52" s="17"/>
      <c r="R52" s="17"/>
      <c r="S52" s="17"/>
      <c r="T52" s="17"/>
      <c r="U52" s="17"/>
      <c r="V52" s="17"/>
      <c r="W52" s="17" t="n">
        <f aca="false">(E52-AD52)/5</f>
        <v>197</v>
      </c>
      <c r="X52" s="18" t="n">
        <v>200</v>
      </c>
      <c r="Y52" s="19" t="n">
        <f aca="false">(F52+L52+M52+N52+X52)/W52</f>
        <v>5.57868020304569</v>
      </c>
      <c r="Z52" s="17" t="n">
        <f aca="false">F52/W52</f>
        <v>1.51776649746193</v>
      </c>
      <c r="AA52" s="17"/>
      <c r="AB52" s="17"/>
      <c r="AC52" s="17"/>
      <c r="AD52" s="17" t="n">
        <f aca="false">VLOOKUP(A:A,[1]TDSheet!$A$1:$AD$1048576,30,0)</f>
        <v>0</v>
      </c>
      <c r="AE52" s="17" t="n">
        <f aca="false">VLOOKUP(A:A,[1]TDSheet!$A$1:$AE$1048576,31,0)</f>
        <v>221.6</v>
      </c>
      <c r="AF52" s="17" t="n">
        <f aca="false">VLOOKUP(A:A,[1]TDSheet!$A$1:$AF$1048576,32,0)</f>
        <v>210.6</v>
      </c>
      <c r="AG52" s="17" t="n">
        <f aca="false">VLOOKUP(A:A,[1]TDSheet!$A$1:$AG$1048576,33,0)</f>
        <v>179.2</v>
      </c>
      <c r="AH52" s="17" t="n">
        <f aca="false">VLOOKUP(A:A,[3]TDSheet!$A$1:$D$1048576,4,0)</f>
        <v>112</v>
      </c>
      <c r="AI52" s="17" t="n">
        <f aca="false">VLOOKUP(A:A,[1]TDSheet!$A$1:$AI$1048576,35,0)</f>
        <v>0</v>
      </c>
      <c r="AJ52" s="17" t="n">
        <f aca="false">X52*H52</f>
        <v>80</v>
      </c>
      <c r="AK52" s="17" t="n">
        <f aca="false">N52*H52</f>
        <v>80</v>
      </c>
      <c r="AL52" s="17"/>
      <c r="AM52" s="17"/>
    </row>
    <row r="53" s="1" customFormat="true" ht="11.1" hidden="false" customHeight="true" outlineLevel="1" collapsed="false">
      <c r="A53" s="15" t="s">
        <v>80</v>
      </c>
      <c r="B53" s="15" t="s">
        <v>33</v>
      </c>
      <c r="C53" s="16" t="n">
        <v>228.86</v>
      </c>
      <c r="D53" s="16" t="n">
        <v>348.366</v>
      </c>
      <c r="E53" s="16" t="n">
        <v>400.505</v>
      </c>
      <c r="F53" s="16" t="n">
        <v>152.589</v>
      </c>
      <c r="G53" s="1" t="n">
        <f aca="false">VLOOKUP(A:A,[1]TDSheet!$A$1:$G$1048576,7,0)</f>
        <v>0</v>
      </c>
      <c r="H53" s="1" t="n">
        <f aca="false">VLOOKUP(A:A,[1]TDSheet!$A$1:$H$1048576,8,0)</f>
        <v>1</v>
      </c>
      <c r="I53" s="1" t="n">
        <f aca="false">VLOOKUP(A:A,[1]TDSheet!$A$1:$I$1048576,9,0)</f>
        <v>50</v>
      </c>
      <c r="J53" s="17" t="n">
        <f aca="false">VLOOKUP(A:A,[2]TDSheet!$A$1:$F$1048576,6,0)</f>
        <v>585.631</v>
      </c>
      <c r="K53" s="17" t="n">
        <f aca="false">E53-J53</f>
        <v>-185.126</v>
      </c>
      <c r="L53" s="17" t="n">
        <f aca="false">VLOOKUP(A:A,[1]TDSheet!$A$1:$N$1048576,14,0)</f>
        <v>120</v>
      </c>
      <c r="M53" s="17" t="n">
        <f aca="false">VLOOKUP(A:A,[1]TDSheet!$A$1:$X$1048576,24,0)</f>
        <v>70</v>
      </c>
      <c r="N53" s="17" t="n">
        <v>50</v>
      </c>
      <c r="O53" s="17"/>
      <c r="P53" s="17"/>
      <c r="Q53" s="17"/>
      <c r="R53" s="17"/>
      <c r="S53" s="17"/>
      <c r="T53" s="17"/>
      <c r="U53" s="17"/>
      <c r="V53" s="17"/>
      <c r="W53" s="17" t="n">
        <f aca="false">(E53-AD53)/5</f>
        <v>80.101</v>
      </c>
      <c r="X53" s="18" t="n">
        <v>50</v>
      </c>
      <c r="Y53" s="19" t="n">
        <f aca="false">(F53+L53+M53+N53+X53)/W53</f>
        <v>5.52538669929214</v>
      </c>
      <c r="Z53" s="17" t="n">
        <f aca="false">F53/W53</f>
        <v>1.9049574911674</v>
      </c>
      <c r="AA53" s="17"/>
      <c r="AB53" s="17"/>
      <c r="AC53" s="17"/>
      <c r="AD53" s="17" t="n">
        <f aca="false">VLOOKUP(A:A,[1]TDSheet!$A$1:$AD$1048576,30,0)</f>
        <v>0</v>
      </c>
      <c r="AE53" s="17" t="n">
        <f aca="false">VLOOKUP(A:A,[1]TDSheet!$A$1:$AE$1048576,31,0)</f>
        <v>75.547</v>
      </c>
      <c r="AF53" s="17" t="n">
        <f aca="false">VLOOKUP(A:A,[1]TDSheet!$A$1:$AF$1048576,32,0)</f>
        <v>55.2546</v>
      </c>
      <c r="AG53" s="17" t="n">
        <f aca="false">VLOOKUP(A:A,[1]TDSheet!$A$1:$AG$1048576,33,0)</f>
        <v>59.6364</v>
      </c>
      <c r="AH53" s="17" t="n">
        <f aca="false">VLOOKUP(A:A,[3]TDSheet!$A$1:$D$1048576,4,0)</f>
        <v>80.474</v>
      </c>
      <c r="AI53" s="17" t="n">
        <f aca="false">VLOOKUP(A:A,[1]TDSheet!$A$1:$AI$1048576,35,0)</f>
        <v>0</v>
      </c>
      <c r="AJ53" s="17" t="n">
        <f aca="false">X53*H53</f>
        <v>50</v>
      </c>
      <c r="AK53" s="17" t="n">
        <f aca="false">N53*H53</f>
        <v>50</v>
      </c>
      <c r="AL53" s="17"/>
      <c r="AM53" s="17"/>
    </row>
    <row r="54" s="1" customFormat="true" ht="11.1" hidden="false" customHeight="true" outlineLevel="1" collapsed="false">
      <c r="A54" s="15" t="s">
        <v>81</v>
      </c>
      <c r="B54" s="15" t="s">
        <v>33</v>
      </c>
      <c r="C54" s="16" t="n">
        <v>184.09</v>
      </c>
      <c r="D54" s="16" t="n">
        <v>1320.065</v>
      </c>
      <c r="E54" s="16" t="n">
        <v>1144.994</v>
      </c>
      <c r="F54" s="16" t="n">
        <v>330.564</v>
      </c>
      <c r="G54" s="1" t="str">
        <f aca="false">VLOOKUP(A:A,[1]TDSheet!$A$1:$G$1048576,7,0)</f>
        <v>н</v>
      </c>
      <c r="H54" s="1" t="n">
        <f aca="false">VLOOKUP(A:A,[1]TDSheet!$A$1:$H$1048576,8,0)</f>
        <v>1</v>
      </c>
      <c r="I54" s="1" t="n">
        <f aca="false">VLOOKUP(A:A,[1]TDSheet!$A$1:$I$1048576,9,0)</f>
        <v>50</v>
      </c>
      <c r="J54" s="17" t="n">
        <f aca="false">VLOOKUP(A:A,[2]TDSheet!$A$1:$F$1048576,6,0)</f>
        <v>1121.402</v>
      </c>
      <c r="K54" s="17" t="n">
        <f aca="false">E54-J54</f>
        <v>23.5919999999999</v>
      </c>
      <c r="L54" s="17" t="n">
        <f aca="false">VLOOKUP(A:A,[1]TDSheet!$A$1:$N$1048576,14,0)</f>
        <v>250</v>
      </c>
      <c r="M54" s="17" t="n">
        <f aca="false">VLOOKUP(A:A,[1]TDSheet!$A$1:$X$1048576,24,0)</f>
        <v>200</v>
      </c>
      <c r="N54" s="17" t="n">
        <v>200</v>
      </c>
      <c r="O54" s="17"/>
      <c r="P54" s="17"/>
      <c r="Q54" s="17"/>
      <c r="R54" s="17"/>
      <c r="S54" s="17"/>
      <c r="T54" s="17"/>
      <c r="U54" s="17"/>
      <c r="V54" s="17"/>
      <c r="W54" s="17" t="n">
        <f aca="false">(E54-AD54)/5</f>
        <v>228.9988</v>
      </c>
      <c r="X54" s="18" t="n">
        <v>200</v>
      </c>
      <c r="Y54" s="19" t="n">
        <f aca="false">(F54+L54+M54+N54+X54)/W54</f>
        <v>5.15532832486459</v>
      </c>
      <c r="Z54" s="17" t="n">
        <f aca="false">F54/W54</f>
        <v>1.44351848131955</v>
      </c>
      <c r="AA54" s="17"/>
      <c r="AB54" s="17"/>
      <c r="AC54" s="17"/>
      <c r="AD54" s="17" t="n">
        <f aca="false">VLOOKUP(A:A,[1]TDSheet!$A$1:$AD$1048576,30,0)</f>
        <v>0</v>
      </c>
      <c r="AE54" s="17" t="n">
        <f aca="false">VLOOKUP(A:A,[1]TDSheet!$A$1:$AE$1048576,31,0)</f>
        <v>135.0032</v>
      </c>
      <c r="AF54" s="17" t="n">
        <f aca="false">VLOOKUP(A:A,[1]TDSheet!$A$1:$AF$1048576,32,0)</f>
        <v>102.1322</v>
      </c>
      <c r="AG54" s="17" t="n">
        <f aca="false">VLOOKUP(A:A,[1]TDSheet!$A$1:$AG$1048576,33,0)</f>
        <v>153.5478</v>
      </c>
      <c r="AH54" s="17" t="n">
        <f aca="false">VLOOKUP(A:A,[3]TDSheet!$A$1:$D$1048576,4,0)</f>
        <v>199.471</v>
      </c>
      <c r="AI54" s="17" t="str">
        <f aca="false">VLOOKUP(A:A,[1]TDSheet!$A$1:$AI$1048576,35,0)</f>
        <v>оконч</v>
      </c>
      <c r="AJ54" s="17" t="n">
        <f aca="false">X54*H54</f>
        <v>200</v>
      </c>
      <c r="AK54" s="17" t="n">
        <f aca="false">N54*H54</f>
        <v>200</v>
      </c>
      <c r="AL54" s="17"/>
      <c r="AM54" s="17"/>
    </row>
    <row r="55" s="1" customFormat="true" ht="11.1" hidden="false" customHeight="true" outlineLevel="1" collapsed="false">
      <c r="A55" s="15" t="s">
        <v>82</v>
      </c>
      <c r="B55" s="15" t="s">
        <v>33</v>
      </c>
      <c r="C55" s="16" t="n">
        <v>83.771</v>
      </c>
      <c r="D55" s="16" t="n">
        <v>52.435</v>
      </c>
      <c r="E55" s="16" t="n">
        <v>87.116</v>
      </c>
      <c r="F55" s="16" t="n">
        <v>49.09</v>
      </c>
      <c r="G55" s="1" t="n">
        <f aca="false">VLOOKUP(A:A,[1]TDSheet!$A$1:$G$1048576,7,0)</f>
        <v>0</v>
      </c>
      <c r="H55" s="1" t="n">
        <f aca="false">VLOOKUP(A:A,[1]TDSheet!$A$1:$H$1048576,8,0)</f>
        <v>1</v>
      </c>
      <c r="I55" s="1" t="n">
        <f aca="false">VLOOKUP(A:A,[1]TDSheet!$A$1:$I$1048576,9,0)</f>
        <v>50</v>
      </c>
      <c r="J55" s="17" t="n">
        <f aca="false">VLOOKUP(A:A,[2]TDSheet!$A$1:$F$1048576,6,0)</f>
        <v>93.305</v>
      </c>
      <c r="K55" s="17" t="n">
        <f aca="false">E55-J55</f>
        <v>-6.18900000000001</v>
      </c>
      <c r="L55" s="17" t="n">
        <f aca="false">VLOOKUP(A:A,[1]TDSheet!$A$1:$N$1048576,14,0)</f>
        <v>0</v>
      </c>
      <c r="M55" s="17" t="n">
        <f aca="false">VLOOKUP(A:A,[1]TDSheet!$A$1:$X$1048576,24,0)</f>
        <v>20</v>
      </c>
      <c r="N55" s="17" t="n">
        <v>20</v>
      </c>
      <c r="O55" s="17"/>
      <c r="P55" s="17"/>
      <c r="Q55" s="17"/>
      <c r="R55" s="17"/>
      <c r="S55" s="17"/>
      <c r="T55" s="17"/>
      <c r="U55" s="17"/>
      <c r="V55" s="17"/>
      <c r="W55" s="17" t="n">
        <f aca="false">(E55-AD55)/5</f>
        <v>17.4232</v>
      </c>
      <c r="X55" s="18" t="n">
        <v>20</v>
      </c>
      <c r="Y55" s="19" t="n">
        <f aca="false">(F55+L55+M55+N55+X55)/W55</f>
        <v>6.26119197391983</v>
      </c>
      <c r="Z55" s="17" t="n">
        <f aca="false">F55/W55</f>
        <v>2.8175076908949</v>
      </c>
      <c r="AA55" s="17"/>
      <c r="AB55" s="17"/>
      <c r="AC55" s="17"/>
      <c r="AD55" s="17" t="n">
        <f aca="false">VLOOKUP(A:A,[1]TDSheet!$A$1:$AD$1048576,30,0)</f>
        <v>0</v>
      </c>
      <c r="AE55" s="17" t="n">
        <f aca="false">VLOOKUP(A:A,[1]TDSheet!$A$1:$AE$1048576,31,0)</f>
        <v>12.8316</v>
      </c>
      <c r="AF55" s="17" t="n">
        <f aca="false">VLOOKUP(A:A,[1]TDSheet!$A$1:$AF$1048576,32,0)</f>
        <v>14.6146</v>
      </c>
      <c r="AG55" s="17" t="n">
        <f aca="false">VLOOKUP(A:A,[1]TDSheet!$A$1:$AG$1048576,33,0)</f>
        <v>12.016</v>
      </c>
      <c r="AH55" s="17" t="n">
        <f aca="false">VLOOKUP(A:A,[3]TDSheet!$A$1:$D$1048576,4,0)</f>
        <v>7.51</v>
      </c>
      <c r="AI55" s="17" t="str">
        <f aca="false">VLOOKUP(A:A,[1]TDSheet!$A$1:$AI$1048576,35,0)</f>
        <v>увел</v>
      </c>
      <c r="AJ55" s="17" t="n">
        <f aca="false">X55*H55</f>
        <v>20</v>
      </c>
      <c r="AK55" s="17" t="n">
        <f aca="false">N55*H55</f>
        <v>20</v>
      </c>
      <c r="AL55" s="17"/>
      <c r="AM55" s="17"/>
    </row>
    <row r="56" s="1" customFormat="true" ht="11.1" hidden="false" customHeight="true" outlineLevel="1" collapsed="false">
      <c r="A56" s="15" t="s">
        <v>83</v>
      </c>
      <c r="B56" s="15" t="s">
        <v>33</v>
      </c>
      <c r="C56" s="16" t="n">
        <v>1532.278</v>
      </c>
      <c r="D56" s="16" t="n">
        <v>6504.249</v>
      </c>
      <c r="E56" s="16" t="n">
        <v>3808.45</v>
      </c>
      <c r="F56" s="16" t="n">
        <v>1697.726</v>
      </c>
      <c r="G56" s="1" t="n">
        <f aca="false">VLOOKUP(A:A,[1]TDSheet!$A$1:$G$1048576,7,0)</f>
        <v>0</v>
      </c>
      <c r="H56" s="1" t="n">
        <f aca="false">VLOOKUP(A:A,[1]TDSheet!$A$1:$H$1048576,8,0)</f>
        <v>1</v>
      </c>
      <c r="I56" s="1" t="n">
        <f aca="false">VLOOKUP(A:A,[1]TDSheet!$A$1:$I$1048576,9,0)</f>
        <v>40</v>
      </c>
      <c r="J56" s="17" t="n">
        <f aca="false">VLOOKUP(A:A,[2]TDSheet!$A$1:$F$1048576,6,0)</f>
        <v>3741.34</v>
      </c>
      <c r="K56" s="17" t="n">
        <f aca="false">E56-J56</f>
        <v>67.1099999999997</v>
      </c>
      <c r="L56" s="17" t="n">
        <f aca="false">VLOOKUP(A:A,[1]TDSheet!$A$1:$N$1048576,14,0)</f>
        <v>900</v>
      </c>
      <c r="M56" s="17" t="n">
        <f aca="false">VLOOKUP(A:A,[1]TDSheet!$A$1:$X$1048576,24,0)</f>
        <v>800</v>
      </c>
      <c r="N56" s="17" t="n">
        <v>300</v>
      </c>
      <c r="O56" s="17"/>
      <c r="P56" s="17"/>
      <c r="Q56" s="17"/>
      <c r="R56" s="17"/>
      <c r="S56" s="17"/>
      <c r="T56" s="17"/>
      <c r="U56" s="17"/>
      <c r="V56" s="17"/>
      <c r="W56" s="17" t="n">
        <f aca="false">(E56-AD56)/5</f>
        <v>761.69</v>
      </c>
      <c r="X56" s="18" t="n">
        <v>400</v>
      </c>
      <c r="Y56" s="19" t="n">
        <f aca="false">(F56+L56+M56+N56+X56)/W56</f>
        <v>5.37978180099516</v>
      </c>
      <c r="Z56" s="17" t="n">
        <f aca="false">F56/W56</f>
        <v>2.22889364439601</v>
      </c>
      <c r="AA56" s="17"/>
      <c r="AB56" s="17"/>
      <c r="AC56" s="17"/>
      <c r="AD56" s="17" t="n">
        <f aca="false">VLOOKUP(A:A,[1]TDSheet!$A$1:$AD$1048576,30,0)</f>
        <v>0</v>
      </c>
      <c r="AE56" s="17" t="n">
        <f aca="false">VLOOKUP(A:A,[1]TDSheet!$A$1:$AE$1048576,31,0)</f>
        <v>716.7608</v>
      </c>
      <c r="AF56" s="17" t="n">
        <f aca="false">VLOOKUP(A:A,[1]TDSheet!$A$1:$AF$1048576,32,0)</f>
        <v>622.122</v>
      </c>
      <c r="AG56" s="17" t="n">
        <f aca="false">VLOOKUP(A:A,[1]TDSheet!$A$1:$AG$1048576,33,0)</f>
        <v>642.1622</v>
      </c>
      <c r="AH56" s="17" t="n">
        <f aca="false">VLOOKUP(A:A,[3]TDSheet!$A$1:$D$1048576,4,0)</f>
        <v>512.822</v>
      </c>
      <c r="AI56" s="17" t="str">
        <f aca="false">VLOOKUP(A:A,[1]TDSheet!$A$1:$AI$1048576,35,0)</f>
        <v>оконч</v>
      </c>
      <c r="AJ56" s="17" t="n">
        <f aca="false">X56*H56</f>
        <v>400</v>
      </c>
      <c r="AK56" s="17" t="n">
        <f aca="false">N56*H56</f>
        <v>300</v>
      </c>
      <c r="AL56" s="17"/>
      <c r="AM56" s="17"/>
    </row>
    <row r="57" s="1" customFormat="true" ht="11.1" hidden="false" customHeight="true" outlineLevel="1" collapsed="false">
      <c r="A57" s="15" t="s">
        <v>84</v>
      </c>
      <c r="B57" s="15" t="s">
        <v>37</v>
      </c>
      <c r="C57" s="16" t="n">
        <v>1352</v>
      </c>
      <c r="D57" s="16" t="n">
        <v>4681</v>
      </c>
      <c r="E57" s="16" t="n">
        <v>4910</v>
      </c>
      <c r="F57" s="16" t="n">
        <v>997</v>
      </c>
      <c r="G57" s="1" t="n">
        <f aca="false">VLOOKUP(A:A,[1]TDSheet!$A$1:$G$1048576,7,0)</f>
        <v>0</v>
      </c>
      <c r="H57" s="1" t="n">
        <f aca="false">VLOOKUP(A:A,[1]TDSheet!$A$1:$H$1048576,8,0)</f>
        <v>0.45</v>
      </c>
      <c r="I57" s="1" t="n">
        <f aca="false">VLOOKUP(A:A,[1]TDSheet!$A$1:$I$1048576,9,0)</f>
        <v>50</v>
      </c>
      <c r="J57" s="17" t="n">
        <f aca="false">VLOOKUP(A:A,[2]TDSheet!$A$1:$F$1048576,6,0)</f>
        <v>5061</v>
      </c>
      <c r="K57" s="17" t="n">
        <f aca="false">E57-J57</f>
        <v>-151</v>
      </c>
      <c r="L57" s="17" t="n">
        <f aca="false">VLOOKUP(A:A,[1]TDSheet!$A$1:$N$1048576,14,0)</f>
        <v>800</v>
      </c>
      <c r="M57" s="17" t="n">
        <f aca="false">VLOOKUP(A:A,[1]TDSheet!$A$1:$X$1048576,24,0)</f>
        <v>700</v>
      </c>
      <c r="N57" s="17" t="n">
        <v>800</v>
      </c>
      <c r="O57" s="17"/>
      <c r="P57" s="17"/>
      <c r="Q57" s="17"/>
      <c r="R57" s="17"/>
      <c r="S57" s="17"/>
      <c r="T57" s="17"/>
      <c r="U57" s="17"/>
      <c r="V57" s="17"/>
      <c r="W57" s="17" t="n">
        <f aca="false">(E57-AD57)/5</f>
        <v>856</v>
      </c>
      <c r="X57" s="18" t="n">
        <v>900</v>
      </c>
      <c r="Y57" s="19" t="n">
        <f aca="false">(F57+L57+M57+N57+X57)/W57</f>
        <v>4.90303738317757</v>
      </c>
      <c r="Z57" s="17" t="n">
        <f aca="false">F57/W57</f>
        <v>1.16471962616822</v>
      </c>
      <c r="AA57" s="17"/>
      <c r="AB57" s="17"/>
      <c r="AC57" s="17"/>
      <c r="AD57" s="17" t="n">
        <f aca="false">VLOOKUP(A:A,[1]TDSheet!$A$1:$AD$1048576,30,0)</f>
        <v>630</v>
      </c>
      <c r="AE57" s="17" t="n">
        <f aca="false">VLOOKUP(A:A,[1]TDSheet!$A$1:$AE$1048576,31,0)</f>
        <v>572.6</v>
      </c>
      <c r="AF57" s="17" t="n">
        <f aca="false">VLOOKUP(A:A,[1]TDSheet!$A$1:$AF$1048576,32,0)</f>
        <v>461.8</v>
      </c>
      <c r="AG57" s="17" t="n">
        <f aca="false">VLOOKUP(A:A,[1]TDSheet!$A$1:$AG$1048576,33,0)</f>
        <v>554.8</v>
      </c>
      <c r="AH57" s="17" t="n">
        <f aca="false">VLOOKUP(A:A,[3]TDSheet!$A$1:$D$1048576,4,0)</f>
        <v>711</v>
      </c>
      <c r="AI57" s="17" t="n">
        <f aca="false">VLOOKUP(A:A,[1]TDSheet!$A$1:$AI$1048576,35,0)</f>
        <v>0</v>
      </c>
      <c r="AJ57" s="17" t="n">
        <f aca="false">X57*H57</f>
        <v>405</v>
      </c>
      <c r="AK57" s="17" t="n">
        <f aca="false">N57*H57</f>
        <v>360</v>
      </c>
      <c r="AL57" s="17"/>
      <c r="AM57" s="17"/>
    </row>
    <row r="58" s="1" customFormat="true" ht="11.1" hidden="false" customHeight="true" outlineLevel="1" collapsed="false">
      <c r="A58" s="15" t="s">
        <v>85</v>
      </c>
      <c r="B58" s="15" t="s">
        <v>37</v>
      </c>
      <c r="C58" s="16" t="n">
        <v>1862</v>
      </c>
      <c r="D58" s="16" t="n">
        <v>9025</v>
      </c>
      <c r="E58" s="16" t="n">
        <v>9005</v>
      </c>
      <c r="F58" s="16" t="n">
        <v>1774</v>
      </c>
      <c r="G58" s="1" t="str">
        <f aca="false">VLOOKUP(A:A,[1]TDSheet!$A$1:$G$1048576,7,0)</f>
        <v>акяб</v>
      </c>
      <c r="H58" s="1" t="n">
        <f aca="false">VLOOKUP(A:A,[1]TDSheet!$A$1:$H$1048576,8,0)</f>
        <v>0.45</v>
      </c>
      <c r="I58" s="1" t="n">
        <f aca="false">VLOOKUP(A:A,[1]TDSheet!$A$1:$I$1048576,9,0)</f>
        <v>50</v>
      </c>
      <c r="J58" s="17" t="n">
        <f aca="false">VLOOKUP(A:A,[2]TDSheet!$A$1:$F$1048576,6,0)</f>
        <v>9120</v>
      </c>
      <c r="K58" s="17" t="n">
        <f aca="false">E58-J58</f>
        <v>-115</v>
      </c>
      <c r="L58" s="17" t="n">
        <f aca="false">VLOOKUP(A:A,[1]TDSheet!$A$1:$N$1048576,14,0)</f>
        <v>1100</v>
      </c>
      <c r="M58" s="17" t="n">
        <f aca="false">VLOOKUP(A:A,[1]TDSheet!$A$1:$X$1048576,24,0)</f>
        <v>800</v>
      </c>
      <c r="N58" s="17" t="n">
        <v>1000</v>
      </c>
      <c r="O58" s="17"/>
      <c r="P58" s="17"/>
      <c r="Q58" s="17"/>
      <c r="R58" s="17"/>
      <c r="S58" s="17"/>
      <c r="T58" s="17"/>
      <c r="U58" s="17"/>
      <c r="V58" s="17"/>
      <c r="W58" s="17" t="n">
        <f aca="false">(E58-AD58)/5</f>
        <v>1083</v>
      </c>
      <c r="X58" s="18" t="n">
        <v>900</v>
      </c>
      <c r="Y58" s="19" t="n">
        <f aca="false">(F58+L58+M58+N58+X58)/W58</f>
        <v>5.14681440443213</v>
      </c>
      <c r="Z58" s="17" t="n">
        <f aca="false">F58/W58</f>
        <v>1.63804247460757</v>
      </c>
      <c r="AA58" s="17"/>
      <c r="AB58" s="17"/>
      <c r="AC58" s="17"/>
      <c r="AD58" s="17" t="n">
        <f aca="false">VLOOKUP(A:A,[1]TDSheet!$A$1:$AD$1048576,30,0)</f>
        <v>3590</v>
      </c>
      <c r="AE58" s="17" t="n">
        <f aca="false">VLOOKUP(A:A,[1]TDSheet!$A$1:$AE$1048576,31,0)</f>
        <v>676.8</v>
      </c>
      <c r="AF58" s="17" t="n">
        <f aca="false">VLOOKUP(A:A,[1]TDSheet!$A$1:$AF$1048576,32,0)</f>
        <v>620</v>
      </c>
      <c r="AG58" s="17" t="n">
        <f aca="false">VLOOKUP(A:A,[1]TDSheet!$A$1:$AG$1048576,33,0)</f>
        <v>756.4</v>
      </c>
      <c r="AH58" s="17" t="n">
        <f aca="false">VLOOKUP(A:A,[3]TDSheet!$A$1:$D$1048576,4,0)</f>
        <v>1038</v>
      </c>
      <c r="AI58" s="17" t="str">
        <f aca="false">VLOOKUP(A:A,[1]TDSheet!$A$1:$AI$1048576,35,0)</f>
        <v>проддек</v>
      </c>
      <c r="AJ58" s="17" t="n">
        <f aca="false">X58*H58</f>
        <v>405</v>
      </c>
      <c r="AK58" s="17" t="n">
        <f aca="false">N58*H58</f>
        <v>450</v>
      </c>
      <c r="AL58" s="17"/>
      <c r="AM58" s="17"/>
    </row>
    <row r="59" s="1" customFormat="true" ht="11.1" hidden="false" customHeight="true" outlineLevel="1" collapsed="false">
      <c r="A59" s="15" t="s">
        <v>86</v>
      </c>
      <c r="B59" s="15" t="s">
        <v>37</v>
      </c>
      <c r="C59" s="16" t="n">
        <v>637</v>
      </c>
      <c r="D59" s="16" t="n">
        <v>1672</v>
      </c>
      <c r="E59" s="16" t="n">
        <v>1865</v>
      </c>
      <c r="F59" s="16" t="n">
        <v>402</v>
      </c>
      <c r="G59" s="1" t="n">
        <f aca="false">VLOOKUP(A:A,[1]TDSheet!$A$1:$G$1048576,7,0)</f>
        <v>0</v>
      </c>
      <c r="H59" s="1" t="n">
        <f aca="false">VLOOKUP(A:A,[1]TDSheet!$A$1:$H$1048576,8,0)</f>
        <v>0.45</v>
      </c>
      <c r="I59" s="1" t="n">
        <f aca="false">VLOOKUP(A:A,[1]TDSheet!$A$1:$I$1048576,9,0)</f>
        <v>50</v>
      </c>
      <c r="J59" s="17" t="n">
        <f aca="false">VLOOKUP(A:A,[2]TDSheet!$A$1:$F$1048576,6,0)</f>
        <v>1870</v>
      </c>
      <c r="K59" s="17" t="n">
        <f aca="false">E59-J59</f>
        <v>-5</v>
      </c>
      <c r="L59" s="17" t="n">
        <f aca="false">VLOOKUP(A:A,[1]TDSheet!$A$1:$N$1048576,14,0)</f>
        <v>350</v>
      </c>
      <c r="M59" s="17" t="n">
        <f aca="false">VLOOKUP(A:A,[1]TDSheet!$A$1:$X$1048576,24,0)</f>
        <v>300</v>
      </c>
      <c r="N59" s="17" t="n">
        <v>400</v>
      </c>
      <c r="O59" s="17"/>
      <c r="P59" s="17"/>
      <c r="Q59" s="17"/>
      <c r="R59" s="17"/>
      <c r="S59" s="17"/>
      <c r="T59" s="17"/>
      <c r="U59" s="17"/>
      <c r="V59" s="17"/>
      <c r="W59" s="17" t="n">
        <f aca="false">(E59-AD59)/5</f>
        <v>373</v>
      </c>
      <c r="X59" s="18" t="n">
        <v>500</v>
      </c>
      <c r="Y59" s="19" t="n">
        <f aca="false">(F59+L59+M59+N59+X59)/W59</f>
        <v>5.23324396782842</v>
      </c>
      <c r="Z59" s="17" t="n">
        <f aca="false">F59/W59</f>
        <v>1.07774798927614</v>
      </c>
      <c r="AA59" s="17"/>
      <c r="AB59" s="17"/>
      <c r="AC59" s="17"/>
      <c r="AD59" s="17" t="n">
        <f aca="false">VLOOKUP(A:A,[1]TDSheet!$A$1:$AD$1048576,30,0)</f>
        <v>0</v>
      </c>
      <c r="AE59" s="17" t="n">
        <f aca="false">VLOOKUP(A:A,[1]TDSheet!$A$1:$AE$1048576,31,0)</f>
        <v>289.8</v>
      </c>
      <c r="AF59" s="17" t="n">
        <f aca="false">VLOOKUP(A:A,[1]TDSheet!$A$1:$AF$1048576,32,0)</f>
        <v>204</v>
      </c>
      <c r="AG59" s="17" t="n">
        <f aca="false">VLOOKUP(A:A,[1]TDSheet!$A$1:$AG$1048576,33,0)</f>
        <v>236.4</v>
      </c>
      <c r="AH59" s="17" t="n">
        <f aca="false">VLOOKUP(A:A,[3]TDSheet!$A$1:$D$1048576,4,0)</f>
        <v>287</v>
      </c>
      <c r="AI59" s="17" t="n">
        <f aca="false">VLOOKUP(A:A,[1]TDSheet!$A$1:$AI$1048576,35,0)</f>
        <v>0</v>
      </c>
      <c r="AJ59" s="17" t="n">
        <f aca="false">X59*H59</f>
        <v>225</v>
      </c>
      <c r="AK59" s="17" t="n">
        <f aca="false">N59*H59</f>
        <v>180</v>
      </c>
      <c r="AL59" s="17"/>
      <c r="AM59" s="17"/>
    </row>
    <row r="60" s="1" customFormat="true" ht="11.1" hidden="false" customHeight="true" outlineLevel="1" collapsed="false">
      <c r="A60" s="15" t="s">
        <v>87</v>
      </c>
      <c r="B60" s="15" t="s">
        <v>37</v>
      </c>
      <c r="C60" s="16" t="n">
        <v>347</v>
      </c>
      <c r="D60" s="16" t="n">
        <v>3962</v>
      </c>
      <c r="E60" s="16" t="n">
        <v>397</v>
      </c>
      <c r="F60" s="16" t="n">
        <v>43</v>
      </c>
      <c r="G60" s="1" t="n">
        <f aca="false">VLOOKUP(A:A,[1]TDSheet!$A$1:$G$1048576,7,0)</f>
        <v>0</v>
      </c>
      <c r="H60" s="1" t="n">
        <f aca="false">VLOOKUP(A:A,[1]TDSheet!$A$1:$H$1048576,8,0)</f>
        <v>0.4</v>
      </c>
      <c r="I60" s="1" t="n">
        <f aca="false">VLOOKUP(A:A,[1]TDSheet!$A$1:$I$1048576,9,0)</f>
        <v>40</v>
      </c>
      <c r="J60" s="17" t="n">
        <f aca="false">VLOOKUP(A:A,[2]TDSheet!$A$1:$F$1048576,6,0)</f>
        <v>496</v>
      </c>
      <c r="K60" s="17" t="n">
        <f aca="false">E60-J60</f>
        <v>-99</v>
      </c>
      <c r="L60" s="17" t="n">
        <f aca="false">VLOOKUP(A:A,[1]TDSheet!$A$1:$N$1048576,14,0)</f>
        <v>70</v>
      </c>
      <c r="M60" s="17" t="n">
        <f aca="false">VLOOKUP(A:A,[1]TDSheet!$A$1:$X$1048576,24,0)</f>
        <v>90</v>
      </c>
      <c r="N60" s="17" t="n">
        <v>80</v>
      </c>
      <c r="O60" s="17"/>
      <c r="P60" s="17"/>
      <c r="Q60" s="17"/>
      <c r="R60" s="17"/>
      <c r="S60" s="17"/>
      <c r="T60" s="17"/>
      <c r="U60" s="17"/>
      <c r="V60" s="17"/>
      <c r="W60" s="17" t="n">
        <f aca="false">(E60-AD60)/5</f>
        <v>79.4</v>
      </c>
      <c r="X60" s="18" t="n">
        <v>80</v>
      </c>
      <c r="Y60" s="19" t="n">
        <f aca="false">(F60+L60+M60+N60+X60)/W60</f>
        <v>4.57178841309824</v>
      </c>
      <c r="Z60" s="17" t="n">
        <f aca="false">F60/W60</f>
        <v>0.541561712846348</v>
      </c>
      <c r="AA60" s="17"/>
      <c r="AB60" s="17"/>
      <c r="AC60" s="17"/>
      <c r="AD60" s="17" t="n">
        <f aca="false">VLOOKUP(A:A,[1]TDSheet!$A$1:$AD$1048576,30,0)</f>
        <v>0</v>
      </c>
      <c r="AE60" s="17" t="n">
        <f aca="false">VLOOKUP(A:A,[1]TDSheet!$A$1:$AE$1048576,31,0)</f>
        <v>111</v>
      </c>
      <c r="AF60" s="17" t="n">
        <f aca="false">VLOOKUP(A:A,[1]TDSheet!$A$1:$AF$1048576,32,0)</f>
        <v>83.2</v>
      </c>
      <c r="AG60" s="17" t="n">
        <f aca="false">VLOOKUP(A:A,[1]TDSheet!$A$1:$AG$1048576,33,0)</f>
        <v>73.6</v>
      </c>
      <c r="AH60" s="17" t="n">
        <f aca="false">VLOOKUP(A:A,[3]TDSheet!$A$1:$D$1048576,4,0)</f>
        <v>48</v>
      </c>
      <c r="AI60" s="17" t="e">
        <f aca="false">VLOOKUP(A:A,[1]TDSheet!$A$1:$AI$1048576,35,0)</f>
        <v>#N/A</v>
      </c>
      <c r="AJ60" s="17" t="n">
        <f aca="false">X60*H60</f>
        <v>32</v>
      </c>
      <c r="AK60" s="17" t="n">
        <f aca="false">N60*H60</f>
        <v>32</v>
      </c>
      <c r="AL60" s="17"/>
      <c r="AM60" s="17"/>
    </row>
    <row r="61" s="1" customFormat="true" ht="11.1" hidden="false" customHeight="true" outlineLevel="1" collapsed="false">
      <c r="A61" s="15" t="s">
        <v>88</v>
      </c>
      <c r="B61" s="15" t="s">
        <v>37</v>
      </c>
      <c r="C61" s="16" t="n">
        <v>240</v>
      </c>
      <c r="D61" s="16" t="n">
        <v>3093</v>
      </c>
      <c r="E61" s="16" t="n">
        <v>419</v>
      </c>
      <c r="F61" s="16" t="n">
        <v>332</v>
      </c>
      <c r="G61" s="1" t="n">
        <f aca="false">VLOOKUP(A:A,[1]TDSheet!$A$1:$G$1048576,7,0)</f>
        <v>0</v>
      </c>
      <c r="H61" s="1" t="n">
        <f aca="false">VLOOKUP(A:A,[1]TDSheet!$A$1:$H$1048576,8,0)</f>
        <v>0.4</v>
      </c>
      <c r="I61" s="1" t="n">
        <f aca="false">VLOOKUP(A:A,[1]TDSheet!$A$1:$I$1048576,9,0)</f>
        <v>40</v>
      </c>
      <c r="J61" s="17" t="n">
        <f aca="false">VLOOKUP(A:A,[2]TDSheet!$A$1:$F$1048576,6,0)</f>
        <v>431</v>
      </c>
      <c r="K61" s="17" t="n">
        <f aca="false">E61-J61</f>
        <v>-12</v>
      </c>
      <c r="L61" s="17" t="n">
        <f aca="false">VLOOKUP(A:A,[1]TDSheet!$A$1:$N$1048576,14,0)</f>
        <v>70</v>
      </c>
      <c r="M61" s="17" t="n">
        <f aca="false">VLOOKUP(A:A,[1]TDSheet!$A$1:$X$1048576,24,0)</f>
        <v>0</v>
      </c>
      <c r="N61" s="17"/>
      <c r="O61" s="17"/>
      <c r="P61" s="17"/>
      <c r="Q61" s="17"/>
      <c r="R61" s="17"/>
      <c r="S61" s="17"/>
      <c r="T61" s="17"/>
      <c r="U61" s="17"/>
      <c r="V61" s="17"/>
      <c r="W61" s="17" t="n">
        <f aca="false">(E61-AD61)/5</f>
        <v>83.8</v>
      </c>
      <c r="X61" s="18"/>
      <c r="Y61" s="19" t="n">
        <f aca="false">(F61+L61+M61+N61+X61)/W61</f>
        <v>4.79713603818616</v>
      </c>
      <c r="Z61" s="17" t="n">
        <f aca="false">F61/W61</f>
        <v>3.9618138424821</v>
      </c>
      <c r="AA61" s="17"/>
      <c r="AB61" s="17"/>
      <c r="AC61" s="17"/>
      <c r="AD61" s="17" t="n">
        <f aca="false">VLOOKUP(A:A,[1]TDSheet!$A$1:$AD$1048576,30,0)</f>
        <v>0</v>
      </c>
      <c r="AE61" s="17" t="n">
        <f aca="false">VLOOKUP(A:A,[1]TDSheet!$A$1:$AE$1048576,31,0)</f>
        <v>94</v>
      </c>
      <c r="AF61" s="17" t="n">
        <f aca="false">VLOOKUP(A:A,[1]TDSheet!$A$1:$AF$1048576,32,0)</f>
        <v>69.2</v>
      </c>
      <c r="AG61" s="17" t="n">
        <f aca="false">VLOOKUP(A:A,[1]TDSheet!$A$1:$AG$1048576,33,0)</f>
        <v>73</v>
      </c>
      <c r="AH61" s="17" t="n">
        <f aca="false">VLOOKUP(A:A,[3]TDSheet!$A$1:$D$1048576,4,0)</f>
        <v>45</v>
      </c>
      <c r="AI61" s="17" t="e">
        <f aca="false">VLOOKUP(A:A,[1]TDSheet!$A$1:$AI$1048576,35,0)</f>
        <v>#N/A</v>
      </c>
      <c r="AJ61" s="17" t="n">
        <f aca="false">X61*H61</f>
        <v>0</v>
      </c>
      <c r="AK61" s="17" t="n">
        <f aca="false">N61*H61</f>
        <v>0</v>
      </c>
      <c r="AL61" s="17"/>
      <c r="AM61" s="17"/>
    </row>
    <row r="62" s="1" customFormat="true" ht="11.1" hidden="false" customHeight="true" outlineLevel="1" collapsed="false">
      <c r="A62" s="15" t="s">
        <v>89</v>
      </c>
      <c r="B62" s="15" t="s">
        <v>33</v>
      </c>
      <c r="C62" s="16" t="n">
        <v>1039.117</v>
      </c>
      <c r="D62" s="16" t="n">
        <v>1895.367</v>
      </c>
      <c r="E62" s="20" t="n">
        <v>2317</v>
      </c>
      <c r="F62" s="20" t="n">
        <v>360</v>
      </c>
      <c r="G62" s="1" t="str">
        <f aca="false">VLOOKUP(A:A,[1]TDSheet!$A$1:$G$1048576,7,0)</f>
        <v>ак апр</v>
      </c>
      <c r="H62" s="1" t="n">
        <f aca="false">VLOOKUP(A:A,[1]TDSheet!$A$1:$H$1048576,8,0)</f>
        <v>1</v>
      </c>
      <c r="I62" s="1" t="n">
        <f aca="false">VLOOKUP(A:A,[1]TDSheet!$A$1:$I$1048576,9,0)</f>
        <v>50</v>
      </c>
      <c r="J62" s="17" t="n">
        <f aca="false">VLOOKUP(A:A,[2]TDSheet!$A$1:$F$1048576,6,0)</f>
        <v>1836.454</v>
      </c>
      <c r="K62" s="17" t="n">
        <f aca="false">E62-J62</f>
        <v>480.546</v>
      </c>
      <c r="L62" s="17" t="n">
        <f aca="false">VLOOKUP(A:A,[1]TDSheet!$A$1:$N$1048576,14,0)</f>
        <v>300</v>
      </c>
      <c r="M62" s="17" t="n">
        <f aca="false">VLOOKUP(A:A,[1]TDSheet!$A$1:$X$1048576,24,0)</f>
        <v>500</v>
      </c>
      <c r="N62" s="17" t="n">
        <v>600</v>
      </c>
      <c r="O62" s="17"/>
      <c r="P62" s="17"/>
      <c r="Q62" s="17"/>
      <c r="R62" s="17"/>
      <c r="S62" s="17"/>
      <c r="T62" s="17"/>
      <c r="U62" s="17"/>
      <c r="V62" s="17"/>
      <c r="W62" s="17" t="n">
        <f aca="false">(E62-AD62)/5</f>
        <v>463.4</v>
      </c>
      <c r="X62" s="18" t="n">
        <v>600</v>
      </c>
      <c r="Y62" s="19" t="n">
        <f aca="false">(F62+L62+M62+N62+X62)/W62</f>
        <v>5.09279240397065</v>
      </c>
      <c r="Z62" s="17" t="n">
        <f aca="false">F62/W62</f>
        <v>0.776866637893828</v>
      </c>
      <c r="AA62" s="17"/>
      <c r="AB62" s="17"/>
      <c r="AC62" s="17"/>
      <c r="AD62" s="17" t="n">
        <f aca="false">VLOOKUP(A:A,[1]TDSheet!$A$1:$AD$1048576,30,0)</f>
        <v>0</v>
      </c>
      <c r="AE62" s="17" t="n">
        <f aca="false">VLOOKUP(A:A,[1]TDSheet!$A$1:$AE$1048576,31,0)</f>
        <v>233</v>
      </c>
      <c r="AF62" s="17" t="n">
        <f aca="false">VLOOKUP(A:A,[1]TDSheet!$A$1:$AF$1048576,32,0)</f>
        <v>264</v>
      </c>
      <c r="AG62" s="17" t="n">
        <f aca="false">VLOOKUP(A:A,[1]TDSheet!$A$1:$AG$1048576,33,0)</f>
        <v>265.8</v>
      </c>
      <c r="AH62" s="22" t="n">
        <v>357</v>
      </c>
      <c r="AI62" s="17" t="str">
        <f aca="false">VLOOKUP(A:A,[1]TDSheet!$A$1:$AI$1048576,35,0)</f>
        <v>проддек</v>
      </c>
      <c r="AJ62" s="17" t="n">
        <f aca="false">X62*H62</f>
        <v>600</v>
      </c>
      <c r="AK62" s="17" t="n">
        <f aca="false">N62*H62</f>
        <v>600</v>
      </c>
      <c r="AL62" s="17"/>
      <c r="AM62" s="17"/>
    </row>
    <row r="63" s="1" customFormat="true" ht="11.1" hidden="false" customHeight="true" outlineLevel="1" collapsed="false">
      <c r="A63" s="15" t="s">
        <v>90</v>
      </c>
      <c r="B63" s="15" t="s">
        <v>37</v>
      </c>
      <c r="C63" s="16" t="n">
        <v>1528</v>
      </c>
      <c r="D63" s="16" t="n">
        <v>10</v>
      </c>
      <c r="E63" s="16" t="n">
        <v>251</v>
      </c>
      <c r="F63" s="16" t="n">
        <v>1282</v>
      </c>
      <c r="G63" s="1" t="n">
        <f aca="false">VLOOKUP(A:A,[1]TDSheet!$A$1:$G$1048576,7,0)</f>
        <v>0</v>
      </c>
      <c r="H63" s="1" t="n">
        <f aca="false">VLOOKUP(A:A,[1]TDSheet!$A$1:$H$1048576,8,0)</f>
        <v>0.1</v>
      </c>
      <c r="I63" s="1" t="n">
        <f aca="false">VLOOKUP(A:A,[1]TDSheet!$A$1:$I$1048576,9,0)</f>
        <v>730</v>
      </c>
      <c r="J63" s="17" t="n">
        <f aca="false">VLOOKUP(A:A,[2]TDSheet!$A$1:$F$1048576,6,0)</f>
        <v>260</v>
      </c>
      <c r="K63" s="17" t="n">
        <f aca="false">E63-J63</f>
        <v>-9</v>
      </c>
      <c r="L63" s="17" t="n">
        <f aca="false">VLOOKUP(A:A,[1]TDSheet!$A$1:$N$1048576,14,0)</f>
        <v>0</v>
      </c>
      <c r="M63" s="17" t="n">
        <f aca="false">VLOOKUP(A:A,[1]TDSheet!$A$1:$X$1048576,24,0)</f>
        <v>0</v>
      </c>
      <c r="N63" s="17"/>
      <c r="O63" s="17"/>
      <c r="P63" s="17"/>
      <c r="Q63" s="17"/>
      <c r="R63" s="17"/>
      <c r="S63" s="17"/>
      <c r="T63" s="17"/>
      <c r="U63" s="17"/>
      <c r="V63" s="17"/>
      <c r="W63" s="17" t="n">
        <f aca="false">(E63-AD63)/5</f>
        <v>50.2</v>
      </c>
      <c r="X63" s="18"/>
      <c r="Y63" s="19" t="n">
        <f aca="false">(F63+L63+M63+N63+X63)/W63</f>
        <v>25.5378486055777</v>
      </c>
      <c r="Z63" s="17" t="n">
        <f aca="false">F63/W63</f>
        <v>25.5378486055777</v>
      </c>
      <c r="AA63" s="17"/>
      <c r="AB63" s="17"/>
      <c r="AC63" s="17"/>
      <c r="AD63" s="17" t="n">
        <f aca="false">VLOOKUP(A:A,[1]TDSheet!$A$1:$AD$1048576,30,0)</f>
        <v>0</v>
      </c>
      <c r="AE63" s="17" t="n">
        <f aca="false">VLOOKUP(A:A,[1]TDSheet!$A$1:$AE$1048576,31,0)</f>
        <v>91.4</v>
      </c>
      <c r="AF63" s="17" t="n">
        <f aca="false">VLOOKUP(A:A,[1]TDSheet!$A$1:$AF$1048576,32,0)</f>
        <v>50.6</v>
      </c>
      <c r="AG63" s="17" t="n">
        <f aca="false">VLOOKUP(A:A,[1]TDSheet!$A$1:$AG$1048576,33,0)</f>
        <v>51.6</v>
      </c>
      <c r="AH63" s="17" t="n">
        <f aca="false">VLOOKUP(A:A,[3]TDSheet!$A$1:$D$1048576,4,0)</f>
        <v>44</v>
      </c>
      <c r="AI63" s="17" t="e">
        <f aca="false">VLOOKUP(A:A,[1]TDSheet!$A$1:$AI$1048576,35,0)</f>
        <v>#N/A</v>
      </c>
      <c r="AJ63" s="17" t="n">
        <f aca="false">X63*H63</f>
        <v>0</v>
      </c>
      <c r="AK63" s="17" t="n">
        <f aca="false">N63*H63</f>
        <v>0</v>
      </c>
      <c r="AL63" s="17"/>
      <c r="AM63" s="17"/>
    </row>
    <row r="64" s="1" customFormat="true" ht="11.1" hidden="false" customHeight="true" outlineLevel="1" collapsed="false">
      <c r="A64" s="15" t="s">
        <v>91</v>
      </c>
      <c r="B64" s="15" t="s">
        <v>33</v>
      </c>
      <c r="C64" s="16" t="n">
        <v>177.151</v>
      </c>
      <c r="D64" s="16" t="n">
        <v>346.542</v>
      </c>
      <c r="E64" s="16" t="n">
        <v>412.925</v>
      </c>
      <c r="F64" s="16" t="n">
        <v>97.36</v>
      </c>
      <c r="G64" s="1" t="n">
        <f aca="false">VLOOKUP(A:A,[1]TDSheet!$A$1:$G$1048576,7,0)</f>
        <v>0</v>
      </c>
      <c r="H64" s="1" t="n">
        <f aca="false">VLOOKUP(A:A,[1]TDSheet!$A$1:$H$1048576,8,0)</f>
        <v>1</v>
      </c>
      <c r="I64" s="1" t="n">
        <f aca="false">VLOOKUP(A:A,[1]TDSheet!$A$1:$I$1048576,9,0)</f>
        <v>50</v>
      </c>
      <c r="J64" s="17" t="n">
        <f aca="false">VLOOKUP(A:A,[2]TDSheet!$A$1:$F$1048576,6,0)</f>
        <v>407.844</v>
      </c>
      <c r="K64" s="17" t="n">
        <f aca="false">E64-J64</f>
        <v>5.08100000000002</v>
      </c>
      <c r="L64" s="17" t="n">
        <f aca="false">VLOOKUP(A:A,[1]TDSheet!$A$1:$N$1048576,14,0)</f>
        <v>50</v>
      </c>
      <c r="M64" s="17" t="n">
        <f aca="false">VLOOKUP(A:A,[1]TDSheet!$A$1:$X$1048576,24,0)</f>
        <v>50</v>
      </c>
      <c r="N64" s="17" t="n">
        <v>80</v>
      </c>
      <c r="O64" s="17"/>
      <c r="P64" s="17"/>
      <c r="Q64" s="17"/>
      <c r="R64" s="17"/>
      <c r="S64" s="17"/>
      <c r="T64" s="17"/>
      <c r="U64" s="17"/>
      <c r="V64" s="17"/>
      <c r="W64" s="17" t="n">
        <f aca="false">(E64-AD64)/5</f>
        <v>82.585</v>
      </c>
      <c r="X64" s="18" t="n">
        <v>80</v>
      </c>
      <c r="Y64" s="19" t="n">
        <f aca="false">(F64+L64+M64+N64+X64)/W64</f>
        <v>4.32717805896955</v>
      </c>
      <c r="Z64" s="17" t="n">
        <f aca="false">F64/W64</f>
        <v>1.17890658109826</v>
      </c>
      <c r="AA64" s="17"/>
      <c r="AB64" s="17"/>
      <c r="AC64" s="17"/>
      <c r="AD64" s="17" t="n">
        <f aca="false">VLOOKUP(A:A,[1]TDSheet!$A$1:$AD$1048576,30,0)</f>
        <v>0</v>
      </c>
      <c r="AE64" s="17" t="n">
        <f aca="false">VLOOKUP(A:A,[1]TDSheet!$A$1:$AE$1048576,31,0)</f>
        <v>54.4568</v>
      </c>
      <c r="AF64" s="17" t="n">
        <f aca="false">VLOOKUP(A:A,[1]TDSheet!$A$1:$AF$1048576,32,0)</f>
        <v>44.2386</v>
      </c>
      <c r="AG64" s="17" t="n">
        <f aca="false">VLOOKUP(A:A,[1]TDSheet!$A$1:$AG$1048576,33,0)</f>
        <v>49.5284</v>
      </c>
      <c r="AH64" s="17" t="n">
        <f aca="false">VLOOKUP(A:A,[3]TDSheet!$A$1:$D$1048576,4,0)</f>
        <v>81.729</v>
      </c>
      <c r="AI64" s="17" t="e">
        <f aca="false">VLOOKUP(A:A,[1]TDSheet!$A$1:$AI$1048576,35,0)</f>
        <v>#N/A</v>
      </c>
      <c r="AJ64" s="17" t="n">
        <f aca="false">X64*H64</f>
        <v>80</v>
      </c>
      <c r="AK64" s="17" t="n">
        <f aca="false">N64*H64</f>
        <v>80</v>
      </c>
      <c r="AL64" s="17"/>
      <c r="AM64" s="17"/>
    </row>
    <row r="65" s="1" customFormat="true" ht="11.1" hidden="false" customHeight="true" outlineLevel="1" collapsed="false">
      <c r="A65" s="15" t="s">
        <v>92</v>
      </c>
      <c r="B65" s="15" t="s">
        <v>37</v>
      </c>
      <c r="C65" s="16" t="n">
        <v>1910</v>
      </c>
      <c r="D65" s="16" t="n">
        <v>2980</v>
      </c>
      <c r="E65" s="16" t="n">
        <v>3773</v>
      </c>
      <c r="F65" s="16" t="n">
        <v>1034</v>
      </c>
      <c r="G65" s="1" t="n">
        <f aca="false">VLOOKUP(A:A,[1]TDSheet!$A$1:$G$1048576,7,0)</f>
        <v>0</v>
      </c>
      <c r="H65" s="1" t="n">
        <f aca="false">VLOOKUP(A:A,[1]TDSheet!$A$1:$H$1048576,8,0)</f>
        <v>0.4</v>
      </c>
      <c r="I65" s="1" t="n">
        <f aca="false">VLOOKUP(A:A,[1]TDSheet!$A$1:$I$1048576,9,0)</f>
        <v>40</v>
      </c>
      <c r="J65" s="17" t="n">
        <f aca="false">VLOOKUP(A:A,[2]TDSheet!$A$1:$F$1048576,6,0)</f>
        <v>3824</v>
      </c>
      <c r="K65" s="17" t="n">
        <f aca="false">E65-J65</f>
        <v>-51</v>
      </c>
      <c r="L65" s="17" t="n">
        <f aca="false">VLOOKUP(A:A,[1]TDSheet!$A$1:$N$1048576,14,0)</f>
        <v>600</v>
      </c>
      <c r="M65" s="17" t="n">
        <f aca="false">VLOOKUP(A:A,[1]TDSheet!$A$1:$X$1048576,24,0)</f>
        <v>300</v>
      </c>
      <c r="N65" s="17" t="n">
        <v>400</v>
      </c>
      <c r="O65" s="17"/>
      <c r="P65" s="17"/>
      <c r="Q65" s="17"/>
      <c r="R65" s="17"/>
      <c r="S65" s="17"/>
      <c r="T65" s="17"/>
      <c r="U65" s="17"/>
      <c r="V65" s="17"/>
      <c r="W65" s="17" t="n">
        <f aca="false">(E65-AD65)/5</f>
        <v>539.8</v>
      </c>
      <c r="X65" s="18" t="n">
        <v>400</v>
      </c>
      <c r="Y65" s="19" t="n">
        <f aca="false">(F65+L65+M65+N65+X65)/W65</f>
        <v>5.064838829196</v>
      </c>
      <c r="Z65" s="17" t="n">
        <f aca="false">F65/W65</f>
        <v>1.9155242682475</v>
      </c>
      <c r="AA65" s="17"/>
      <c r="AB65" s="17"/>
      <c r="AC65" s="17"/>
      <c r="AD65" s="17" t="n">
        <f aca="false">VLOOKUP(A:A,[1]TDSheet!$A$1:$AD$1048576,30,0)</f>
        <v>1074</v>
      </c>
      <c r="AE65" s="17" t="n">
        <f aca="false">VLOOKUP(A:A,[1]TDSheet!$A$1:$AE$1048576,31,0)</f>
        <v>464.8</v>
      </c>
      <c r="AF65" s="17" t="n">
        <f aca="false">VLOOKUP(A:A,[1]TDSheet!$A$1:$AF$1048576,32,0)</f>
        <v>476.2</v>
      </c>
      <c r="AG65" s="17" t="n">
        <f aca="false">VLOOKUP(A:A,[1]TDSheet!$A$1:$AG$1048576,33,0)</f>
        <v>457.8</v>
      </c>
      <c r="AH65" s="17" t="n">
        <f aca="false">VLOOKUP(A:A,[3]TDSheet!$A$1:$D$1048576,4,0)</f>
        <v>350</v>
      </c>
      <c r="AI65" s="17" t="n">
        <f aca="false">VLOOKUP(A:A,[1]TDSheet!$A$1:$AI$1048576,35,0)</f>
        <v>0</v>
      </c>
      <c r="AJ65" s="17" t="n">
        <f aca="false">X65*H65</f>
        <v>160</v>
      </c>
      <c r="AK65" s="17" t="n">
        <f aca="false">N65*H65</f>
        <v>160</v>
      </c>
      <c r="AL65" s="17"/>
      <c r="AM65" s="17"/>
    </row>
    <row r="66" s="1" customFormat="true" ht="11.1" hidden="false" customHeight="true" outlineLevel="1" collapsed="false">
      <c r="A66" s="15" t="s">
        <v>93</v>
      </c>
      <c r="B66" s="15" t="s">
        <v>37</v>
      </c>
      <c r="C66" s="16" t="n">
        <v>1596</v>
      </c>
      <c r="D66" s="16" t="n">
        <v>1603</v>
      </c>
      <c r="E66" s="16" t="n">
        <v>2456</v>
      </c>
      <c r="F66" s="16" t="n">
        <v>662</v>
      </c>
      <c r="G66" s="1" t="n">
        <f aca="false">VLOOKUP(A:A,[1]TDSheet!$A$1:$G$1048576,7,0)</f>
        <v>0</v>
      </c>
      <c r="H66" s="1" t="n">
        <f aca="false">VLOOKUP(A:A,[1]TDSheet!$A$1:$H$1048576,8,0)</f>
        <v>0.4</v>
      </c>
      <c r="I66" s="1" t="n">
        <f aca="false">VLOOKUP(A:A,[1]TDSheet!$A$1:$I$1048576,9,0)</f>
        <v>40</v>
      </c>
      <c r="J66" s="17" t="n">
        <f aca="false">VLOOKUP(A:A,[2]TDSheet!$A$1:$F$1048576,6,0)</f>
        <v>2547</v>
      </c>
      <c r="K66" s="17" t="n">
        <f aca="false">E66-J66</f>
        <v>-91</v>
      </c>
      <c r="L66" s="17" t="n">
        <f aca="false">VLOOKUP(A:A,[1]TDSheet!$A$1:$N$1048576,14,0)</f>
        <v>500</v>
      </c>
      <c r="M66" s="17" t="n">
        <f aca="false">VLOOKUP(A:A,[1]TDSheet!$A$1:$X$1048576,24,0)</f>
        <v>400</v>
      </c>
      <c r="N66" s="17" t="n">
        <v>400</v>
      </c>
      <c r="O66" s="17"/>
      <c r="P66" s="17"/>
      <c r="Q66" s="17"/>
      <c r="R66" s="17"/>
      <c r="S66" s="17"/>
      <c r="T66" s="17"/>
      <c r="U66" s="17"/>
      <c r="V66" s="17"/>
      <c r="W66" s="17" t="n">
        <f aca="false">(E66-AD66)/5</f>
        <v>491.2</v>
      </c>
      <c r="X66" s="18" t="n">
        <v>500</v>
      </c>
      <c r="Y66" s="19" t="n">
        <f aca="false">(F66+L66+M66+N66+X66)/W66</f>
        <v>5.01221498371336</v>
      </c>
      <c r="Z66" s="17" t="n">
        <f aca="false">F66/W66</f>
        <v>1.34771986970684</v>
      </c>
      <c r="AA66" s="17"/>
      <c r="AB66" s="17"/>
      <c r="AC66" s="17"/>
      <c r="AD66" s="17" t="n">
        <f aca="false">VLOOKUP(A:A,[1]TDSheet!$A$1:$AD$1048576,30,0)</f>
        <v>0</v>
      </c>
      <c r="AE66" s="17" t="n">
        <f aca="false">VLOOKUP(A:A,[1]TDSheet!$A$1:$AE$1048576,31,0)</f>
        <v>423.8</v>
      </c>
      <c r="AF66" s="17" t="n">
        <f aca="false">VLOOKUP(A:A,[1]TDSheet!$A$1:$AF$1048576,32,0)</f>
        <v>394.4</v>
      </c>
      <c r="AG66" s="17" t="n">
        <f aca="false">VLOOKUP(A:A,[1]TDSheet!$A$1:$AG$1048576,33,0)</f>
        <v>385.2</v>
      </c>
      <c r="AH66" s="17" t="n">
        <f aca="false">VLOOKUP(A:A,[3]TDSheet!$A$1:$D$1048576,4,0)</f>
        <v>346</v>
      </c>
      <c r="AI66" s="17" t="n">
        <f aca="false">VLOOKUP(A:A,[1]TDSheet!$A$1:$AI$1048576,35,0)</f>
        <v>0</v>
      </c>
      <c r="AJ66" s="17" t="n">
        <f aca="false">X66*H66</f>
        <v>200</v>
      </c>
      <c r="AK66" s="17" t="n">
        <f aca="false">N66*H66</f>
        <v>160</v>
      </c>
      <c r="AL66" s="17"/>
      <c r="AM66" s="17"/>
    </row>
    <row r="67" s="1" customFormat="true" ht="21.95" hidden="false" customHeight="true" outlineLevel="1" collapsed="false">
      <c r="A67" s="15" t="s">
        <v>94</v>
      </c>
      <c r="B67" s="15" t="s">
        <v>33</v>
      </c>
      <c r="C67" s="16" t="n">
        <v>281.804</v>
      </c>
      <c r="D67" s="16" t="n">
        <v>548.804</v>
      </c>
      <c r="E67" s="16" t="n">
        <v>676.104</v>
      </c>
      <c r="F67" s="16" t="n">
        <v>136.621</v>
      </c>
      <c r="G67" s="1" t="str">
        <f aca="false">VLOOKUP(A:A,[1]TDSheet!$A$1:$G$1048576,7,0)</f>
        <v>ябл</v>
      </c>
      <c r="H67" s="1" t="n">
        <f aca="false">VLOOKUP(A:A,[1]TDSheet!$A$1:$H$1048576,8,0)</f>
        <v>1</v>
      </c>
      <c r="I67" s="1" t="n">
        <f aca="false">VLOOKUP(A:A,[1]TDSheet!$A$1:$I$1048576,9,0)</f>
        <v>40</v>
      </c>
      <c r="J67" s="17" t="n">
        <f aca="false">VLOOKUP(A:A,[2]TDSheet!$A$1:$F$1048576,6,0)</f>
        <v>679.445</v>
      </c>
      <c r="K67" s="17" t="n">
        <f aca="false">E67-J67</f>
        <v>-3.34100000000001</v>
      </c>
      <c r="L67" s="17" t="n">
        <f aca="false">VLOOKUP(A:A,[1]TDSheet!$A$1:$N$1048576,14,0)</f>
        <v>110</v>
      </c>
      <c r="M67" s="17" t="n">
        <f aca="false">VLOOKUP(A:A,[1]TDSheet!$A$1:$X$1048576,24,0)</f>
        <v>80</v>
      </c>
      <c r="N67" s="17" t="n">
        <v>150</v>
      </c>
      <c r="O67" s="17"/>
      <c r="P67" s="17"/>
      <c r="Q67" s="17"/>
      <c r="R67" s="17"/>
      <c r="S67" s="17"/>
      <c r="T67" s="17"/>
      <c r="U67" s="17"/>
      <c r="V67" s="17"/>
      <c r="W67" s="17" t="n">
        <f aca="false">(E67-AD67)/5</f>
        <v>135.2208</v>
      </c>
      <c r="X67" s="18" t="n">
        <v>150</v>
      </c>
      <c r="Y67" s="19" t="n">
        <f aca="false">(F67+L67+M67+N67+X67)/W67</f>
        <v>4.63405777809331</v>
      </c>
      <c r="Z67" s="17" t="n">
        <f aca="false">F67/W67</f>
        <v>1.01035491581177</v>
      </c>
      <c r="AA67" s="17"/>
      <c r="AB67" s="17"/>
      <c r="AC67" s="17"/>
      <c r="AD67" s="17" t="n">
        <f aca="false">VLOOKUP(A:A,[1]TDSheet!$A$1:$AD$1048576,30,0)</f>
        <v>0</v>
      </c>
      <c r="AE67" s="17" t="n">
        <f aca="false">VLOOKUP(A:A,[1]TDSheet!$A$1:$AE$1048576,31,0)</f>
        <v>98.272</v>
      </c>
      <c r="AF67" s="17" t="n">
        <f aca="false">VLOOKUP(A:A,[1]TDSheet!$A$1:$AF$1048576,32,0)</f>
        <v>79.9196</v>
      </c>
      <c r="AG67" s="17" t="n">
        <f aca="false">VLOOKUP(A:A,[1]TDSheet!$A$1:$AG$1048576,33,0)</f>
        <v>84.4436</v>
      </c>
      <c r="AH67" s="17" t="n">
        <f aca="false">VLOOKUP(A:A,[3]TDSheet!$A$1:$D$1048576,4,0)</f>
        <v>118.704</v>
      </c>
      <c r="AI67" s="17" t="e">
        <f aca="false">VLOOKUP(A:A,[1]TDSheet!$A$1:$AI$1048576,35,0)</f>
        <v>#N/A</v>
      </c>
      <c r="AJ67" s="17" t="n">
        <f aca="false">X67*H67</f>
        <v>150</v>
      </c>
      <c r="AK67" s="17" t="n">
        <f aca="false">N67*H67</f>
        <v>150</v>
      </c>
      <c r="AL67" s="17"/>
      <c r="AM67" s="17"/>
    </row>
    <row r="68" s="1" customFormat="true" ht="11.1" hidden="false" customHeight="true" outlineLevel="1" collapsed="false">
      <c r="A68" s="15" t="s">
        <v>95</v>
      </c>
      <c r="B68" s="15" t="s">
        <v>33</v>
      </c>
      <c r="C68" s="16" t="n">
        <v>221.516</v>
      </c>
      <c r="D68" s="16" t="n">
        <v>373.259</v>
      </c>
      <c r="E68" s="16" t="n">
        <v>544.366</v>
      </c>
      <c r="F68" s="16" t="n">
        <v>38.182</v>
      </c>
      <c r="G68" s="1" t="n">
        <f aca="false">VLOOKUP(A:A,[1]TDSheet!$A$1:$G$1048576,7,0)</f>
        <v>0</v>
      </c>
      <c r="H68" s="1" t="n">
        <f aca="false">VLOOKUP(A:A,[1]TDSheet!$A$1:$H$1048576,8,0)</f>
        <v>1</v>
      </c>
      <c r="I68" s="1" t="n">
        <f aca="false">VLOOKUP(A:A,[1]TDSheet!$A$1:$I$1048576,9,0)</f>
        <v>40</v>
      </c>
      <c r="J68" s="17" t="n">
        <f aca="false">VLOOKUP(A:A,[2]TDSheet!$A$1:$F$1048576,6,0)</f>
        <v>565.599</v>
      </c>
      <c r="K68" s="17" t="n">
        <f aca="false">E68-J68</f>
        <v>-21.2330000000001</v>
      </c>
      <c r="L68" s="17" t="n">
        <f aca="false">VLOOKUP(A:A,[1]TDSheet!$A$1:$N$1048576,14,0)</f>
        <v>60</v>
      </c>
      <c r="M68" s="17" t="n">
        <f aca="false">VLOOKUP(A:A,[1]TDSheet!$A$1:$X$1048576,24,0)</f>
        <v>70</v>
      </c>
      <c r="N68" s="17" t="n">
        <v>120</v>
      </c>
      <c r="O68" s="17"/>
      <c r="P68" s="17"/>
      <c r="Q68" s="17"/>
      <c r="R68" s="17"/>
      <c r="S68" s="17"/>
      <c r="T68" s="17"/>
      <c r="U68" s="17"/>
      <c r="V68" s="17"/>
      <c r="W68" s="17" t="n">
        <f aca="false">(E68-AD68)/5</f>
        <v>108.8732</v>
      </c>
      <c r="X68" s="18" t="n">
        <v>100</v>
      </c>
      <c r="Y68" s="19" t="n">
        <f aca="false">(F68+L68+M68+N68+X68)/W68</f>
        <v>3.56545045061595</v>
      </c>
      <c r="Z68" s="17" t="n">
        <f aca="false">F68/W68</f>
        <v>0.35070155006007</v>
      </c>
      <c r="AA68" s="17"/>
      <c r="AB68" s="17"/>
      <c r="AC68" s="17"/>
      <c r="AD68" s="17" t="n">
        <f aca="false">VLOOKUP(A:A,[1]TDSheet!$A$1:$AD$1048576,30,0)</f>
        <v>0</v>
      </c>
      <c r="AE68" s="17" t="n">
        <f aca="false">VLOOKUP(A:A,[1]TDSheet!$A$1:$AE$1048576,31,0)</f>
        <v>78.0494</v>
      </c>
      <c r="AF68" s="17" t="n">
        <f aca="false">VLOOKUP(A:A,[1]TDSheet!$A$1:$AF$1048576,32,0)</f>
        <v>55.9658</v>
      </c>
      <c r="AG68" s="17" t="n">
        <f aca="false">VLOOKUP(A:A,[1]TDSheet!$A$1:$AG$1048576,33,0)</f>
        <v>58.4382</v>
      </c>
      <c r="AH68" s="17" t="n">
        <f aca="false">VLOOKUP(A:A,[3]TDSheet!$A$1:$D$1048576,4,0)</f>
        <v>76.645</v>
      </c>
      <c r="AI68" s="17" t="e">
        <f aca="false">VLOOKUP(A:A,[1]TDSheet!$A$1:$AI$1048576,35,0)</f>
        <v>#N/A</v>
      </c>
      <c r="AJ68" s="17" t="n">
        <f aca="false">X68*H68</f>
        <v>100</v>
      </c>
      <c r="AK68" s="17" t="n">
        <f aca="false">N68*H68</f>
        <v>120</v>
      </c>
      <c r="AL68" s="17"/>
      <c r="AM68" s="17"/>
    </row>
    <row r="69" s="1" customFormat="true" ht="11.1" hidden="false" customHeight="true" outlineLevel="1" collapsed="false">
      <c r="A69" s="15" t="s">
        <v>96</v>
      </c>
      <c r="B69" s="15" t="s">
        <v>33</v>
      </c>
      <c r="C69" s="16" t="n">
        <v>470.603</v>
      </c>
      <c r="D69" s="16" t="n">
        <v>959.025</v>
      </c>
      <c r="E69" s="16" t="n">
        <v>1071.553</v>
      </c>
      <c r="F69" s="16" t="n">
        <v>331.025</v>
      </c>
      <c r="G69" s="1" t="str">
        <f aca="false">VLOOKUP(A:A,[1]TDSheet!$A$1:$G$1048576,7,0)</f>
        <v>ябл</v>
      </c>
      <c r="H69" s="1" t="n">
        <f aca="false">VLOOKUP(A:A,[1]TDSheet!$A$1:$H$1048576,8,0)</f>
        <v>1</v>
      </c>
      <c r="I69" s="1" t="n">
        <f aca="false">VLOOKUP(A:A,[1]TDSheet!$A$1:$I$1048576,9,0)</f>
        <v>40</v>
      </c>
      <c r="J69" s="17" t="n">
        <f aca="false">VLOOKUP(A:A,[2]TDSheet!$A$1:$F$1048576,6,0)</f>
        <v>1091.281</v>
      </c>
      <c r="K69" s="17" t="n">
        <f aca="false">E69-J69</f>
        <v>-19.7279999999998</v>
      </c>
      <c r="L69" s="17" t="n">
        <f aca="false">VLOOKUP(A:A,[1]TDSheet!$A$1:$N$1048576,14,0)</f>
        <v>170</v>
      </c>
      <c r="M69" s="17" t="n">
        <f aca="false">VLOOKUP(A:A,[1]TDSheet!$A$1:$X$1048576,24,0)</f>
        <v>120</v>
      </c>
      <c r="N69" s="17" t="n">
        <v>200</v>
      </c>
      <c r="O69" s="17"/>
      <c r="P69" s="17"/>
      <c r="Q69" s="17"/>
      <c r="R69" s="17"/>
      <c r="S69" s="17"/>
      <c r="T69" s="17"/>
      <c r="U69" s="17"/>
      <c r="V69" s="17"/>
      <c r="W69" s="17" t="n">
        <f aca="false">(E69-AD69)/5</f>
        <v>214.3106</v>
      </c>
      <c r="X69" s="18" t="n">
        <v>200</v>
      </c>
      <c r="Y69" s="19" t="n">
        <f aca="false">(F69+L69+M69+N69+X69)/W69</f>
        <v>4.76423004741716</v>
      </c>
      <c r="Z69" s="17" t="n">
        <f aca="false">F69/W69</f>
        <v>1.54460395332755</v>
      </c>
      <c r="AA69" s="17"/>
      <c r="AB69" s="17"/>
      <c r="AC69" s="17"/>
      <c r="AD69" s="17" t="n">
        <f aca="false">VLOOKUP(A:A,[1]TDSheet!$A$1:$AD$1048576,30,0)</f>
        <v>0</v>
      </c>
      <c r="AE69" s="17" t="n">
        <f aca="false">VLOOKUP(A:A,[1]TDSheet!$A$1:$AE$1048576,31,0)</f>
        <v>174.8826</v>
      </c>
      <c r="AF69" s="17" t="n">
        <f aca="false">VLOOKUP(A:A,[1]TDSheet!$A$1:$AF$1048576,32,0)</f>
        <v>136.4742</v>
      </c>
      <c r="AG69" s="17" t="n">
        <f aca="false">VLOOKUP(A:A,[1]TDSheet!$A$1:$AG$1048576,33,0)</f>
        <v>148.6826</v>
      </c>
      <c r="AH69" s="17" t="n">
        <f aca="false">VLOOKUP(A:A,[3]TDSheet!$A$1:$D$1048576,4,0)</f>
        <v>208.086</v>
      </c>
      <c r="AI69" s="17" t="e">
        <f aca="false">VLOOKUP(A:A,[1]TDSheet!$A$1:$AI$1048576,35,0)</f>
        <v>#N/A</v>
      </c>
      <c r="AJ69" s="17" t="n">
        <f aca="false">X69*H69</f>
        <v>200</v>
      </c>
      <c r="AK69" s="17" t="n">
        <f aca="false">N69*H69</f>
        <v>200</v>
      </c>
      <c r="AL69" s="17"/>
      <c r="AM69" s="17"/>
    </row>
    <row r="70" s="1" customFormat="true" ht="11.1" hidden="false" customHeight="true" outlineLevel="1" collapsed="false">
      <c r="A70" s="15" t="s">
        <v>97</v>
      </c>
      <c r="B70" s="15" t="s">
        <v>33</v>
      </c>
      <c r="C70" s="16" t="n">
        <v>280.448</v>
      </c>
      <c r="D70" s="16" t="n">
        <v>534.606</v>
      </c>
      <c r="E70" s="16" t="n">
        <v>584.771</v>
      </c>
      <c r="F70" s="16" t="n">
        <v>207.273</v>
      </c>
      <c r="G70" s="1" t="n">
        <f aca="false">VLOOKUP(A:A,[1]TDSheet!$A$1:$G$1048576,7,0)</f>
        <v>0</v>
      </c>
      <c r="H70" s="1" t="n">
        <f aca="false">VLOOKUP(A:A,[1]TDSheet!$A$1:$H$1048576,8,0)</f>
        <v>1</v>
      </c>
      <c r="I70" s="1" t="n">
        <f aca="false">VLOOKUP(A:A,[1]TDSheet!$A$1:$I$1048576,9,0)</f>
        <v>40</v>
      </c>
      <c r="J70" s="17" t="n">
        <f aca="false">VLOOKUP(A:A,[2]TDSheet!$A$1:$F$1048576,6,0)</f>
        <v>599.559</v>
      </c>
      <c r="K70" s="17" t="n">
        <f aca="false">E70-J70</f>
        <v>-14.788</v>
      </c>
      <c r="L70" s="17" t="n">
        <f aca="false">VLOOKUP(A:A,[1]TDSheet!$A$1:$N$1048576,14,0)</f>
        <v>80</v>
      </c>
      <c r="M70" s="17" t="n">
        <f aca="false">VLOOKUP(A:A,[1]TDSheet!$A$1:$X$1048576,24,0)</f>
        <v>50</v>
      </c>
      <c r="N70" s="17" t="n">
        <v>120</v>
      </c>
      <c r="O70" s="17"/>
      <c r="P70" s="17"/>
      <c r="Q70" s="17"/>
      <c r="R70" s="17"/>
      <c r="S70" s="17"/>
      <c r="T70" s="17"/>
      <c r="U70" s="17"/>
      <c r="V70" s="17"/>
      <c r="W70" s="17" t="n">
        <f aca="false">(E70-AD70)/5</f>
        <v>116.9542</v>
      </c>
      <c r="X70" s="18" t="n">
        <v>120</v>
      </c>
      <c r="Y70" s="19" t="n">
        <f aca="false">(F70+L70+M70+N70+X70)/W70</f>
        <v>4.93588943364155</v>
      </c>
      <c r="Z70" s="17" t="n">
        <f aca="false">F70/W70</f>
        <v>1.77225785820432</v>
      </c>
      <c r="AA70" s="17"/>
      <c r="AB70" s="17"/>
      <c r="AC70" s="17"/>
      <c r="AD70" s="17" t="n">
        <f aca="false">VLOOKUP(A:A,[1]TDSheet!$A$1:$AD$1048576,30,0)</f>
        <v>0</v>
      </c>
      <c r="AE70" s="17" t="n">
        <f aca="false">VLOOKUP(A:A,[1]TDSheet!$A$1:$AE$1048576,31,0)</f>
        <v>93.2714</v>
      </c>
      <c r="AF70" s="17" t="n">
        <f aca="false">VLOOKUP(A:A,[1]TDSheet!$A$1:$AF$1048576,32,0)</f>
        <v>77.3818</v>
      </c>
      <c r="AG70" s="17" t="n">
        <f aca="false">VLOOKUP(A:A,[1]TDSheet!$A$1:$AG$1048576,33,0)</f>
        <v>83.202</v>
      </c>
      <c r="AH70" s="17" t="n">
        <f aca="false">VLOOKUP(A:A,[3]TDSheet!$A$1:$D$1048576,4,0)</f>
        <v>124.553</v>
      </c>
      <c r="AI70" s="17" t="e">
        <f aca="false">VLOOKUP(A:A,[1]TDSheet!$A$1:$AI$1048576,35,0)</f>
        <v>#N/A</v>
      </c>
      <c r="AJ70" s="17" t="n">
        <f aca="false">X70*H70</f>
        <v>120</v>
      </c>
      <c r="AK70" s="17" t="n">
        <f aca="false">N70*H70</f>
        <v>120</v>
      </c>
      <c r="AL70" s="17"/>
      <c r="AM70" s="17"/>
    </row>
    <row r="71" s="1" customFormat="true" ht="11.1" hidden="false" customHeight="true" outlineLevel="1" collapsed="false">
      <c r="A71" s="15" t="s">
        <v>98</v>
      </c>
      <c r="B71" s="15" t="s">
        <v>37</v>
      </c>
      <c r="C71" s="16" t="n">
        <v>132</v>
      </c>
      <c r="D71" s="16" t="n">
        <v>82</v>
      </c>
      <c r="E71" s="16" t="n">
        <v>171</v>
      </c>
      <c r="F71" s="16" t="n">
        <v>40</v>
      </c>
      <c r="G71" s="1" t="str">
        <f aca="false">VLOOKUP(A:A,[1]TDSheet!$A$1:$G$1048576,7,0)</f>
        <v>дк</v>
      </c>
      <c r="H71" s="1" t="n">
        <f aca="false">VLOOKUP(A:A,[1]TDSheet!$A$1:$H$1048576,8,0)</f>
        <v>0.6</v>
      </c>
      <c r="I71" s="1" t="n">
        <f aca="false">VLOOKUP(A:A,[1]TDSheet!$A$1:$I$1048576,9,0)</f>
        <v>60</v>
      </c>
      <c r="J71" s="17" t="n">
        <f aca="false">VLOOKUP(A:A,[2]TDSheet!$A$1:$F$1048576,6,0)</f>
        <v>217</v>
      </c>
      <c r="K71" s="17" t="n">
        <f aca="false">E71-J71</f>
        <v>-46</v>
      </c>
      <c r="L71" s="17" t="n">
        <f aca="false">VLOOKUP(A:A,[1]TDSheet!$A$1:$N$1048576,14,0)</f>
        <v>30</v>
      </c>
      <c r="M71" s="17" t="n">
        <f aca="false">VLOOKUP(A:A,[1]TDSheet!$A$1:$X$1048576,24,0)</f>
        <v>20</v>
      </c>
      <c r="N71" s="17" t="n">
        <v>30</v>
      </c>
      <c r="O71" s="17"/>
      <c r="P71" s="17"/>
      <c r="Q71" s="17"/>
      <c r="R71" s="17"/>
      <c r="S71" s="17"/>
      <c r="T71" s="17"/>
      <c r="U71" s="17"/>
      <c r="V71" s="17"/>
      <c r="W71" s="17" t="n">
        <f aca="false">(E71-AD71)/5</f>
        <v>34.2</v>
      </c>
      <c r="X71" s="18" t="n">
        <v>30</v>
      </c>
      <c r="Y71" s="19" t="n">
        <f aca="false">(F71+L71+M71+N71+X71)/W71</f>
        <v>4.3859649122807</v>
      </c>
      <c r="Z71" s="17" t="n">
        <f aca="false">F71/W71</f>
        <v>1.16959064327485</v>
      </c>
      <c r="AA71" s="17"/>
      <c r="AB71" s="17"/>
      <c r="AC71" s="17"/>
      <c r="AD71" s="17" t="n">
        <f aca="false">VLOOKUP(A:A,[1]TDSheet!$A$1:$AD$1048576,30,0)</f>
        <v>0</v>
      </c>
      <c r="AE71" s="17" t="n">
        <f aca="false">VLOOKUP(A:A,[1]TDSheet!$A$1:$AE$1048576,31,0)</f>
        <v>31.2</v>
      </c>
      <c r="AF71" s="17" t="n">
        <f aca="false">VLOOKUP(A:A,[1]TDSheet!$A$1:$AF$1048576,32,0)</f>
        <v>19.4</v>
      </c>
      <c r="AG71" s="17" t="n">
        <f aca="false">VLOOKUP(A:A,[1]TDSheet!$A$1:$AG$1048576,33,0)</f>
        <v>26.2</v>
      </c>
      <c r="AH71" s="17" t="n">
        <f aca="false">VLOOKUP(A:A,[3]TDSheet!$A$1:$D$1048576,4,0)</f>
        <v>26</v>
      </c>
      <c r="AI71" s="17" t="n">
        <f aca="false">VLOOKUP(A:A,[1]TDSheet!$A$1:$AI$1048576,35,0)</f>
        <v>0</v>
      </c>
      <c r="AJ71" s="17" t="n">
        <f aca="false">X71*H71</f>
        <v>18</v>
      </c>
      <c r="AK71" s="17" t="n">
        <f aca="false">N71*H71</f>
        <v>18</v>
      </c>
      <c r="AL71" s="17"/>
      <c r="AM71" s="17"/>
    </row>
    <row r="72" s="1" customFormat="true" ht="11.1" hidden="false" customHeight="true" outlineLevel="1" collapsed="false">
      <c r="A72" s="15" t="s">
        <v>99</v>
      </c>
      <c r="B72" s="15" t="s">
        <v>37</v>
      </c>
      <c r="C72" s="16" t="n">
        <v>224</v>
      </c>
      <c r="D72" s="16" t="n">
        <v>486</v>
      </c>
      <c r="E72" s="16" t="n">
        <v>550</v>
      </c>
      <c r="F72" s="16" t="n">
        <v>150</v>
      </c>
      <c r="G72" s="1" t="str">
        <f aca="false">VLOOKUP(A:A,[1]TDSheet!$A$1:$G$1048576,7,0)</f>
        <v>ябл</v>
      </c>
      <c r="H72" s="1" t="n">
        <f aca="false">VLOOKUP(A:A,[1]TDSheet!$A$1:$H$1048576,8,0)</f>
        <v>0.6</v>
      </c>
      <c r="I72" s="1" t="n">
        <f aca="false">VLOOKUP(A:A,[1]TDSheet!$A$1:$I$1048576,9,0)</f>
        <v>60</v>
      </c>
      <c r="J72" s="17" t="n">
        <f aca="false">VLOOKUP(A:A,[2]TDSheet!$A$1:$F$1048576,6,0)</f>
        <v>588</v>
      </c>
      <c r="K72" s="17" t="n">
        <f aca="false">E72-J72</f>
        <v>-38</v>
      </c>
      <c r="L72" s="17" t="n">
        <f aca="false">VLOOKUP(A:A,[1]TDSheet!$A$1:$N$1048576,14,0)</f>
        <v>120</v>
      </c>
      <c r="M72" s="17" t="n">
        <f aca="false">VLOOKUP(A:A,[1]TDSheet!$A$1:$X$1048576,24,0)</f>
        <v>60</v>
      </c>
      <c r="N72" s="17" t="n">
        <v>90</v>
      </c>
      <c r="O72" s="17"/>
      <c r="P72" s="17"/>
      <c r="Q72" s="17"/>
      <c r="R72" s="17"/>
      <c r="S72" s="17"/>
      <c r="T72" s="17"/>
      <c r="U72" s="17"/>
      <c r="V72" s="17"/>
      <c r="W72" s="17" t="n">
        <f aca="false">(E72-AD72)/5</f>
        <v>110</v>
      </c>
      <c r="X72" s="18" t="n">
        <v>90</v>
      </c>
      <c r="Y72" s="19" t="n">
        <f aca="false">(F72+L72+M72+N72+X72)/W72</f>
        <v>4.63636363636364</v>
      </c>
      <c r="Z72" s="17" t="n">
        <f aca="false">F72/W72</f>
        <v>1.36363636363636</v>
      </c>
      <c r="AA72" s="17"/>
      <c r="AB72" s="17"/>
      <c r="AC72" s="17"/>
      <c r="AD72" s="17" t="n">
        <f aca="false">VLOOKUP(A:A,[1]TDSheet!$A$1:$AD$1048576,30,0)</f>
        <v>0</v>
      </c>
      <c r="AE72" s="17" t="n">
        <f aca="false">VLOOKUP(A:A,[1]TDSheet!$A$1:$AE$1048576,31,0)</f>
        <v>74</v>
      </c>
      <c r="AF72" s="17" t="n">
        <f aca="false">VLOOKUP(A:A,[1]TDSheet!$A$1:$AF$1048576,32,0)</f>
        <v>68</v>
      </c>
      <c r="AG72" s="17" t="n">
        <f aca="false">VLOOKUP(A:A,[1]TDSheet!$A$1:$AG$1048576,33,0)</f>
        <v>76.2</v>
      </c>
      <c r="AH72" s="17" t="n">
        <f aca="false">VLOOKUP(A:A,[3]TDSheet!$A$1:$D$1048576,4,0)</f>
        <v>44</v>
      </c>
      <c r="AI72" s="17" t="str">
        <f aca="false">VLOOKUP(A:A,[1]TDSheet!$A$1:$AI$1048576,35,0)</f>
        <v>проддек</v>
      </c>
      <c r="AJ72" s="17" t="n">
        <f aca="false">X72*H72</f>
        <v>54</v>
      </c>
      <c r="AK72" s="17" t="n">
        <f aca="false">N72*H72</f>
        <v>54</v>
      </c>
      <c r="AL72" s="17"/>
      <c r="AM72" s="17"/>
    </row>
    <row r="73" s="1" customFormat="true" ht="11.1" hidden="false" customHeight="true" outlineLevel="1" collapsed="false">
      <c r="A73" s="15" t="s">
        <v>100</v>
      </c>
      <c r="B73" s="15" t="s">
        <v>37</v>
      </c>
      <c r="C73" s="16" t="n">
        <v>312</v>
      </c>
      <c r="D73" s="16" t="n">
        <v>1064</v>
      </c>
      <c r="E73" s="16" t="n">
        <v>877</v>
      </c>
      <c r="F73" s="16" t="n">
        <v>480</v>
      </c>
      <c r="G73" s="1" t="str">
        <f aca="false">VLOOKUP(A:A,[1]TDSheet!$A$1:$G$1048576,7,0)</f>
        <v>ябл</v>
      </c>
      <c r="H73" s="1" t="n">
        <f aca="false">VLOOKUP(A:A,[1]TDSheet!$A$1:$H$1048576,8,0)</f>
        <v>0.6</v>
      </c>
      <c r="I73" s="1" t="n">
        <f aca="false">VLOOKUP(A:A,[1]TDSheet!$A$1:$I$1048576,9,0)</f>
        <v>60</v>
      </c>
      <c r="J73" s="17" t="n">
        <f aca="false">VLOOKUP(A:A,[2]TDSheet!$A$1:$F$1048576,6,0)</f>
        <v>917</v>
      </c>
      <c r="K73" s="17" t="n">
        <f aca="false">E73-J73</f>
        <v>-40</v>
      </c>
      <c r="L73" s="17" t="n">
        <f aca="false">VLOOKUP(A:A,[1]TDSheet!$A$1:$N$1048576,14,0)</f>
        <v>220</v>
      </c>
      <c r="M73" s="17" t="n">
        <f aca="false">VLOOKUP(A:A,[1]TDSheet!$A$1:$X$1048576,24,0)</f>
        <v>0</v>
      </c>
      <c r="N73" s="17" t="n">
        <v>100</v>
      </c>
      <c r="O73" s="17"/>
      <c r="P73" s="17"/>
      <c r="Q73" s="17"/>
      <c r="R73" s="17"/>
      <c r="S73" s="17"/>
      <c r="T73" s="17"/>
      <c r="U73" s="17"/>
      <c r="V73" s="17"/>
      <c r="W73" s="17" t="n">
        <f aca="false">(E73-AD73)/5</f>
        <v>175.4</v>
      </c>
      <c r="X73" s="18" t="n">
        <v>100</v>
      </c>
      <c r="Y73" s="19" t="n">
        <f aca="false">(F73+L73+M73+N73+X73)/W73</f>
        <v>5.13112884834664</v>
      </c>
      <c r="Z73" s="17" t="n">
        <f aca="false">F73/W73</f>
        <v>2.73660205245154</v>
      </c>
      <c r="AA73" s="17"/>
      <c r="AB73" s="17"/>
      <c r="AC73" s="17"/>
      <c r="AD73" s="17" t="n">
        <f aca="false">VLOOKUP(A:A,[1]TDSheet!$A$1:$AD$1048576,30,0)</f>
        <v>0</v>
      </c>
      <c r="AE73" s="17" t="n">
        <f aca="false">VLOOKUP(A:A,[1]TDSheet!$A$1:$AE$1048576,31,0)</f>
        <v>176.2</v>
      </c>
      <c r="AF73" s="17" t="n">
        <f aca="false">VLOOKUP(A:A,[1]TDSheet!$A$1:$AF$1048576,32,0)</f>
        <v>115.4</v>
      </c>
      <c r="AG73" s="17" t="n">
        <f aca="false">VLOOKUP(A:A,[1]TDSheet!$A$1:$AG$1048576,33,0)</f>
        <v>140.4</v>
      </c>
      <c r="AH73" s="17" t="n">
        <f aca="false">VLOOKUP(A:A,[3]TDSheet!$A$1:$D$1048576,4,0)</f>
        <v>117</v>
      </c>
      <c r="AI73" s="17" t="str">
        <f aca="false">VLOOKUP(A:A,[1]TDSheet!$A$1:$AI$1048576,35,0)</f>
        <v>оконч</v>
      </c>
      <c r="AJ73" s="17" t="n">
        <f aca="false">X73*H73</f>
        <v>60</v>
      </c>
      <c r="AK73" s="17" t="n">
        <f aca="false">N73*H73</f>
        <v>60</v>
      </c>
      <c r="AL73" s="17"/>
      <c r="AM73" s="17"/>
    </row>
    <row r="74" s="1" customFormat="true" ht="11.1" hidden="false" customHeight="true" outlineLevel="1" collapsed="false">
      <c r="A74" s="15" t="s">
        <v>101</v>
      </c>
      <c r="B74" s="15" t="s">
        <v>33</v>
      </c>
      <c r="C74" s="16" t="n">
        <v>85.709</v>
      </c>
      <c r="D74" s="16" t="n">
        <v>98.886</v>
      </c>
      <c r="E74" s="16" t="n">
        <v>124.354</v>
      </c>
      <c r="F74" s="16" t="n">
        <v>52.045</v>
      </c>
      <c r="G74" s="1" t="n">
        <f aca="false">VLOOKUP(A:A,[1]TDSheet!$A$1:$G$1048576,7,0)</f>
        <v>0</v>
      </c>
      <c r="H74" s="1" t="n">
        <f aca="false">VLOOKUP(A:A,[1]TDSheet!$A$1:$H$1048576,8,0)</f>
        <v>1</v>
      </c>
      <c r="I74" s="1" t="n">
        <f aca="false">VLOOKUP(A:A,[1]TDSheet!$A$1:$I$1048576,9,0)</f>
        <v>30</v>
      </c>
      <c r="J74" s="17" t="n">
        <f aca="false">VLOOKUP(A:A,[2]TDSheet!$A$1:$F$1048576,6,0)</f>
        <v>129.261</v>
      </c>
      <c r="K74" s="17" t="n">
        <f aca="false">E74-J74</f>
        <v>-4.907</v>
      </c>
      <c r="L74" s="17" t="n">
        <f aca="false">VLOOKUP(A:A,[1]TDSheet!$A$1:$N$1048576,14,0)</f>
        <v>20</v>
      </c>
      <c r="M74" s="17" t="n">
        <f aca="false">VLOOKUP(A:A,[1]TDSheet!$A$1:$X$1048576,24,0)</f>
        <v>30</v>
      </c>
      <c r="N74" s="17"/>
      <c r="O74" s="17"/>
      <c r="P74" s="17"/>
      <c r="Q74" s="17"/>
      <c r="R74" s="17"/>
      <c r="S74" s="17"/>
      <c r="T74" s="17"/>
      <c r="U74" s="17"/>
      <c r="V74" s="17"/>
      <c r="W74" s="17" t="n">
        <f aca="false">(E74-AD74)/5</f>
        <v>24.8708</v>
      </c>
      <c r="X74" s="18"/>
      <c r="Y74" s="19" t="n">
        <f aca="false">(F74+L74+M74+N74+X74)/W74</f>
        <v>4.10300432635862</v>
      </c>
      <c r="Z74" s="17" t="n">
        <f aca="false">F74/W74</f>
        <v>2.09261463242035</v>
      </c>
      <c r="AA74" s="17"/>
      <c r="AB74" s="17"/>
      <c r="AC74" s="17"/>
      <c r="AD74" s="17" t="n">
        <f aca="false">VLOOKUP(A:A,[1]TDSheet!$A$1:$AD$1048576,30,0)</f>
        <v>0</v>
      </c>
      <c r="AE74" s="17" t="n">
        <f aca="false">VLOOKUP(A:A,[1]TDSheet!$A$1:$AE$1048576,31,0)</f>
        <v>27.557</v>
      </c>
      <c r="AF74" s="17" t="n">
        <f aca="false">VLOOKUP(A:A,[1]TDSheet!$A$1:$AF$1048576,32,0)</f>
        <v>26.9048</v>
      </c>
      <c r="AG74" s="17" t="n">
        <f aca="false">VLOOKUP(A:A,[1]TDSheet!$A$1:$AG$1048576,33,0)</f>
        <v>22.2772</v>
      </c>
      <c r="AH74" s="17" t="n">
        <f aca="false">VLOOKUP(A:A,[3]TDSheet!$A$1:$D$1048576,4,0)</f>
        <v>15.026</v>
      </c>
      <c r="AI74" s="17" t="n">
        <f aca="false">VLOOKUP(A:A,[1]TDSheet!$A$1:$AI$1048576,35,0)</f>
        <v>0</v>
      </c>
      <c r="AJ74" s="17" t="n">
        <f aca="false">X74*H74</f>
        <v>0</v>
      </c>
      <c r="AK74" s="17" t="n">
        <f aca="false">N74*H74</f>
        <v>0</v>
      </c>
      <c r="AL74" s="17"/>
      <c r="AM74" s="17"/>
    </row>
    <row r="75" s="1" customFormat="true" ht="11.1" hidden="false" customHeight="true" outlineLevel="1" collapsed="false">
      <c r="A75" s="15" t="s">
        <v>102</v>
      </c>
      <c r="B75" s="15" t="s">
        <v>37</v>
      </c>
      <c r="C75" s="16" t="n">
        <v>367</v>
      </c>
      <c r="D75" s="16" t="n">
        <v>747</v>
      </c>
      <c r="E75" s="16" t="n">
        <v>852</v>
      </c>
      <c r="F75" s="16" t="n">
        <v>227</v>
      </c>
      <c r="G75" s="1" t="str">
        <f aca="false">VLOOKUP(A:A,[1]TDSheet!$A$1:$G$1048576,7,0)</f>
        <v>ябл,дк</v>
      </c>
      <c r="H75" s="1" t="n">
        <f aca="false">VLOOKUP(A:A,[1]TDSheet!$A$1:$H$1048576,8,0)</f>
        <v>0.6</v>
      </c>
      <c r="I75" s="1" t="n">
        <f aca="false">VLOOKUP(A:A,[1]TDSheet!$A$1:$I$1048576,9,0)</f>
        <v>60</v>
      </c>
      <c r="J75" s="17" t="n">
        <f aca="false">VLOOKUP(A:A,[2]TDSheet!$A$1:$F$1048576,6,0)</f>
        <v>888</v>
      </c>
      <c r="K75" s="17" t="n">
        <f aca="false">E75-J75</f>
        <v>-36</v>
      </c>
      <c r="L75" s="17" t="n">
        <f aca="false">VLOOKUP(A:A,[1]TDSheet!$A$1:$N$1048576,14,0)</f>
        <v>120</v>
      </c>
      <c r="M75" s="17" t="n">
        <f aca="false">VLOOKUP(A:A,[1]TDSheet!$A$1:$X$1048576,24,0)</f>
        <v>100</v>
      </c>
      <c r="N75" s="17" t="n">
        <v>150</v>
      </c>
      <c r="O75" s="17"/>
      <c r="P75" s="17"/>
      <c r="Q75" s="17"/>
      <c r="R75" s="17"/>
      <c r="S75" s="17"/>
      <c r="T75" s="17"/>
      <c r="U75" s="17"/>
      <c r="V75" s="17"/>
      <c r="W75" s="17" t="n">
        <f aca="false">(E75-AD75)/5</f>
        <v>170.4</v>
      </c>
      <c r="X75" s="18" t="n">
        <v>150</v>
      </c>
      <c r="Y75" s="19" t="n">
        <f aca="false">(F75+L75+M75+N75+X75)/W75</f>
        <v>4.38380281690141</v>
      </c>
      <c r="Z75" s="17" t="n">
        <f aca="false">F75/W75</f>
        <v>1.33215962441315</v>
      </c>
      <c r="AA75" s="17"/>
      <c r="AB75" s="17"/>
      <c r="AC75" s="17"/>
      <c r="AD75" s="17" t="n">
        <f aca="false">VLOOKUP(A:A,[1]TDSheet!$A$1:$AD$1048576,30,0)</f>
        <v>0</v>
      </c>
      <c r="AE75" s="17" t="n">
        <f aca="false">VLOOKUP(A:A,[1]TDSheet!$A$1:$AE$1048576,31,0)</f>
        <v>111.8</v>
      </c>
      <c r="AF75" s="17" t="n">
        <f aca="false">VLOOKUP(A:A,[1]TDSheet!$A$1:$AF$1048576,32,0)</f>
        <v>100.4</v>
      </c>
      <c r="AG75" s="17" t="n">
        <f aca="false">VLOOKUP(A:A,[1]TDSheet!$A$1:$AG$1048576,33,0)</f>
        <v>108</v>
      </c>
      <c r="AH75" s="17" t="n">
        <f aca="false">VLOOKUP(A:A,[3]TDSheet!$A$1:$D$1048576,4,0)</f>
        <v>116</v>
      </c>
      <c r="AI75" s="17" t="n">
        <f aca="false">VLOOKUP(A:A,[1]TDSheet!$A$1:$AI$1048576,35,0)</f>
        <v>0</v>
      </c>
      <c r="AJ75" s="17" t="n">
        <f aca="false">X75*H75</f>
        <v>90</v>
      </c>
      <c r="AK75" s="17" t="n">
        <f aca="false">N75*H75</f>
        <v>90</v>
      </c>
      <c r="AL75" s="17"/>
      <c r="AM75" s="17"/>
    </row>
    <row r="76" s="1" customFormat="true" ht="11.1" hidden="false" customHeight="true" outlineLevel="1" collapsed="false">
      <c r="A76" s="15" t="s">
        <v>103</v>
      </c>
      <c r="B76" s="15" t="s">
        <v>37</v>
      </c>
      <c r="C76" s="16" t="n">
        <v>507</v>
      </c>
      <c r="D76" s="16" t="n">
        <v>998</v>
      </c>
      <c r="E76" s="16" t="n">
        <v>1242</v>
      </c>
      <c r="F76" s="16" t="n">
        <v>227</v>
      </c>
      <c r="G76" s="1" t="str">
        <f aca="false">VLOOKUP(A:A,[1]TDSheet!$A$1:$G$1048576,7,0)</f>
        <v>ябл,дк</v>
      </c>
      <c r="H76" s="1" t="n">
        <f aca="false">VLOOKUP(A:A,[1]TDSheet!$A$1:$H$1048576,8,0)</f>
        <v>0.6</v>
      </c>
      <c r="I76" s="1" t="n">
        <f aca="false">VLOOKUP(A:A,[1]TDSheet!$A$1:$I$1048576,9,0)</f>
        <v>60</v>
      </c>
      <c r="J76" s="17" t="n">
        <f aca="false">VLOOKUP(A:A,[2]TDSheet!$A$1:$F$1048576,6,0)</f>
        <v>1273</v>
      </c>
      <c r="K76" s="17" t="n">
        <f aca="false">E76-J76</f>
        <v>-31</v>
      </c>
      <c r="L76" s="17" t="n">
        <f aca="false">VLOOKUP(A:A,[1]TDSheet!$A$1:$N$1048576,14,0)</f>
        <v>230</v>
      </c>
      <c r="M76" s="17" t="n">
        <f aca="false">VLOOKUP(A:A,[1]TDSheet!$A$1:$X$1048576,24,0)</f>
        <v>150</v>
      </c>
      <c r="N76" s="17" t="n">
        <v>250</v>
      </c>
      <c r="O76" s="17"/>
      <c r="P76" s="17"/>
      <c r="Q76" s="17"/>
      <c r="R76" s="17"/>
      <c r="S76" s="17"/>
      <c r="T76" s="17"/>
      <c r="U76" s="17"/>
      <c r="V76" s="17"/>
      <c r="W76" s="17" t="n">
        <f aca="false">(E76-AD76)/5</f>
        <v>248.4</v>
      </c>
      <c r="X76" s="18" t="n">
        <v>250</v>
      </c>
      <c r="Y76" s="19" t="n">
        <f aca="false">(F76+L76+M76+N76+X76)/W76</f>
        <v>4.45652173913043</v>
      </c>
      <c r="Z76" s="17" t="n">
        <f aca="false">F76/W76</f>
        <v>0.913848631239936</v>
      </c>
      <c r="AA76" s="17"/>
      <c r="AB76" s="17"/>
      <c r="AC76" s="17"/>
      <c r="AD76" s="17" t="n">
        <f aca="false">VLOOKUP(A:A,[1]TDSheet!$A$1:$AD$1048576,30,0)</f>
        <v>0</v>
      </c>
      <c r="AE76" s="17" t="n">
        <f aca="false">VLOOKUP(A:A,[1]TDSheet!$A$1:$AE$1048576,31,0)</f>
        <v>197.2</v>
      </c>
      <c r="AF76" s="17" t="n">
        <f aca="false">VLOOKUP(A:A,[1]TDSheet!$A$1:$AF$1048576,32,0)</f>
        <v>146.2</v>
      </c>
      <c r="AG76" s="17" t="n">
        <f aca="false">VLOOKUP(A:A,[1]TDSheet!$A$1:$AG$1048576,33,0)</f>
        <v>155</v>
      </c>
      <c r="AH76" s="17" t="n">
        <f aca="false">VLOOKUP(A:A,[3]TDSheet!$A$1:$D$1048576,4,0)</f>
        <v>210</v>
      </c>
      <c r="AI76" s="17" t="str">
        <f aca="false">VLOOKUP(A:A,[1]TDSheet!$A$1:$AI$1048576,35,0)</f>
        <v>декяб</v>
      </c>
      <c r="AJ76" s="17" t="n">
        <f aca="false">X76*H76</f>
        <v>150</v>
      </c>
      <c r="AK76" s="17" t="n">
        <f aca="false">N76*H76</f>
        <v>150</v>
      </c>
      <c r="AL76" s="17"/>
      <c r="AM76" s="17"/>
    </row>
    <row r="77" s="1" customFormat="true" ht="11.1" hidden="false" customHeight="true" outlineLevel="1" collapsed="false">
      <c r="A77" s="15" t="s">
        <v>104</v>
      </c>
      <c r="B77" s="15" t="s">
        <v>37</v>
      </c>
      <c r="C77" s="16" t="n">
        <v>337</v>
      </c>
      <c r="D77" s="16" t="n">
        <v>701</v>
      </c>
      <c r="E77" s="16" t="n">
        <v>627</v>
      </c>
      <c r="F77" s="16" t="n">
        <v>383</v>
      </c>
      <c r="G77" s="1" t="n">
        <f aca="false">VLOOKUP(A:A,[1]TDSheet!$A$1:$G$1048576,7,0)</f>
        <v>0</v>
      </c>
      <c r="H77" s="1" t="n">
        <f aca="false">VLOOKUP(A:A,[1]TDSheet!$A$1:$H$1048576,8,0)</f>
        <v>0.4</v>
      </c>
      <c r="I77" s="1" t="e">
        <f aca="false">VLOOKUP(A:A,[1]TDSheet!$A$1:$I$1048576,9,0)</f>
        <v>#N/A</v>
      </c>
      <c r="J77" s="17" t="n">
        <f aca="false">VLOOKUP(A:A,[2]TDSheet!$A$1:$F$1048576,6,0)</f>
        <v>704</v>
      </c>
      <c r="K77" s="17" t="n">
        <f aca="false">E77-J77</f>
        <v>-77</v>
      </c>
      <c r="L77" s="17" t="n">
        <f aca="false">VLOOKUP(A:A,[1]TDSheet!$A$1:$N$1048576,14,0)</f>
        <v>100</v>
      </c>
      <c r="M77" s="17" t="n">
        <f aca="false">VLOOKUP(A:A,[1]TDSheet!$A$1:$X$1048576,24,0)</f>
        <v>0</v>
      </c>
      <c r="N77" s="17" t="n">
        <v>100</v>
      </c>
      <c r="O77" s="17"/>
      <c r="P77" s="17"/>
      <c r="Q77" s="17"/>
      <c r="R77" s="17"/>
      <c r="S77" s="17"/>
      <c r="T77" s="17"/>
      <c r="U77" s="17"/>
      <c r="V77" s="17"/>
      <c r="W77" s="17" t="n">
        <f aca="false">(E77-AD77)/5</f>
        <v>125.4</v>
      </c>
      <c r="X77" s="18" t="n">
        <v>100</v>
      </c>
      <c r="Y77" s="19" t="n">
        <f aca="false">(F77+L77+M77+N77+X77)/W77</f>
        <v>5.44657097288676</v>
      </c>
      <c r="Z77" s="17" t="n">
        <f aca="false">F77/W77</f>
        <v>3.05422647527911</v>
      </c>
      <c r="AA77" s="17"/>
      <c r="AB77" s="17"/>
      <c r="AC77" s="17"/>
      <c r="AD77" s="17" t="n">
        <f aca="false">VLOOKUP(A:A,[1]TDSheet!$A$1:$AD$1048576,30,0)</f>
        <v>0</v>
      </c>
      <c r="AE77" s="17" t="n">
        <f aca="false">VLOOKUP(A:A,[1]TDSheet!$A$1:$AE$1048576,31,0)</f>
        <v>114</v>
      </c>
      <c r="AF77" s="17" t="n">
        <f aca="false">VLOOKUP(A:A,[1]TDSheet!$A$1:$AF$1048576,32,0)</f>
        <v>97.8</v>
      </c>
      <c r="AG77" s="17" t="n">
        <f aca="false">VLOOKUP(A:A,[1]TDSheet!$A$1:$AG$1048576,33,0)</f>
        <v>104.8</v>
      </c>
      <c r="AH77" s="17" t="n">
        <f aca="false">VLOOKUP(A:A,[3]TDSheet!$A$1:$D$1048576,4,0)</f>
        <v>127</v>
      </c>
      <c r="AI77" s="17" t="n">
        <f aca="false">VLOOKUP(A:A,[1]TDSheet!$A$1:$AI$1048576,35,0)</f>
        <v>0</v>
      </c>
      <c r="AJ77" s="17" t="n">
        <f aca="false">X77*H77</f>
        <v>40</v>
      </c>
      <c r="AK77" s="17" t="n">
        <f aca="false">N77*H77</f>
        <v>40</v>
      </c>
      <c r="AL77" s="17"/>
      <c r="AM77" s="17"/>
    </row>
    <row r="78" s="1" customFormat="true" ht="11.1" hidden="false" customHeight="true" outlineLevel="1" collapsed="false">
      <c r="A78" s="15" t="s">
        <v>105</v>
      </c>
      <c r="B78" s="15" t="s">
        <v>37</v>
      </c>
      <c r="C78" s="16" t="n">
        <v>513</v>
      </c>
      <c r="D78" s="16" t="n">
        <v>339</v>
      </c>
      <c r="E78" s="16" t="n">
        <v>587</v>
      </c>
      <c r="F78" s="16" t="n">
        <v>252</v>
      </c>
      <c r="G78" s="1" t="n">
        <f aca="false">VLOOKUP(A:A,[1]TDSheet!$A$1:$G$1048576,7,0)</f>
        <v>0</v>
      </c>
      <c r="H78" s="1" t="n">
        <f aca="false">VLOOKUP(A:A,[1]TDSheet!$A$1:$H$1048576,8,0)</f>
        <v>0.33</v>
      </c>
      <c r="I78" s="1" t="n">
        <f aca="false">VLOOKUP(A:A,[1]TDSheet!$A$1:$I$1048576,9,0)</f>
        <v>60</v>
      </c>
      <c r="J78" s="17" t="n">
        <f aca="false">VLOOKUP(A:A,[2]TDSheet!$A$1:$F$1048576,6,0)</f>
        <v>634</v>
      </c>
      <c r="K78" s="17" t="n">
        <f aca="false">E78-J78</f>
        <v>-47</v>
      </c>
      <c r="L78" s="17" t="n">
        <f aca="false">VLOOKUP(A:A,[1]TDSheet!$A$1:$N$1048576,14,0)</f>
        <v>100</v>
      </c>
      <c r="M78" s="17" t="n">
        <f aca="false">VLOOKUP(A:A,[1]TDSheet!$A$1:$X$1048576,24,0)</f>
        <v>100</v>
      </c>
      <c r="N78" s="17" t="n">
        <v>100</v>
      </c>
      <c r="O78" s="17"/>
      <c r="P78" s="17"/>
      <c r="Q78" s="17"/>
      <c r="R78" s="17"/>
      <c r="S78" s="17"/>
      <c r="T78" s="17"/>
      <c r="U78" s="17"/>
      <c r="V78" s="17"/>
      <c r="W78" s="17" t="n">
        <f aca="false">(E78-AD78)/5</f>
        <v>117.4</v>
      </c>
      <c r="X78" s="18" t="n">
        <v>100</v>
      </c>
      <c r="Y78" s="19" t="n">
        <f aca="false">(F78+L78+M78+N78+X78)/W78</f>
        <v>5.55366269165247</v>
      </c>
      <c r="Z78" s="17" t="n">
        <f aca="false">F78/W78</f>
        <v>2.14650766609881</v>
      </c>
      <c r="AA78" s="17"/>
      <c r="AB78" s="17"/>
      <c r="AC78" s="17"/>
      <c r="AD78" s="17" t="n">
        <f aca="false">VLOOKUP(A:A,[1]TDSheet!$A$1:$AD$1048576,30,0)</f>
        <v>0</v>
      </c>
      <c r="AE78" s="17" t="n">
        <f aca="false">VLOOKUP(A:A,[1]TDSheet!$A$1:$AE$1048576,31,0)</f>
        <v>125.6</v>
      </c>
      <c r="AF78" s="17" t="n">
        <f aca="false">VLOOKUP(A:A,[1]TDSheet!$A$1:$AF$1048576,32,0)</f>
        <v>114.6</v>
      </c>
      <c r="AG78" s="17" t="n">
        <f aca="false">VLOOKUP(A:A,[1]TDSheet!$A$1:$AG$1048576,33,0)</f>
        <v>100.6</v>
      </c>
      <c r="AH78" s="17" t="n">
        <f aca="false">VLOOKUP(A:A,[3]TDSheet!$A$1:$D$1048576,4,0)</f>
        <v>129</v>
      </c>
      <c r="AI78" s="17" t="n">
        <f aca="false">VLOOKUP(A:A,[1]TDSheet!$A$1:$AI$1048576,35,0)</f>
        <v>0</v>
      </c>
      <c r="AJ78" s="17" t="n">
        <f aca="false">X78*H78</f>
        <v>33</v>
      </c>
      <c r="AK78" s="17" t="n">
        <f aca="false">N78*H78</f>
        <v>33</v>
      </c>
      <c r="AL78" s="17"/>
      <c r="AM78" s="17"/>
    </row>
    <row r="79" s="1" customFormat="true" ht="21.95" hidden="false" customHeight="true" outlineLevel="1" collapsed="false">
      <c r="A79" s="15" t="s">
        <v>106</v>
      </c>
      <c r="B79" s="15" t="s">
        <v>37</v>
      </c>
      <c r="C79" s="16" t="n">
        <v>355</v>
      </c>
      <c r="D79" s="16" t="n">
        <v>418</v>
      </c>
      <c r="E79" s="16" t="n">
        <v>542</v>
      </c>
      <c r="F79" s="16" t="n">
        <v>223</v>
      </c>
      <c r="G79" s="1" t="n">
        <f aca="false">VLOOKUP(A:A,[1]TDSheet!$A$1:$G$1048576,7,0)</f>
        <v>0</v>
      </c>
      <c r="H79" s="1" t="n">
        <f aca="false">VLOOKUP(A:A,[1]TDSheet!$A$1:$H$1048576,8,0)</f>
        <v>0.35</v>
      </c>
      <c r="I79" s="1" t="e">
        <f aca="false">VLOOKUP(A:A,[1]TDSheet!$A$1:$I$1048576,9,0)</f>
        <v>#N/A</v>
      </c>
      <c r="J79" s="17" t="n">
        <f aca="false">VLOOKUP(A:A,[2]TDSheet!$A$1:$F$1048576,6,0)</f>
        <v>591</v>
      </c>
      <c r="K79" s="17" t="n">
        <f aca="false">E79-J79</f>
        <v>-49</v>
      </c>
      <c r="L79" s="17" t="n">
        <f aca="false">VLOOKUP(A:A,[1]TDSheet!$A$1:$N$1048576,14,0)</f>
        <v>120</v>
      </c>
      <c r="M79" s="17" t="n">
        <f aca="false">VLOOKUP(A:A,[1]TDSheet!$A$1:$X$1048576,24,0)</f>
        <v>0</v>
      </c>
      <c r="N79" s="17" t="n">
        <v>100</v>
      </c>
      <c r="O79" s="17"/>
      <c r="P79" s="17"/>
      <c r="Q79" s="17"/>
      <c r="R79" s="17"/>
      <c r="S79" s="17"/>
      <c r="T79" s="17"/>
      <c r="U79" s="17"/>
      <c r="V79" s="17"/>
      <c r="W79" s="17" t="n">
        <f aca="false">(E79-AD79)/5</f>
        <v>108.4</v>
      </c>
      <c r="X79" s="18" t="n">
        <v>100</v>
      </c>
      <c r="Y79" s="19" t="n">
        <f aca="false">(F79+L79+M79+N79+X79)/W79</f>
        <v>5.00922509225092</v>
      </c>
      <c r="Z79" s="17" t="n">
        <f aca="false">F79/W79</f>
        <v>2.05719557195572</v>
      </c>
      <c r="AA79" s="17"/>
      <c r="AB79" s="17"/>
      <c r="AC79" s="17"/>
      <c r="AD79" s="17" t="n">
        <f aca="false">VLOOKUP(A:A,[1]TDSheet!$A$1:$AD$1048576,30,0)</f>
        <v>0</v>
      </c>
      <c r="AE79" s="17" t="n">
        <f aca="false">VLOOKUP(A:A,[1]TDSheet!$A$1:$AE$1048576,31,0)</f>
        <v>77.2</v>
      </c>
      <c r="AF79" s="17" t="n">
        <f aca="false">VLOOKUP(A:A,[1]TDSheet!$A$1:$AF$1048576,32,0)</f>
        <v>84.8</v>
      </c>
      <c r="AG79" s="17" t="n">
        <f aca="false">VLOOKUP(A:A,[1]TDSheet!$A$1:$AG$1048576,33,0)</f>
        <v>80</v>
      </c>
      <c r="AH79" s="17" t="n">
        <f aca="false">VLOOKUP(A:A,[3]TDSheet!$A$1:$D$1048576,4,0)</f>
        <v>98</v>
      </c>
      <c r="AI79" s="17" t="n">
        <f aca="false">VLOOKUP(A:A,[1]TDSheet!$A$1:$AI$1048576,35,0)</f>
        <v>0</v>
      </c>
      <c r="AJ79" s="17" t="n">
        <f aca="false">X79*H79</f>
        <v>35</v>
      </c>
      <c r="AK79" s="17" t="n">
        <f aca="false">N79*H79</f>
        <v>35</v>
      </c>
      <c r="AL79" s="17"/>
      <c r="AM79" s="17"/>
    </row>
    <row r="80" s="1" customFormat="true" ht="11.1" hidden="false" customHeight="true" outlineLevel="1" collapsed="false">
      <c r="A80" s="15" t="s">
        <v>107</v>
      </c>
      <c r="B80" s="15" t="s">
        <v>37</v>
      </c>
      <c r="C80" s="16" t="n">
        <v>140</v>
      </c>
      <c r="D80" s="16" t="n">
        <v>167</v>
      </c>
      <c r="E80" s="16" t="n">
        <v>270</v>
      </c>
      <c r="F80" s="16" t="n">
        <v>31</v>
      </c>
      <c r="G80" s="1" t="str">
        <f aca="false">VLOOKUP(A:A,[1]TDSheet!$A$1:$G$1048576,7,0)</f>
        <v>ябл</v>
      </c>
      <c r="H80" s="1" t="n">
        <f aca="false">VLOOKUP(A:A,[1]TDSheet!$A$1:$H$1048576,8,0)</f>
        <v>0.33</v>
      </c>
      <c r="I80" s="1" t="e">
        <f aca="false">VLOOKUP(A:A,[1]TDSheet!$A$1:$I$1048576,9,0)</f>
        <v>#N/A</v>
      </c>
      <c r="J80" s="17" t="n">
        <f aca="false">VLOOKUP(A:A,[2]TDSheet!$A$1:$F$1048576,6,0)</f>
        <v>284</v>
      </c>
      <c r="K80" s="17" t="n">
        <f aca="false">E80-J80</f>
        <v>-14</v>
      </c>
      <c r="L80" s="17" t="n">
        <f aca="false">VLOOKUP(A:A,[1]TDSheet!$A$1:$N$1048576,14,0)</f>
        <v>100</v>
      </c>
      <c r="M80" s="17" t="n">
        <f aca="false">VLOOKUP(A:A,[1]TDSheet!$A$1:$X$1048576,24,0)</f>
        <v>50</v>
      </c>
      <c r="N80" s="17" t="n">
        <v>30</v>
      </c>
      <c r="O80" s="17"/>
      <c r="P80" s="17"/>
      <c r="Q80" s="17"/>
      <c r="R80" s="17"/>
      <c r="S80" s="17"/>
      <c r="T80" s="17"/>
      <c r="U80" s="17"/>
      <c r="V80" s="17"/>
      <c r="W80" s="17" t="n">
        <f aca="false">(E80-AD80)/5</f>
        <v>54</v>
      </c>
      <c r="X80" s="18" t="n">
        <v>30</v>
      </c>
      <c r="Y80" s="19" t="n">
        <f aca="false">(F80+L80+M80+N80+X80)/W80</f>
        <v>4.46296296296296</v>
      </c>
      <c r="Z80" s="17" t="n">
        <f aca="false">F80/W80</f>
        <v>0.574074074074074</v>
      </c>
      <c r="AA80" s="17"/>
      <c r="AB80" s="17"/>
      <c r="AC80" s="17"/>
      <c r="AD80" s="17" t="n">
        <f aca="false">VLOOKUP(A:A,[1]TDSheet!$A$1:$AD$1048576,30,0)</f>
        <v>0</v>
      </c>
      <c r="AE80" s="17" t="n">
        <f aca="false">VLOOKUP(A:A,[1]TDSheet!$A$1:$AE$1048576,31,0)</f>
        <v>42.6</v>
      </c>
      <c r="AF80" s="17" t="n">
        <f aca="false">VLOOKUP(A:A,[1]TDSheet!$A$1:$AF$1048576,32,0)</f>
        <v>38.8</v>
      </c>
      <c r="AG80" s="17" t="n">
        <f aca="false">VLOOKUP(A:A,[1]TDSheet!$A$1:$AG$1048576,33,0)</f>
        <v>44</v>
      </c>
      <c r="AH80" s="17" t="n">
        <f aca="false">VLOOKUP(A:A,[3]TDSheet!$A$1:$D$1048576,4,0)</f>
        <v>10</v>
      </c>
      <c r="AI80" s="17" t="n">
        <f aca="false">VLOOKUP(A:A,[1]TDSheet!$A$1:$AI$1048576,35,0)</f>
        <v>0</v>
      </c>
      <c r="AJ80" s="17" t="n">
        <f aca="false">X80*H80</f>
        <v>9.9</v>
      </c>
      <c r="AK80" s="17" t="n">
        <f aca="false">N80*H80</f>
        <v>9.9</v>
      </c>
      <c r="AL80" s="17"/>
      <c r="AM80" s="17"/>
    </row>
    <row r="81" s="1" customFormat="true" ht="11.1" hidden="false" customHeight="true" outlineLevel="1" collapsed="false">
      <c r="A81" s="15" t="s">
        <v>108</v>
      </c>
      <c r="B81" s="15" t="s">
        <v>37</v>
      </c>
      <c r="C81" s="16" t="n">
        <v>2233</v>
      </c>
      <c r="D81" s="16" t="n">
        <v>4500</v>
      </c>
      <c r="E81" s="16" t="n">
        <v>5363</v>
      </c>
      <c r="F81" s="16" t="n">
        <v>1241</v>
      </c>
      <c r="G81" s="1" t="n">
        <f aca="false">VLOOKUP(A:A,[1]TDSheet!$A$1:$G$1048576,7,0)</f>
        <v>0</v>
      </c>
      <c r="H81" s="1" t="n">
        <f aca="false">VLOOKUP(A:A,[1]TDSheet!$A$1:$H$1048576,8,0)</f>
        <v>0.35</v>
      </c>
      <c r="I81" s="1" t="n">
        <f aca="false">VLOOKUP(A:A,[1]TDSheet!$A$1:$I$1048576,9,0)</f>
        <v>40</v>
      </c>
      <c r="J81" s="17" t="n">
        <f aca="false">VLOOKUP(A:A,[2]TDSheet!$A$1:$F$1048576,6,0)</f>
        <v>5558</v>
      </c>
      <c r="K81" s="17" t="n">
        <f aca="false">E81-J81</f>
        <v>-195</v>
      </c>
      <c r="L81" s="17" t="n">
        <f aca="false">VLOOKUP(A:A,[1]TDSheet!$A$1:$N$1048576,14,0)</f>
        <v>600</v>
      </c>
      <c r="M81" s="17" t="n">
        <f aca="false">VLOOKUP(A:A,[1]TDSheet!$A$1:$X$1048576,24,0)</f>
        <v>600</v>
      </c>
      <c r="N81" s="17" t="n">
        <v>600</v>
      </c>
      <c r="O81" s="17"/>
      <c r="P81" s="17"/>
      <c r="Q81" s="17"/>
      <c r="R81" s="17"/>
      <c r="S81" s="17"/>
      <c r="T81" s="17"/>
      <c r="U81" s="17"/>
      <c r="V81" s="17"/>
      <c r="W81" s="17" t="n">
        <f aca="false">(E81-AD81)/5</f>
        <v>733</v>
      </c>
      <c r="X81" s="18" t="n">
        <v>500</v>
      </c>
      <c r="Y81" s="19" t="n">
        <f aca="false">(F81+L81+M81+N81+X81)/W81</f>
        <v>4.83083219645293</v>
      </c>
      <c r="Z81" s="17" t="n">
        <f aca="false">F81/W81</f>
        <v>1.69304229195089</v>
      </c>
      <c r="AA81" s="17"/>
      <c r="AB81" s="17"/>
      <c r="AC81" s="17"/>
      <c r="AD81" s="17" t="n">
        <f aca="false">VLOOKUP(A:A,[1]TDSheet!$A$1:$AD$1048576,30,0)</f>
        <v>1698</v>
      </c>
      <c r="AE81" s="17" t="n">
        <f aca="false">VLOOKUP(A:A,[1]TDSheet!$A$1:$AE$1048576,31,0)</f>
        <v>820.6</v>
      </c>
      <c r="AF81" s="17" t="n">
        <f aca="false">VLOOKUP(A:A,[1]TDSheet!$A$1:$AF$1048576,32,0)</f>
        <v>593.4</v>
      </c>
      <c r="AG81" s="17" t="n">
        <f aca="false">VLOOKUP(A:A,[1]TDSheet!$A$1:$AG$1048576,33,0)</f>
        <v>600.4</v>
      </c>
      <c r="AH81" s="17" t="n">
        <f aca="false">VLOOKUP(A:A,[3]TDSheet!$A$1:$D$1048576,4,0)</f>
        <v>584</v>
      </c>
      <c r="AI81" s="17" t="str">
        <f aca="false">VLOOKUP(A:A,[1]TDSheet!$A$1:$AI$1048576,35,0)</f>
        <v>оконч</v>
      </c>
      <c r="AJ81" s="17" t="n">
        <f aca="false">X81*H81</f>
        <v>175</v>
      </c>
      <c r="AK81" s="17" t="n">
        <f aca="false">N81*H81</f>
        <v>210</v>
      </c>
      <c r="AL81" s="17"/>
      <c r="AM81" s="17"/>
    </row>
    <row r="82" s="1" customFormat="true" ht="11.1" hidden="false" customHeight="true" outlineLevel="1" collapsed="false">
      <c r="A82" s="15" t="s">
        <v>109</v>
      </c>
      <c r="B82" s="15" t="s">
        <v>37</v>
      </c>
      <c r="C82" s="16" t="n">
        <v>3967</v>
      </c>
      <c r="D82" s="16" t="n">
        <v>15910</v>
      </c>
      <c r="E82" s="16" t="n">
        <v>17444</v>
      </c>
      <c r="F82" s="16" t="n">
        <v>2285</v>
      </c>
      <c r="G82" s="1" t="n">
        <f aca="false">VLOOKUP(A:A,[1]TDSheet!$A$1:$G$1048576,7,0)</f>
        <v>0</v>
      </c>
      <c r="H82" s="1" t="n">
        <f aca="false">VLOOKUP(A:A,[1]TDSheet!$A$1:$H$1048576,8,0)</f>
        <v>0.35</v>
      </c>
      <c r="I82" s="1" t="n">
        <f aca="false">VLOOKUP(A:A,[1]TDSheet!$A$1:$I$1048576,9,0)</f>
        <v>45</v>
      </c>
      <c r="J82" s="17" t="n">
        <f aca="false">VLOOKUP(A:A,[2]TDSheet!$A$1:$F$1048576,6,0)</f>
        <v>17501</v>
      </c>
      <c r="K82" s="17" t="n">
        <f aca="false">E82-J82</f>
        <v>-57</v>
      </c>
      <c r="L82" s="17" t="n">
        <f aca="false">VLOOKUP(A:A,[1]TDSheet!$A$1:$N$1048576,14,0)</f>
        <v>1500</v>
      </c>
      <c r="M82" s="17" t="n">
        <f aca="false">VLOOKUP(A:A,[1]TDSheet!$A$1:$X$1048576,24,0)</f>
        <v>1700</v>
      </c>
      <c r="N82" s="17" t="n">
        <v>1800</v>
      </c>
      <c r="O82" s="17"/>
      <c r="P82" s="17"/>
      <c r="Q82" s="17"/>
      <c r="R82" s="17"/>
      <c r="S82" s="17"/>
      <c r="T82" s="17"/>
      <c r="U82" s="17"/>
      <c r="V82" s="17"/>
      <c r="W82" s="17" t="n">
        <f aca="false">(E82-AD82)/5</f>
        <v>1830.4</v>
      </c>
      <c r="X82" s="18" t="n">
        <v>1800</v>
      </c>
      <c r="Y82" s="19" t="n">
        <f aca="false">(F82+L82+M82+N82+X82)/W82</f>
        <v>4.96339597902098</v>
      </c>
      <c r="Z82" s="17" t="n">
        <f aca="false">F82/W82</f>
        <v>1.24836101398601</v>
      </c>
      <c r="AA82" s="17"/>
      <c r="AB82" s="17"/>
      <c r="AC82" s="17"/>
      <c r="AD82" s="17" t="n">
        <f aca="false">VLOOKUP(A:A,[1]TDSheet!$A$1:$AD$1048576,30,0)</f>
        <v>8292</v>
      </c>
      <c r="AE82" s="17" t="n">
        <f aca="false">VLOOKUP(A:A,[1]TDSheet!$A$1:$AE$1048576,31,0)</f>
        <v>1241.8</v>
      </c>
      <c r="AF82" s="17" t="n">
        <f aca="false">VLOOKUP(A:A,[1]TDSheet!$A$1:$AF$1048576,32,0)</f>
        <v>1201.4</v>
      </c>
      <c r="AG82" s="17" t="n">
        <f aca="false">VLOOKUP(A:A,[1]TDSheet!$A$1:$AG$1048576,33,0)</f>
        <v>1329.2</v>
      </c>
      <c r="AH82" s="17" t="n">
        <f aca="false">VLOOKUP(A:A,[3]TDSheet!$A$1:$D$1048576,4,0)</f>
        <v>1608</v>
      </c>
      <c r="AI82" s="17" t="str">
        <f aca="false">VLOOKUP(A:A,[1]TDSheet!$A$1:$AI$1048576,35,0)</f>
        <v>декяб</v>
      </c>
      <c r="AJ82" s="17" t="n">
        <f aca="false">X82*H82</f>
        <v>630</v>
      </c>
      <c r="AK82" s="17" t="n">
        <f aca="false">N82*H82</f>
        <v>630</v>
      </c>
      <c r="AL82" s="17"/>
      <c r="AM82" s="17"/>
    </row>
    <row r="83" s="1" customFormat="true" ht="11.1" hidden="false" customHeight="true" outlineLevel="1" collapsed="false">
      <c r="A83" s="15" t="s">
        <v>110</v>
      </c>
      <c r="B83" s="15" t="s">
        <v>37</v>
      </c>
      <c r="C83" s="16" t="n">
        <v>50</v>
      </c>
      <c r="D83" s="16" t="n">
        <v>114</v>
      </c>
      <c r="E83" s="16" t="n">
        <v>50</v>
      </c>
      <c r="F83" s="16" t="n">
        <v>107</v>
      </c>
      <c r="G83" s="1" t="n">
        <f aca="false">VLOOKUP(A:A,[1]TDSheet!$A$1:$G$1048576,7,0)</f>
        <v>0</v>
      </c>
      <c r="H83" s="1" t="n">
        <f aca="false">VLOOKUP(A:A,[1]TDSheet!$A$1:$H$1048576,8,0)</f>
        <v>0.11</v>
      </c>
      <c r="I83" s="1" t="e">
        <f aca="false">VLOOKUP(A:A,[1]TDSheet!$A$1:$I$1048576,9,0)</f>
        <v>#N/A</v>
      </c>
      <c r="J83" s="17" t="n">
        <f aca="false">VLOOKUP(A:A,[2]TDSheet!$A$1:$F$1048576,6,0)</f>
        <v>63</v>
      </c>
      <c r="K83" s="17" t="n">
        <f aca="false">E83-J83</f>
        <v>-13</v>
      </c>
      <c r="L83" s="17" t="n">
        <f aca="false">VLOOKUP(A:A,[1]TDSheet!$A$1:$N$1048576,14,0)</f>
        <v>0</v>
      </c>
      <c r="M83" s="17" t="n">
        <f aca="false">VLOOKUP(A:A,[1]TDSheet!$A$1:$X$1048576,24,0)</f>
        <v>0</v>
      </c>
      <c r="N83" s="17"/>
      <c r="O83" s="17"/>
      <c r="P83" s="17"/>
      <c r="Q83" s="17"/>
      <c r="R83" s="17"/>
      <c r="S83" s="17"/>
      <c r="T83" s="17"/>
      <c r="U83" s="17"/>
      <c r="V83" s="17"/>
      <c r="W83" s="17" t="n">
        <f aca="false">(E83-AD83)/5</f>
        <v>10</v>
      </c>
      <c r="X83" s="18"/>
      <c r="Y83" s="19" t="n">
        <f aca="false">(F83+L83+M83+N83+X83)/W83</f>
        <v>10.7</v>
      </c>
      <c r="Z83" s="17" t="n">
        <f aca="false">F83/W83</f>
        <v>10.7</v>
      </c>
      <c r="AA83" s="17"/>
      <c r="AB83" s="17"/>
      <c r="AC83" s="17"/>
      <c r="AD83" s="17" t="n">
        <f aca="false">VLOOKUP(A:A,[1]TDSheet!$A$1:$AD$1048576,30,0)</f>
        <v>0</v>
      </c>
      <c r="AE83" s="17" t="n">
        <f aca="false">VLOOKUP(A:A,[1]TDSheet!$A$1:$AE$1048576,31,0)</f>
        <v>3.2</v>
      </c>
      <c r="AF83" s="17" t="n">
        <f aca="false">VLOOKUP(A:A,[1]TDSheet!$A$1:$AF$1048576,32,0)</f>
        <v>5.4</v>
      </c>
      <c r="AG83" s="17" t="n">
        <f aca="false">VLOOKUP(A:A,[1]TDSheet!$A$1:$AG$1048576,33,0)</f>
        <v>5.6</v>
      </c>
      <c r="AH83" s="17" t="n">
        <f aca="false">VLOOKUP(A:A,[3]TDSheet!$A$1:$D$1048576,4,0)</f>
        <v>8</v>
      </c>
      <c r="AI83" s="17" t="str">
        <f aca="false">VLOOKUP(A:A,[1]TDSheet!$A$1:$AI$1048576,35,0)</f>
        <v>Паша пз</v>
      </c>
      <c r="AJ83" s="17" t="n">
        <f aca="false">X83*H83</f>
        <v>0</v>
      </c>
      <c r="AK83" s="17" t="n">
        <f aca="false">N83*H83</f>
        <v>0</v>
      </c>
      <c r="AL83" s="17"/>
      <c r="AM83" s="17"/>
    </row>
    <row r="84" s="1" customFormat="true" ht="21.95" hidden="false" customHeight="true" outlineLevel="1" collapsed="false">
      <c r="A84" s="15" t="s">
        <v>111</v>
      </c>
      <c r="B84" s="15" t="s">
        <v>37</v>
      </c>
      <c r="C84" s="16" t="n">
        <v>-2</v>
      </c>
      <c r="D84" s="16" t="n">
        <v>2</v>
      </c>
      <c r="E84" s="16" t="n">
        <v>0</v>
      </c>
      <c r="F84" s="16"/>
      <c r="G84" s="1" t="n">
        <f aca="false">VLOOKUP(A:A,[1]TDSheet!$A$1:$G$1048576,7,0)</f>
        <v>0</v>
      </c>
      <c r="H84" s="1" t="n">
        <f aca="false">VLOOKUP(A:A,[1]TDSheet!$A$1:$H$1048576,8,0)</f>
        <v>0.06</v>
      </c>
      <c r="I84" s="1" t="e">
        <f aca="false">VLOOKUP(A:A,[1]TDSheet!$A$1:$I$1048576,9,0)</f>
        <v>#N/A</v>
      </c>
      <c r="J84" s="17" t="n">
        <v>0</v>
      </c>
      <c r="K84" s="17" t="n">
        <f aca="false">E84-J84</f>
        <v>0</v>
      </c>
      <c r="L84" s="17" t="n">
        <f aca="false">VLOOKUP(A:A,[1]TDSheet!$A$1:$N$1048576,14,0)</f>
        <v>20</v>
      </c>
      <c r="M84" s="17" t="n">
        <f aca="false">VLOOKUP(A:A,[1]TDSheet!$A$1:$X$1048576,24,0)</f>
        <v>0</v>
      </c>
      <c r="N84" s="17" t="n">
        <v>30</v>
      </c>
      <c r="O84" s="17"/>
      <c r="P84" s="17"/>
      <c r="Q84" s="17"/>
      <c r="R84" s="17"/>
      <c r="S84" s="17"/>
      <c r="T84" s="17"/>
      <c r="U84" s="17"/>
      <c r="V84" s="17"/>
      <c r="W84" s="17" t="n">
        <f aca="false">(E84-AD84)/5</f>
        <v>0</v>
      </c>
      <c r="X84" s="18" t="n">
        <v>30</v>
      </c>
      <c r="Y84" s="19" t="e">
        <f aca="false">(F84+L84+M84+N84+X84)/W84</f>
        <v>#DIV/0!</v>
      </c>
      <c r="Z84" s="17" t="e">
        <f aca="false">F84/W84</f>
        <v>#DIV/0!</v>
      </c>
      <c r="AA84" s="17"/>
      <c r="AB84" s="17"/>
      <c r="AC84" s="17"/>
      <c r="AD84" s="17" t="n">
        <f aca="false">VLOOKUP(A:A,[1]TDSheet!$A$1:$AD$1048576,30,0)</f>
        <v>0</v>
      </c>
      <c r="AE84" s="17" t="n">
        <f aca="false">VLOOKUP(A:A,[1]TDSheet!$A$1:$AE$1048576,31,0)</f>
        <v>0</v>
      </c>
      <c r="AF84" s="17" t="n">
        <f aca="false">VLOOKUP(A:A,[1]TDSheet!$A$1:$AF$1048576,32,0)</f>
        <v>11.2</v>
      </c>
      <c r="AG84" s="17" t="n">
        <f aca="false">VLOOKUP(A:A,[1]TDSheet!$A$1:$AG$1048576,33,0)</f>
        <v>12</v>
      </c>
      <c r="AH84" s="17" t="n">
        <v>0</v>
      </c>
      <c r="AI84" s="17" t="str">
        <f aca="false">VLOOKUP(A:A,[1]TDSheet!$A$1:$AI$1048576,35,0)</f>
        <v>увел</v>
      </c>
      <c r="AJ84" s="17" t="n">
        <f aca="false">X84*H84</f>
        <v>1.8</v>
      </c>
      <c r="AK84" s="17" t="n">
        <f aca="false">N84*H84</f>
        <v>1.8</v>
      </c>
      <c r="AL84" s="17"/>
      <c r="AM84" s="17"/>
    </row>
    <row r="85" s="1" customFormat="true" ht="11.1" hidden="false" customHeight="true" outlineLevel="1" collapsed="false">
      <c r="A85" s="15" t="s">
        <v>112</v>
      </c>
      <c r="B85" s="15" t="s">
        <v>37</v>
      </c>
      <c r="C85" s="16" t="n">
        <v>-2</v>
      </c>
      <c r="D85" s="16" t="n">
        <v>56</v>
      </c>
      <c r="E85" s="16" t="n">
        <v>29</v>
      </c>
      <c r="F85" s="16" t="n">
        <v>14</v>
      </c>
      <c r="G85" s="1" t="n">
        <f aca="false">VLOOKUP(A:A,[1]TDSheet!$A$1:$G$1048576,7,0)</f>
        <v>0</v>
      </c>
      <c r="H85" s="1" t="n">
        <f aca="false">VLOOKUP(A:A,[1]TDSheet!$A$1:$H$1048576,8,0)</f>
        <v>0.06</v>
      </c>
      <c r="I85" s="1" t="e">
        <f aca="false">VLOOKUP(A:A,[1]TDSheet!$A$1:$I$1048576,9,0)</f>
        <v>#N/A</v>
      </c>
      <c r="J85" s="17" t="n">
        <f aca="false">VLOOKUP(A:A,[2]TDSheet!$A$1:$F$1048576,6,0)</f>
        <v>214</v>
      </c>
      <c r="K85" s="17" t="n">
        <f aca="false">E85-J85</f>
        <v>-185</v>
      </c>
      <c r="L85" s="17" t="n">
        <f aca="false">VLOOKUP(A:A,[1]TDSheet!$A$1:$N$1048576,14,0)</f>
        <v>0</v>
      </c>
      <c r="M85" s="17" t="n">
        <f aca="false">VLOOKUP(A:A,[1]TDSheet!$A$1:$X$1048576,24,0)</f>
        <v>0</v>
      </c>
      <c r="N85" s="17" t="n">
        <v>30</v>
      </c>
      <c r="O85" s="17"/>
      <c r="P85" s="17"/>
      <c r="Q85" s="17"/>
      <c r="R85" s="17"/>
      <c r="S85" s="17"/>
      <c r="T85" s="17"/>
      <c r="U85" s="17"/>
      <c r="V85" s="17"/>
      <c r="W85" s="17" t="n">
        <f aca="false">(E85-AD85)/5</f>
        <v>5.8</v>
      </c>
      <c r="X85" s="18" t="n">
        <v>30</v>
      </c>
      <c r="Y85" s="19" t="n">
        <f aca="false">(F85+L85+M85+N85+X85)/W85</f>
        <v>12.7586206896552</v>
      </c>
      <c r="Z85" s="17" t="n">
        <f aca="false">F85/W85</f>
        <v>2.41379310344828</v>
      </c>
      <c r="AA85" s="17"/>
      <c r="AB85" s="17"/>
      <c r="AC85" s="17"/>
      <c r="AD85" s="17" t="n">
        <f aca="false">VLOOKUP(A:A,[1]TDSheet!$A$1:$AD$1048576,30,0)</f>
        <v>0</v>
      </c>
      <c r="AE85" s="17" t="n">
        <f aca="false">VLOOKUP(A:A,[1]TDSheet!$A$1:$AE$1048576,31,0)</f>
        <v>4</v>
      </c>
      <c r="AF85" s="17" t="n">
        <f aca="false">VLOOKUP(A:A,[1]TDSheet!$A$1:$AF$1048576,32,0)</f>
        <v>11</v>
      </c>
      <c r="AG85" s="17" t="n">
        <f aca="false">VLOOKUP(A:A,[1]TDSheet!$A$1:$AG$1048576,33,0)</f>
        <v>2</v>
      </c>
      <c r="AH85" s="17" t="n">
        <v>0</v>
      </c>
      <c r="AI85" s="17" t="str">
        <f aca="false">VLOOKUP(A:A,[1]TDSheet!$A$1:$AI$1048576,35,0)</f>
        <v>увел</v>
      </c>
      <c r="AJ85" s="17" t="n">
        <f aca="false">X85*H85</f>
        <v>1.8</v>
      </c>
      <c r="AK85" s="17" t="n">
        <f aca="false">N85*H85</f>
        <v>1.8</v>
      </c>
      <c r="AL85" s="17"/>
      <c r="AM85" s="17"/>
    </row>
    <row r="86" s="1" customFormat="true" ht="11.1" hidden="false" customHeight="true" outlineLevel="1" collapsed="false">
      <c r="A86" s="15" t="s">
        <v>113</v>
      </c>
      <c r="B86" s="15" t="s">
        <v>37</v>
      </c>
      <c r="C86" s="16" t="n">
        <v>-3</v>
      </c>
      <c r="D86" s="16" t="n">
        <v>105</v>
      </c>
      <c r="E86" s="16" t="n">
        <v>74</v>
      </c>
      <c r="F86" s="16" t="n">
        <v>22</v>
      </c>
      <c r="G86" s="1" t="n">
        <f aca="false">VLOOKUP(A:A,[1]TDSheet!$A$1:$G$1048576,7,0)</f>
        <v>0</v>
      </c>
      <c r="H86" s="1" t="n">
        <f aca="false">VLOOKUP(A:A,[1]TDSheet!$A$1:$H$1048576,8,0)</f>
        <v>0.15</v>
      </c>
      <c r="I86" s="1" t="e">
        <f aca="false">VLOOKUP(A:A,[1]TDSheet!$A$1:$I$1048576,9,0)</f>
        <v>#N/A</v>
      </c>
      <c r="J86" s="17" t="n">
        <f aca="false">VLOOKUP(A:A,[2]TDSheet!$A$1:$F$1048576,6,0)</f>
        <v>127</v>
      </c>
      <c r="K86" s="17" t="n">
        <f aca="false">E86-J86</f>
        <v>-53</v>
      </c>
      <c r="L86" s="17" t="n">
        <f aca="false">VLOOKUP(A:A,[1]TDSheet!$A$1:$N$1048576,14,0)</f>
        <v>0</v>
      </c>
      <c r="M86" s="17" t="n">
        <f aca="false">VLOOKUP(A:A,[1]TDSheet!$A$1:$X$1048576,24,0)</f>
        <v>20</v>
      </c>
      <c r="N86" s="17" t="n">
        <v>30</v>
      </c>
      <c r="O86" s="17"/>
      <c r="P86" s="17"/>
      <c r="Q86" s="17"/>
      <c r="R86" s="17"/>
      <c r="S86" s="17"/>
      <c r="T86" s="17"/>
      <c r="U86" s="17"/>
      <c r="V86" s="17"/>
      <c r="W86" s="17" t="n">
        <f aca="false">(E86-AD86)/5</f>
        <v>14.8</v>
      </c>
      <c r="X86" s="18" t="n">
        <v>30</v>
      </c>
      <c r="Y86" s="19" t="n">
        <f aca="false">(F86+L86+M86+N86+X86)/W86</f>
        <v>6.89189189189189</v>
      </c>
      <c r="Z86" s="17" t="n">
        <f aca="false">F86/W86</f>
        <v>1.48648648648649</v>
      </c>
      <c r="AA86" s="17"/>
      <c r="AB86" s="17"/>
      <c r="AC86" s="17"/>
      <c r="AD86" s="17" t="n">
        <f aca="false">VLOOKUP(A:A,[1]TDSheet!$A$1:$AD$1048576,30,0)</f>
        <v>0</v>
      </c>
      <c r="AE86" s="17" t="n">
        <f aca="false">VLOOKUP(A:A,[1]TDSheet!$A$1:$AE$1048576,31,0)</f>
        <v>0</v>
      </c>
      <c r="AF86" s="17" t="n">
        <f aca="false">VLOOKUP(A:A,[1]TDSheet!$A$1:$AF$1048576,32,0)</f>
        <v>7</v>
      </c>
      <c r="AG86" s="17" t="n">
        <f aca="false">VLOOKUP(A:A,[1]TDSheet!$A$1:$AG$1048576,33,0)</f>
        <v>7</v>
      </c>
      <c r="AH86" s="17" t="n">
        <v>0</v>
      </c>
      <c r="AI86" s="17" t="str">
        <f aca="false">VLOOKUP(A:A,[1]TDSheet!$A$1:$AI$1048576,35,0)</f>
        <v>Паша пз</v>
      </c>
      <c r="AJ86" s="17" t="n">
        <f aca="false">X86*H86</f>
        <v>4.5</v>
      </c>
      <c r="AK86" s="17" t="n">
        <f aca="false">N86*H86</f>
        <v>4.5</v>
      </c>
      <c r="AL86" s="17"/>
      <c r="AM86" s="17"/>
    </row>
    <row r="87" s="1" customFormat="true" ht="21.95" hidden="false" customHeight="true" outlineLevel="1" collapsed="false">
      <c r="A87" s="15" t="s">
        <v>114</v>
      </c>
      <c r="B87" s="15" t="s">
        <v>37</v>
      </c>
      <c r="C87" s="16" t="n">
        <v>413</v>
      </c>
      <c r="D87" s="16" t="n">
        <v>1024</v>
      </c>
      <c r="E87" s="16" t="n">
        <v>1076</v>
      </c>
      <c r="F87" s="16" t="n">
        <v>344</v>
      </c>
      <c r="G87" s="1" t="n">
        <f aca="false">VLOOKUP(A:A,[1]TDSheet!$A$1:$G$1048576,7,0)</f>
        <v>0</v>
      </c>
      <c r="H87" s="1" t="n">
        <f aca="false">VLOOKUP(A:A,[1]TDSheet!$A$1:$H$1048576,8,0)</f>
        <v>0.4</v>
      </c>
      <c r="I87" s="1" t="e">
        <f aca="false">VLOOKUP(A:A,[1]TDSheet!$A$1:$I$1048576,9,0)</f>
        <v>#N/A</v>
      </c>
      <c r="J87" s="17" t="n">
        <f aca="false">VLOOKUP(A:A,[2]TDSheet!$A$1:$F$1048576,6,0)</f>
        <v>1103</v>
      </c>
      <c r="K87" s="17" t="n">
        <f aca="false">E87-J87</f>
        <v>-27</v>
      </c>
      <c r="L87" s="17" t="n">
        <f aca="false">VLOOKUP(A:A,[1]TDSheet!$A$1:$N$1048576,14,0)</f>
        <v>250</v>
      </c>
      <c r="M87" s="17" t="n">
        <f aca="false">VLOOKUP(A:A,[1]TDSheet!$A$1:$X$1048576,24,0)</f>
        <v>150</v>
      </c>
      <c r="N87" s="17" t="n">
        <v>150</v>
      </c>
      <c r="O87" s="17"/>
      <c r="P87" s="17"/>
      <c r="Q87" s="17"/>
      <c r="R87" s="17"/>
      <c r="S87" s="17"/>
      <c r="T87" s="17"/>
      <c r="U87" s="17"/>
      <c r="V87" s="17"/>
      <c r="W87" s="17" t="n">
        <f aca="false">(E87-AD87)/5</f>
        <v>215.2</v>
      </c>
      <c r="X87" s="18" t="n">
        <v>150</v>
      </c>
      <c r="Y87" s="19" t="n">
        <f aca="false">(F87+L87+M87+N87+X87)/W87</f>
        <v>4.85130111524164</v>
      </c>
      <c r="Z87" s="17" t="n">
        <f aca="false">F87/W87</f>
        <v>1.59851301115242</v>
      </c>
      <c r="AA87" s="17"/>
      <c r="AB87" s="17"/>
      <c r="AC87" s="17"/>
      <c r="AD87" s="17" t="n">
        <f aca="false">VLOOKUP(A:A,[1]TDSheet!$A$1:$AD$1048576,30,0)</f>
        <v>0</v>
      </c>
      <c r="AE87" s="17" t="n">
        <f aca="false">VLOOKUP(A:A,[1]TDSheet!$A$1:$AE$1048576,31,0)</f>
        <v>92.2</v>
      </c>
      <c r="AF87" s="17" t="n">
        <f aca="false">VLOOKUP(A:A,[1]TDSheet!$A$1:$AF$1048576,32,0)</f>
        <v>137.6</v>
      </c>
      <c r="AG87" s="17" t="n">
        <f aca="false">VLOOKUP(A:A,[1]TDSheet!$A$1:$AG$1048576,33,0)</f>
        <v>156.4</v>
      </c>
      <c r="AH87" s="17" t="n">
        <f aca="false">VLOOKUP(A:A,[3]TDSheet!$A$1:$D$1048576,4,0)</f>
        <v>51</v>
      </c>
      <c r="AI87" s="17" t="str">
        <f aca="false">VLOOKUP(A:A,[1]TDSheet!$A$1:$AI$1048576,35,0)</f>
        <v>склад</v>
      </c>
      <c r="AJ87" s="17" t="n">
        <f aca="false">X87*H87</f>
        <v>60</v>
      </c>
      <c r="AK87" s="17" t="n">
        <f aca="false">N87*H87</f>
        <v>60</v>
      </c>
      <c r="AL87" s="17"/>
      <c r="AM87" s="17"/>
    </row>
    <row r="88" s="1" customFormat="true" ht="21.95" hidden="false" customHeight="true" outlineLevel="1" collapsed="false">
      <c r="A88" s="15" t="s">
        <v>115</v>
      </c>
      <c r="B88" s="15" t="s">
        <v>33</v>
      </c>
      <c r="C88" s="16" t="n">
        <v>248.394</v>
      </c>
      <c r="D88" s="16" t="n">
        <v>578.859</v>
      </c>
      <c r="E88" s="16" t="n">
        <v>288.303</v>
      </c>
      <c r="F88" s="16" t="n">
        <v>81.26</v>
      </c>
      <c r="G88" s="1" t="str">
        <f aca="false">VLOOKUP(A:A,[1]TDSheet!$A$1:$G$1048576,7,0)</f>
        <v>н</v>
      </c>
      <c r="H88" s="1" t="n">
        <f aca="false">VLOOKUP(A:A,[1]TDSheet!$A$1:$H$1048576,8,0)</f>
        <v>1</v>
      </c>
      <c r="I88" s="1" t="e">
        <f aca="false">VLOOKUP(A:A,[1]TDSheet!$A$1:$I$1048576,9,0)</f>
        <v>#N/A</v>
      </c>
      <c r="J88" s="17" t="n">
        <f aca="false">VLOOKUP(A:A,[2]TDSheet!$A$1:$F$1048576,6,0)</f>
        <v>368.968</v>
      </c>
      <c r="K88" s="17" t="n">
        <f aca="false">E88-J88</f>
        <v>-80.665</v>
      </c>
      <c r="L88" s="17" t="n">
        <f aca="false">VLOOKUP(A:A,[1]TDSheet!$A$1:$N$1048576,14,0)</f>
        <v>30</v>
      </c>
      <c r="M88" s="17" t="n">
        <f aca="false">VLOOKUP(A:A,[1]TDSheet!$A$1:$X$1048576,24,0)</f>
        <v>50</v>
      </c>
      <c r="N88" s="17" t="n">
        <v>50</v>
      </c>
      <c r="O88" s="17"/>
      <c r="P88" s="17"/>
      <c r="Q88" s="17"/>
      <c r="R88" s="17"/>
      <c r="S88" s="17"/>
      <c r="T88" s="17"/>
      <c r="U88" s="17"/>
      <c r="V88" s="17"/>
      <c r="W88" s="17" t="n">
        <f aca="false">(E88-AD88)/5</f>
        <v>57.6606</v>
      </c>
      <c r="X88" s="18" t="n">
        <v>50</v>
      </c>
      <c r="Y88" s="19" t="n">
        <f aca="false">(F88+L88+M88+N88+X88)/W88</f>
        <v>4.53099690256432</v>
      </c>
      <c r="Z88" s="17" t="n">
        <f aca="false">F88/W88</f>
        <v>1.40928120761837</v>
      </c>
      <c r="AA88" s="17"/>
      <c r="AB88" s="17"/>
      <c r="AC88" s="17"/>
      <c r="AD88" s="17" t="n">
        <f aca="false">VLOOKUP(A:A,[1]TDSheet!$A$1:$AD$1048576,30,0)</f>
        <v>0</v>
      </c>
      <c r="AE88" s="17" t="n">
        <f aca="false">VLOOKUP(A:A,[1]TDSheet!$A$1:$AE$1048576,31,0)</f>
        <v>41.978</v>
      </c>
      <c r="AF88" s="17" t="n">
        <f aca="false">VLOOKUP(A:A,[1]TDSheet!$A$1:$AF$1048576,32,0)</f>
        <v>47.465</v>
      </c>
      <c r="AG88" s="17" t="n">
        <f aca="false">VLOOKUP(A:A,[1]TDSheet!$A$1:$AG$1048576,33,0)</f>
        <v>40.2296</v>
      </c>
      <c r="AH88" s="17" t="n">
        <f aca="false">VLOOKUP(A:A,[3]TDSheet!$A$1:$D$1048576,4,0)</f>
        <v>57.766</v>
      </c>
      <c r="AI88" s="17" t="str">
        <f aca="false">VLOOKUP(A:A,[1]TDSheet!$A$1:$AI$1048576,35,0)</f>
        <v>увел</v>
      </c>
      <c r="AJ88" s="17" t="n">
        <f aca="false">X88*H88</f>
        <v>50</v>
      </c>
      <c r="AK88" s="17" t="n">
        <f aca="false">N88*H88</f>
        <v>50</v>
      </c>
      <c r="AL88" s="17"/>
      <c r="AM88" s="17"/>
    </row>
    <row r="89" s="1" customFormat="true" ht="21.95" hidden="false" customHeight="true" outlineLevel="1" collapsed="false">
      <c r="A89" s="15" t="s">
        <v>116</v>
      </c>
      <c r="B89" s="15" t="s">
        <v>33</v>
      </c>
      <c r="C89" s="16" t="n">
        <v>11.278</v>
      </c>
      <c r="D89" s="16" t="n">
        <v>33.928</v>
      </c>
      <c r="E89" s="16" t="n">
        <v>11.6</v>
      </c>
      <c r="F89" s="16" t="n">
        <v>2.515</v>
      </c>
      <c r="G89" s="1" t="n">
        <f aca="false">VLOOKUP(A:A,[1]TDSheet!$A$1:$G$1048576,7,0)</f>
        <v>0</v>
      </c>
      <c r="H89" s="1" t="n">
        <f aca="false">VLOOKUP(A:A,[1]TDSheet!$A$1:$H$1048576,8,0)</f>
        <v>1</v>
      </c>
      <c r="I89" s="1" t="e">
        <f aca="false">VLOOKUP(A:A,[1]TDSheet!$A$1:$I$1048576,9,0)</f>
        <v>#N/A</v>
      </c>
      <c r="J89" s="17" t="n">
        <f aca="false">VLOOKUP(A:A,[2]TDSheet!$A$1:$F$1048576,6,0)</f>
        <v>12.45</v>
      </c>
      <c r="K89" s="17" t="n">
        <f aca="false">E89-J89</f>
        <v>-0.85</v>
      </c>
      <c r="L89" s="17" t="n">
        <f aca="false">VLOOKUP(A:A,[1]TDSheet!$A$1:$N$1048576,14,0)</f>
        <v>0</v>
      </c>
      <c r="M89" s="17" t="n">
        <f aca="false">VLOOKUP(A:A,[1]TDSheet!$A$1:$X$1048576,24,0)</f>
        <v>0</v>
      </c>
      <c r="N89" s="17" t="n">
        <v>10</v>
      </c>
      <c r="O89" s="17"/>
      <c r="P89" s="17"/>
      <c r="Q89" s="17"/>
      <c r="R89" s="17"/>
      <c r="S89" s="17"/>
      <c r="T89" s="17"/>
      <c r="U89" s="17"/>
      <c r="V89" s="17"/>
      <c r="W89" s="17" t="n">
        <f aca="false">(E89-AD89)/5</f>
        <v>2.32</v>
      </c>
      <c r="X89" s="18" t="n">
        <v>10</v>
      </c>
      <c r="Y89" s="19" t="n">
        <f aca="false">(F89+L89+M89+N89+X89)/W89</f>
        <v>9.70474137931035</v>
      </c>
      <c r="Z89" s="17" t="n">
        <f aca="false">F89/W89</f>
        <v>1.08405172413793</v>
      </c>
      <c r="AA89" s="17"/>
      <c r="AB89" s="17"/>
      <c r="AC89" s="17"/>
      <c r="AD89" s="17" t="n">
        <f aca="false">VLOOKUP(A:A,[1]TDSheet!$A$1:$AD$1048576,30,0)</f>
        <v>0</v>
      </c>
      <c r="AE89" s="17" t="n">
        <f aca="false">VLOOKUP(A:A,[1]TDSheet!$A$1:$AE$1048576,31,0)</f>
        <v>5.2124</v>
      </c>
      <c r="AF89" s="17" t="n">
        <f aca="false">VLOOKUP(A:A,[1]TDSheet!$A$1:$AF$1048576,32,0)</f>
        <v>4.3452</v>
      </c>
      <c r="AG89" s="17" t="n">
        <f aca="false">VLOOKUP(A:A,[1]TDSheet!$A$1:$AG$1048576,33,0)</f>
        <v>3.48</v>
      </c>
      <c r="AH89" s="17" t="n">
        <f aca="false">VLOOKUP(A:A,[3]TDSheet!$A$1:$D$1048576,4,0)</f>
        <v>1.45</v>
      </c>
      <c r="AI89" s="17" t="str">
        <f aca="false">VLOOKUP(A:A,[1]TDSheet!$A$1:$AI$1048576,35,0)</f>
        <v>увел</v>
      </c>
      <c r="AJ89" s="17" t="n">
        <f aca="false">X89*H89</f>
        <v>10</v>
      </c>
      <c r="AK89" s="17" t="n">
        <f aca="false">N89*H89</f>
        <v>10</v>
      </c>
      <c r="AL89" s="17"/>
      <c r="AM89" s="17"/>
    </row>
    <row r="90" s="1" customFormat="true" ht="21.95" hidden="false" customHeight="true" outlineLevel="1" collapsed="false">
      <c r="A90" s="15" t="s">
        <v>117</v>
      </c>
      <c r="B90" s="15" t="s">
        <v>37</v>
      </c>
      <c r="C90" s="16" t="n">
        <v>344</v>
      </c>
      <c r="D90" s="16" t="n">
        <v>138</v>
      </c>
      <c r="E90" s="16" t="n">
        <v>438</v>
      </c>
      <c r="F90" s="16" t="n">
        <v>40</v>
      </c>
      <c r="G90" s="1" t="n">
        <f aca="false">VLOOKUP(A:A,[1]TDSheet!$A$1:$G$1048576,7,0)</f>
        <v>0</v>
      </c>
      <c r="H90" s="1" t="n">
        <f aca="false">VLOOKUP(A:A,[1]TDSheet!$A$1:$H$1048576,8,0)</f>
        <v>0.4</v>
      </c>
      <c r="I90" s="1" t="e">
        <f aca="false">VLOOKUP(A:A,[1]TDSheet!$A$1:$I$1048576,9,0)</f>
        <v>#N/A</v>
      </c>
      <c r="J90" s="17" t="n">
        <f aca="false">VLOOKUP(A:A,[2]TDSheet!$A$1:$F$1048576,6,0)</f>
        <v>454</v>
      </c>
      <c r="K90" s="17" t="n">
        <f aca="false">E90-J90</f>
        <v>-16</v>
      </c>
      <c r="L90" s="17" t="n">
        <f aca="false">VLOOKUP(A:A,[1]TDSheet!$A$1:$N$1048576,14,0)</f>
        <v>0</v>
      </c>
      <c r="M90" s="17" t="n">
        <f aca="false">VLOOKUP(A:A,[1]TDSheet!$A$1:$X$1048576,24,0)</f>
        <v>70</v>
      </c>
      <c r="N90" s="17" t="n">
        <v>120</v>
      </c>
      <c r="O90" s="17"/>
      <c r="P90" s="17"/>
      <c r="Q90" s="17"/>
      <c r="R90" s="17"/>
      <c r="S90" s="17"/>
      <c r="T90" s="17"/>
      <c r="U90" s="17"/>
      <c r="V90" s="17"/>
      <c r="W90" s="17" t="n">
        <f aca="false">(E90-AD90)/5</f>
        <v>87.6</v>
      </c>
      <c r="X90" s="18" t="n">
        <v>120</v>
      </c>
      <c r="Y90" s="19" t="n">
        <f aca="false">(F90+L90+M90+N90+X90)/W90</f>
        <v>3.99543378995434</v>
      </c>
      <c r="Z90" s="17" t="n">
        <f aca="false">F90/W90</f>
        <v>0.45662100456621</v>
      </c>
      <c r="AA90" s="17"/>
      <c r="AB90" s="17"/>
      <c r="AC90" s="17"/>
      <c r="AD90" s="17" t="n">
        <f aca="false">VLOOKUP(A:A,[1]TDSheet!$A$1:$AD$1048576,30,0)</f>
        <v>0</v>
      </c>
      <c r="AE90" s="17" t="n">
        <f aca="false">VLOOKUP(A:A,[1]TDSheet!$A$1:$AE$1048576,31,0)</f>
        <v>57.6</v>
      </c>
      <c r="AF90" s="17" t="n">
        <f aca="false">VLOOKUP(A:A,[1]TDSheet!$A$1:$AF$1048576,32,0)</f>
        <v>62.8</v>
      </c>
      <c r="AG90" s="17" t="n">
        <f aca="false">VLOOKUP(A:A,[1]TDSheet!$A$1:$AG$1048576,33,0)</f>
        <v>40</v>
      </c>
      <c r="AH90" s="17" t="n">
        <f aca="false">VLOOKUP(A:A,[3]TDSheet!$A$1:$D$1048576,4,0)</f>
        <v>28</v>
      </c>
      <c r="AI90" s="17" t="str">
        <f aca="false">VLOOKUP(A:A,[1]TDSheet!$A$1:$AI$1048576,35,0)</f>
        <v>увел</v>
      </c>
      <c r="AJ90" s="17" t="n">
        <f aca="false">X90*H90</f>
        <v>48</v>
      </c>
      <c r="AK90" s="17" t="n">
        <f aca="false">N90*H90</f>
        <v>48</v>
      </c>
      <c r="AL90" s="17"/>
      <c r="AM90" s="17"/>
    </row>
    <row r="91" s="1" customFormat="true" ht="11.1" hidden="false" customHeight="true" outlineLevel="1" collapsed="false">
      <c r="A91" s="15" t="s">
        <v>118</v>
      </c>
      <c r="B91" s="15" t="s">
        <v>33</v>
      </c>
      <c r="C91" s="16" t="n">
        <v>158.167</v>
      </c>
      <c r="D91" s="16" t="n">
        <v>181.505</v>
      </c>
      <c r="E91" s="16" t="n">
        <v>50.785</v>
      </c>
      <c r="F91" s="16" t="n">
        <v>26.543</v>
      </c>
      <c r="G91" s="1" t="n">
        <f aca="false">VLOOKUP(A:A,[1]TDSheet!$A$1:$G$1048576,7,0)</f>
        <v>0</v>
      </c>
      <c r="H91" s="1" t="n">
        <f aca="false">VLOOKUP(A:A,[1]TDSheet!$A$1:$H$1048576,8,0)</f>
        <v>1</v>
      </c>
      <c r="I91" s="1" t="e">
        <f aca="false">VLOOKUP(A:A,[1]TDSheet!$A$1:$I$1048576,9,0)</f>
        <v>#N/A</v>
      </c>
      <c r="J91" s="17" t="n">
        <f aca="false">VLOOKUP(A:A,[2]TDSheet!$A$1:$F$1048576,6,0)</f>
        <v>224.705</v>
      </c>
      <c r="K91" s="17" t="n">
        <f aca="false">E91-J91</f>
        <v>-173.92</v>
      </c>
      <c r="L91" s="17" t="n">
        <f aca="false">VLOOKUP(A:A,[1]TDSheet!$A$1:$N$1048576,14,0)</f>
        <v>0</v>
      </c>
      <c r="M91" s="17" t="n">
        <f aca="false">VLOOKUP(A:A,[1]TDSheet!$A$1:$X$1048576,24,0)</f>
        <v>0</v>
      </c>
      <c r="N91" s="17" t="n">
        <v>50</v>
      </c>
      <c r="O91" s="17"/>
      <c r="P91" s="17"/>
      <c r="Q91" s="17"/>
      <c r="R91" s="17"/>
      <c r="S91" s="17"/>
      <c r="T91" s="17"/>
      <c r="U91" s="17"/>
      <c r="V91" s="17"/>
      <c r="W91" s="17" t="n">
        <f aca="false">(E91-AD91)/5</f>
        <v>10.157</v>
      </c>
      <c r="X91" s="18" t="n">
        <v>50</v>
      </c>
      <c r="Y91" s="19" t="n">
        <f aca="false">(F91+L91+M91+N91+X91)/W91</f>
        <v>12.4586984345771</v>
      </c>
      <c r="Z91" s="17" t="n">
        <f aca="false">F91/W91</f>
        <v>2.61327163532539</v>
      </c>
      <c r="AA91" s="17"/>
      <c r="AB91" s="17"/>
      <c r="AC91" s="17"/>
      <c r="AD91" s="17" t="n">
        <f aca="false">VLOOKUP(A:A,[1]TDSheet!$A$1:$AD$1048576,30,0)</f>
        <v>0</v>
      </c>
      <c r="AE91" s="17" t="n">
        <f aca="false">VLOOKUP(A:A,[1]TDSheet!$A$1:$AE$1048576,31,0)</f>
        <v>32.3332</v>
      </c>
      <c r="AF91" s="17" t="n">
        <f aca="false">VLOOKUP(A:A,[1]TDSheet!$A$1:$AF$1048576,32,0)</f>
        <v>24.3206</v>
      </c>
      <c r="AG91" s="17" t="n">
        <f aca="false">VLOOKUP(A:A,[1]TDSheet!$A$1:$AG$1048576,33,0)</f>
        <v>18.8474</v>
      </c>
      <c r="AH91" s="17" t="n">
        <f aca="false">VLOOKUP(A:A,[3]TDSheet!$A$1:$D$1048576,4,0)</f>
        <v>5.8</v>
      </c>
      <c r="AI91" s="17" t="str">
        <f aca="false">VLOOKUP(A:A,[1]TDSheet!$A$1:$AI$1048576,35,0)</f>
        <v>увел</v>
      </c>
      <c r="AJ91" s="17" t="n">
        <f aca="false">X91*H91</f>
        <v>50</v>
      </c>
      <c r="AK91" s="17" t="n">
        <f aca="false">N91*H91</f>
        <v>50</v>
      </c>
      <c r="AL91" s="17"/>
      <c r="AM91" s="17"/>
    </row>
    <row r="92" s="1" customFormat="true" ht="11.1" hidden="false" customHeight="true" outlineLevel="1" collapsed="false">
      <c r="A92" s="15" t="s">
        <v>119</v>
      </c>
      <c r="B92" s="15" t="s">
        <v>37</v>
      </c>
      <c r="C92" s="16" t="n">
        <v>11</v>
      </c>
      <c r="D92" s="16" t="n">
        <v>10</v>
      </c>
      <c r="E92" s="16" t="n">
        <v>11</v>
      </c>
      <c r="F92" s="16" t="n">
        <v>10</v>
      </c>
      <c r="G92" s="23" t="s">
        <v>120</v>
      </c>
      <c r="H92" s="4" t="n">
        <v>0</v>
      </c>
      <c r="I92" s="1" t="e">
        <f aca="false">VLOOKUP(A:A,[1]TDSheet!$A$1:$I$1048576,9,0)</f>
        <v>#N/A</v>
      </c>
      <c r="J92" s="17" t="n">
        <f aca="false">VLOOKUP(A:A,[2]TDSheet!$A$1:$F$1048576,6,0)</f>
        <v>13</v>
      </c>
      <c r="K92" s="17" t="n">
        <f aca="false">E92-J92</f>
        <v>-2</v>
      </c>
      <c r="L92" s="17" t="n">
        <f aca="false">VLOOKUP(A:A,[1]TDSheet!$A$1:$N$1048576,14,0)</f>
        <v>0</v>
      </c>
      <c r="M92" s="17" t="n">
        <f aca="false">VLOOKUP(A:A,[1]TDSheet!$A$1:$X$1048576,24,0)</f>
        <v>0</v>
      </c>
      <c r="N92" s="17"/>
      <c r="O92" s="17"/>
      <c r="P92" s="17"/>
      <c r="Q92" s="17"/>
      <c r="R92" s="17"/>
      <c r="S92" s="17"/>
      <c r="T92" s="17"/>
      <c r="U92" s="17"/>
      <c r="V92" s="17"/>
      <c r="W92" s="17" t="n">
        <f aca="false">(E92-AD92)/5</f>
        <v>2.2</v>
      </c>
      <c r="X92" s="18"/>
      <c r="Y92" s="19" t="n">
        <f aca="false">(F92+L92+M92+N92+X92)/W92</f>
        <v>4.54545454545455</v>
      </c>
      <c r="Z92" s="17" t="n">
        <f aca="false">F92/W92</f>
        <v>4.54545454545455</v>
      </c>
      <c r="AA92" s="17"/>
      <c r="AB92" s="17"/>
      <c r="AC92" s="17"/>
      <c r="AD92" s="17" t="n">
        <f aca="false">VLOOKUP(A:A,[1]TDSheet!$A$1:$AD$1048576,30,0)</f>
        <v>0</v>
      </c>
      <c r="AE92" s="17" t="n">
        <f aca="false">VLOOKUP(A:A,[1]TDSheet!$A$1:$AE$1048576,31,0)</f>
        <v>2.4</v>
      </c>
      <c r="AF92" s="17" t="n">
        <f aca="false">VLOOKUP(A:A,[1]TDSheet!$A$1:$AF$1048576,32,0)</f>
        <v>1</v>
      </c>
      <c r="AG92" s="17" t="n">
        <f aca="false">VLOOKUP(A:A,[1]TDSheet!$A$1:$AG$1048576,33,0)</f>
        <v>1.4</v>
      </c>
      <c r="AH92" s="17" t="n">
        <v>0</v>
      </c>
      <c r="AI92" s="24" t="s">
        <v>121</v>
      </c>
      <c r="AJ92" s="17" t="n">
        <f aca="false">X92*H92</f>
        <v>0</v>
      </c>
      <c r="AK92" s="17" t="n">
        <f aca="false">N92*H92</f>
        <v>0</v>
      </c>
      <c r="AL92" s="17"/>
      <c r="AM92" s="17"/>
    </row>
    <row r="93" s="1" customFormat="true" ht="21.95" hidden="false" customHeight="true" outlineLevel="1" collapsed="false">
      <c r="A93" s="15" t="s">
        <v>122</v>
      </c>
      <c r="B93" s="15" t="s">
        <v>37</v>
      </c>
      <c r="C93" s="16" t="n">
        <v>88</v>
      </c>
      <c r="D93" s="16" t="n">
        <v>81</v>
      </c>
      <c r="E93" s="16" t="n">
        <v>96</v>
      </c>
      <c r="F93" s="16" t="n">
        <v>70</v>
      </c>
      <c r="G93" s="1" t="n">
        <f aca="false">VLOOKUP(A:A,[1]TDSheet!$A$1:$G$1048576,7,0)</f>
        <v>0</v>
      </c>
      <c r="H93" s="1" t="n">
        <f aca="false">VLOOKUP(A:A,[1]TDSheet!$A$1:$H$1048576,8,0)</f>
        <v>0.2</v>
      </c>
      <c r="I93" s="1" t="e">
        <f aca="false">VLOOKUP(A:A,[1]TDSheet!$A$1:$I$1048576,9,0)</f>
        <v>#N/A</v>
      </c>
      <c r="J93" s="17" t="n">
        <f aca="false">VLOOKUP(A:A,[2]TDSheet!$A$1:$F$1048576,6,0)</f>
        <v>130</v>
      </c>
      <c r="K93" s="17" t="n">
        <f aca="false">E93-J93</f>
        <v>-34</v>
      </c>
      <c r="L93" s="17" t="n">
        <f aca="false">VLOOKUP(A:A,[1]TDSheet!$A$1:$N$1048576,14,0)</f>
        <v>20</v>
      </c>
      <c r="M93" s="17" t="n">
        <f aca="false">VLOOKUP(A:A,[1]TDSheet!$A$1:$X$1048576,24,0)</f>
        <v>0</v>
      </c>
      <c r="N93" s="17" t="n">
        <v>20</v>
      </c>
      <c r="O93" s="17"/>
      <c r="P93" s="17"/>
      <c r="Q93" s="17"/>
      <c r="R93" s="17"/>
      <c r="S93" s="17"/>
      <c r="T93" s="17"/>
      <c r="U93" s="17"/>
      <c r="V93" s="17"/>
      <c r="W93" s="17" t="n">
        <f aca="false">(E93-AD93)/5</f>
        <v>19.2</v>
      </c>
      <c r="X93" s="18" t="n">
        <v>20</v>
      </c>
      <c r="Y93" s="19" t="n">
        <f aca="false">(F93+L93+M93+N93+X93)/W93</f>
        <v>6.77083333333333</v>
      </c>
      <c r="Z93" s="17" t="n">
        <f aca="false">F93/W93</f>
        <v>3.64583333333333</v>
      </c>
      <c r="AA93" s="17"/>
      <c r="AB93" s="17"/>
      <c r="AC93" s="17"/>
      <c r="AD93" s="17" t="n">
        <f aca="false">VLOOKUP(A:A,[1]TDSheet!$A$1:$AD$1048576,30,0)</f>
        <v>0</v>
      </c>
      <c r="AE93" s="17" t="n">
        <f aca="false">VLOOKUP(A:A,[1]TDSheet!$A$1:$AE$1048576,31,0)</f>
        <v>23.8</v>
      </c>
      <c r="AF93" s="17" t="n">
        <f aca="false">VLOOKUP(A:A,[1]TDSheet!$A$1:$AF$1048576,32,0)</f>
        <v>19.2</v>
      </c>
      <c r="AG93" s="17" t="n">
        <f aca="false">VLOOKUP(A:A,[1]TDSheet!$A$1:$AG$1048576,33,0)</f>
        <v>17.8</v>
      </c>
      <c r="AH93" s="17" t="n">
        <f aca="false">VLOOKUP(A:A,[3]TDSheet!$A$1:$D$1048576,4,0)</f>
        <v>5</v>
      </c>
      <c r="AI93" s="17" t="n">
        <f aca="false">VLOOKUP(A:A,[1]TDSheet!$A$1:$AI$1048576,35,0)</f>
        <v>0</v>
      </c>
      <c r="AJ93" s="17" t="n">
        <f aca="false">X93*H93</f>
        <v>4</v>
      </c>
      <c r="AK93" s="17" t="n">
        <f aca="false">N93*H93</f>
        <v>4</v>
      </c>
      <c r="AL93" s="17"/>
      <c r="AM93" s="17"/>
    </row>
    <row r="94" s="1" customFormat="true" ht="21.95" hidden="false" customHeight="true" outlineLevel="1" collapsed="false">
      <c r="A94" s="15" t="s">
        <v>123</v>
      </c>
      <c r="B94" s="15" t="s">
        <v>37</v>
      </c>
      <c r="C94" s="16" t="n">
        <v>81</v>
      </c>
      <c r="D94" s="16" t="n">
        <v>80</v>
      </c>
      <c r="E94" s="16" t="n">
        <v>93</v>
      </c>
      <c r="F94" s="16" t="n">
        <v>67</v>
      </c>
      <c r="G94" s="1" t="n">
        <f aca="false">VLOOKUP(A:A,[1]TDSheet!$A$1:$G$1048576,7,0)</f>
        <v>0</v>
      </c>
      <c r="H94" s="1" t="n">
        <f aca="false">VLOOKUP(A:A,[1]TDSheet!$A$1:$H$1048576,8,0)</f>
        <v>0.2</v>
      </c>
      <c r="I94" s="1" t="e">
        <f aca="false">VLOOKUP(A:A,[1]TDSheet!$A$1:$I$1048576,9,0)</f>
        <v>#N/A</v>
      </c>
      <c r="J94" s="17" t="n">
        <f aca="false">VLOOKUP(A:A,[2]TDSheet!$A$1:$F$1048576,6,0)</f>
        <v>146</v>
      </c>
      <c r="K94" s="17" t="n">
        <f aca="false">E94-J94</f>
        <v>-53</v>
      </c>
      <c r="L94" s="17" t="n">
        <f aca="false">VLOOKUP(A:A,[1]TDSheet!$A$1:$N$1048576,14,0)</f>
        <v>20</v>
      </c>
      <c r="M94" s="17" t="n">
        <f aca="false">VLOOKUP(A:A,[1]TDSheet!$A$1:$X$1048576,24,0)</f>
        <v>20</v>
      </c>
      <c r="N94" s="17" t="n">
        <v>20</v>
      </c>
      <c r="O94" s="17"/>
      <c r="P94" s="17"/>
      <c r="Q94" s="17"/>
      <c r="R94" s="17"/>
      <c r="S94" s="17"/>
      <c r="T94" s="17"/>
      <c r="U94" s="17"/>
      <c r="V94" s="17"/>
      <c r="W94" s="17" t="n">
        <f aca="false">(E94-AD94)/5</f>
        <v>18.6</v>
      </c>
      <c r="X94" s="18" t="n">
        <v>20</v>
      </c>
      <c r="Y94" s="19" t="n">
        <f aca="false">(F94+L94+M94+N94+X94)/W94</f>
        <v>7.90322580645161</v>
      </c>
      <c r="Z94" s="17" t="n">
        <f aca="false">F94/W94</f>
        <v>3.60215053763441</v>
      </c>
      <c r="AA94" s="17"/>
      <c r="AB94" s="17"/>
      <c r="AC94" s="17"/>
      <c r="AD94" s="17" t="n">
        <f aca="false">VLOOKUP(A:A,[1]TDSheet!$A$1:$AD$1048576,30,0)</f>
        <v>0</v>
      </c>
      <c r="AE94" s="17" t="n">
        <f aca="false">VLOOKUP(A:A,[1]TDSheet!$A$1:$AE$1048576,31,0)</f>
        <v>21.6</v>
      </c>
      <c r="AF94" s="17" t="n">
        <f aca="false">VLOOKUP(A:A,[1]TDSheet!$A$1:$AF$1048576,32,0)</f>
        <v>18.2</v>
      </c>
      <c r="AG94" s="17" t="n">
        <f aca="false">VLOOKUP(A:A,[1]TDSheet!$A$1:$AG$1048576,33,0)</f>
        <v>15.6</v>
      </c>
      <c r="AH94" s="17" t="n">
        <v>0</v>
      </c>
      <c r="AI94" s="17" t="str">
        <f aca="false">VLOOKUP(A:A,[1]TDSheet!$A$1:$AI$1048576,35,0)</f>
        <v>увел</v>
      </c>
      <c r="AJ94" s="17" t="n">
        <f aca="false">X94*H94</f>
        <v>4</v>
      </c>
      <c r="AK94" s="17" t="n">
        <f aca="false">N94*H94</f>
        <v>4</v>
      </c>
      <c r="AL94" s="17"/>
      <c r="AM94" s="17"/>
    </row>
    <row r="95" s="1" customFormat="true" ht="21.95" hidden="false" customHeight="true" outlineLevel="1" collapsed="false">
      <c r="A95" s="15" t="s">
        <v>124</v>
      </c>
      <c r="B95" s="15" t="s">
        <v>37</v>
      </c>
      <c r="C95" s="16" t="n">
        <v>165</v>
      </c>
      <c r="D95" s="16" t="n">
        <v>136</v>
      </c>
      <c r="E95" s="16" t="n">
        <v>179</v>
      </c>
      <c r="F95" s="16" t="n">
        <v>119</v>
      </c>
      <c r="G95" s="1" t="n">
        <f aca="false">VLOOKUP(A:A,[1]TDSheet!$A$1:$G$1048576,7,0)</f>
        <v>0</v>
      </c>
      <c r="H95" s="1" t="n">
        <f aca="false">VLOOKUP(A:A,[1]TDSheet!$A$1:$H$1048576,8,0)</f>
        <v>0.2</v>
      </c>
      <c r="I95" s="1" t="e">
        <f aca="false">VLOOKUP(A:A,[1]TDSheet!$A$1:$I$1048576,9,0)</f>
        <v>#N/A</v>
      </c>
      <c r="J95" s="17" t="n">
        <f aca="false">VLOOKUP(A:A,[2]TDSheet!$A$1:$F$1048576,6,0)</f>
        <v>338</v>
      </c>
      <c r="K95" s="17" t="n">
        <f aca="false">E95-J95</f>
        <v>-159</v>
      </c>
      <c r="L95" s="17" t="n">
        <f aca="false">VLOOKUP(A:A,[1]TDSheet!$A$1:$N$1048576,14,0)</f>
        <v>30</v>
      </c>
      <c r="M95" s="17" t="n">
        <f aca="false">VLOOKUP(A:A,[1]TDSheet!$A$1:$X$1048576,24,0)</f>
        <v>0</v>
      </c>
      <c r="N95" s="17" t="n">
        <v>30</v>
      </c>
      <c r="O95" s="17"/>
      <c r="P95" s="17"/>
      <c r="Q95" s="17"/>
      <c r="R95" s="17"/>
      <c r="S95" s="17"/>
      <c r="T95" s="17"/>
      <c r="U95" s="17"/>
      <c r="V95" s="17"/>
      <c r="W95" s="17" t="n">
        <f aca="false">(E95-AD95)/5</f>
        <v>35.8</v>
      </c>
      <c r="X95" s="18" t="n">
        <v>30</v>
      </c>
      <c r="Y95" s="19" t="n">
        <f aca="false">(F95+L95+M95+N95+X95)/W95</f>
        <v>5.83798882681564</v>
      </c>
      <c r="Z95" s="17" t="n">
        <f aca="false">F95/W95</f>
        <v>3.32402234636872</v>
      </c>
      <c r="AA95" s="17"/>
      <c r="AB95" s="17"/>
      <c r="AC95" s="17"/>
      <c r="AD95" s="17" t="n">
        <f aca="false">VLOOKUP(A:A,[1]TDSheet!$A$1:$AD$1048576,30,0)</f>
        <v>0</v>
      </c>
      <c r="AE95" s="17" t="n">
        <f aca="false">VLOOKUP(A:A,[1]TDSheet!$A$1:$AE$1048576,31,0)</f>
        <v>52.2</v>
      </c>
      <c r="AF95" s="17" t="n">
        <f aca="false">VLOOKUP(A:A,[1]TDSheet!$A$1:$AF$1048576,32,0)</f>
        <v>33</v>
      </c>
      <c r="AG95" s="17" t="n">
        <f aca="false">VLOOKUP(A:A,[1]TDSheet!$A$1:$AG$1048576,33,0)</f>
        <v>31.8</v>
      </c>
      <c r="AH95" s="17" t="n">
        <f aca="false">VLOOKUP(A:A,[3]TDSheet!$A$1:$D$1048576,4,0)</f>
        <v>37</v>
      </c>
      <c r="AI95" s="17" t="str">
        <f aca="false">VLOOKUP(A:A,[1]TDSheet!$A$1:$AI$1048576,35,0)</f>
        <v>увел</v>
      </c>
      <c r="AJ95" s="17" t="n">
        <f aca="false">X95*H95</f>
        <v>6</v>
      </c>
      <c r="AK95" s="17" t="n">
        <f aca="false">N95*H95</f>
        <v>6</v>
      </c>
      <c r="AL95" s="17"/>
      <c r="AM95" s="17"/>
    </row>
    <row r="96" s="1" customFormat="true" ht="11.1" hidden="false" customHeight="true" outlineLevel="1" collapsed="false">
      <c r="A96" s="15" t="s">
        <v>125</v>
      </c>
      <c r="B96" s="15" t="s">
        <v>37</v>
      </c>
      <c r="C96" s="16" t="n">
        <v>202</v>
      </c>
      <c r="D96" s="16" t="n">
        <v>417</v>
      </c>
      <c r="E96" s="16" t="n">
        <v>397</v>
      </c>
      <c r="F96" s="16" t="n">
        <v>201</v>
      </c>
      <c r="G96" s="1" t="n">
        <f aca="false">VLOOKUP(A:A,[1]TDSheet!$A$1:$G$1048576,7,0)</f>
        <v>0</v>
      </c>
      <c r="H96" s="1" t="n">
        <f aca="false">VLOOKUP(A:A,[1]TDSheet!$A$1:$H$1048576,8,0)</f>
        <v>0.3</v>
      </c>
      <c r="I96" s="1" t="e">
        <f aca="false">VLOOKUP(A:A,[1]TDSheet!$A$1:$I$1048576,9,0)</f>
        <v>#N/A</v>
      </c>
      <c r="J96" s="17" t="n">
        <f aca="false">VLOOKUP(A:A,[2]TDSheet!$A$1:$F$1048576,6,0)</f>
        <v>458</v>
      </c>
      <c r="K96" s="17" t="n">
        <f aca="false">E96-J96</f>
        <v>-61</v>
      </c>
      <c r="L96" s="17" t="n">
        <f aca="false">VLOOKUP(A:A,[1]TDSheet!$A$1:$N$1048576,14,0)</f>
        <v>80</v>
      </c>
      <c r="M96" s="17" t="n">
        <f aca="false">VLOOKUP(A:A,[1]TDSheet!$A$1:$X$1048576,24,0)</f>
        <v>60</v>
      </c>
      <c r="N96" s="17" t="n">
        <v>70</v>
      </c>
      <c r="O96" s="17"/>
      <c r="P96" s="17"/>
      <c r="Q96" s="17"/>
      <c r="R96" s="17"/>
      <c r="S96" s="17"/>
      <c r="T96" s="17"/>
      <c r="U96" s="17"/>
      <c r="V96" s="17"/>
      <c r="W96" s="17" t="n">
        <f aca="false">(E96-AD96)/5</f>
        <v>79.4</v>
      </c>
      <c r="X96" s="18" t="n">
        <v>70</v>
      </c>
      <c r="Y96" s="19" t="n">
        <f aca="false">(F96+L96+M96+N96+X96)/W96</f>
        <v>6.05793450881612</v>
      </c>
      <c r="Z96" s="17" t="n">
        <f aca="false">F96/W96</f>
        <v>2.53148614609572</v>
      </c>
      <c r="AA96" s="17"/>
      <c r="AB96" s="17"/>
      <c r="AC96" s="17"/>
      <c r="AD96" s="17" t="n">
        <f aca="false">VLOOKUP(A:A,[1]TDSheet!$A$1:$AD$1048576,30,0)</f>
        <v>0</v>
      </c>
      <c r="AE96" s="17" t="n">
        <f aca="false">VLOOKUP(A:A,[1]TDSheet!$A$1:$AE$1048576,31,0)</f>
        <v>50.2</v>
      </c>
      <c r="AF96" s="17" t="n">
        <f aca="false">VLOOKUP(A:A,[1]TDSheet!$A$1:$AF$1048576,32,0)</f>
        <v>62.8</v>
      </c>
      <c r="AG96" s="17" t="n">
        <f aca="false">VLOOKUP(A:A,[1]TDSheet!$A$1:$AG$1048576,33,0)</f>
        <v>71.4</v>
      </c>
      <c r="AH96" s="17" t="n">
        <f aca="false">VLOOKUP(A:A,[3]TDSheet!$A$1:$D$1048576,4,0)</f>
        <v>26</v>
      </c>
      <c r="AI96" s="17" t="str">
        <f aca="false">VLOOKUP(A:A,[1]TDSheet!$A$1:$AI$1048576,35,0)</f>
        <v>декяб</v>
      </c>
      <c r="AJ96" s="17" t="n">
        <f aca="false">X96*H96</f>
        <v>21</v>
      </c>
      <c r="AK96" s="17" t="n">
        <f aca="false">N96*H96</f>
        <v>21</v>
      </c>
      <c r="AL96" s="17"/>
      <c r="AM96" s="17"/>
    </row>
    <row r="97" s="1" customFormat="true" ht="11.1" hidden="false" customHeight="true" outlineLevel="1" collapsed="false">
      <c r="A97" s="15" t="s">
        <v>126</v>
      </c>
      <c r="B97" s="15" t="s">
        <v>33</v>
      </c>
      <c r="C97" s="16" t="n">
        <v>269.266</v>
      </c>
      <c r="D97" s="16" t="n">
        <v>382.245</v>
      </c>
      <c r="E97" s="16" t="n">
        <v>490.245</v>
      </c>
      <c r="F97" s="16" t="n">
        <v>152.33</v>
      </c>
      <c r="G97" s="1" t="str">
        <f aca="false">VLOOKUP(A:A,[1]TDSheet!$A$1:$G$1048576,7,0)</f>
        <v>рот</v>
      </c>
      <c r="H97" s="1" t="n">
        <f aca="false">VLOOKUP(A:A,[1]TDSheet!$A$1:$H$1048576,8,0)</f>
        <v>1</v>
      </c>
      <c r="I97" s="1" t="e">
        <f aca="false">VLOOKUP(A:A,[1]TDSheet!$A$1:$I$1048576,9,0)</f>
        <v>#N/A</v>
      </c>
      <c r="J97" s="17" t="n">
        <f aca="false">VLOOKUP(A:A,[2]TDSheet!$A$1:$F$1048576,6,0)</f>
        <v>486.172</v>
      </c>
      <c r="K97" s="17" t="n">
        <f aca="false">E97-J97</f>
        <v>4.07299999999998</v>
      </c>
      <c r="L97" s="17" t="n">
        <f aca="false">VLOOKUP(A:A,[1]TDSheet!$A$1:$N$1048576,14,0)</f>
        <v>100</v>
      </c>
      <c r="M97" s="17" t="n">
        <f aca="false">VLOOKUP(A:A,[1]TDSheet!$A$1:$X$1048576,24,0)</f>
        <v>60</v>
      </c>
      <c r="N97" s="17" t="n">
        <v>100</v>
      </c>
      <c r="O97" s="17"/>
      <c r="P97" s="17"/>
      <c r="Q97" s="17"/>
      <c r="R97" s="17"/>
      <c r="S97" s="17"/>
      <c r="T97" s="17"/>
      <c r="U97" s="17"/>
      <c r="V97" s="17"/>
      <c r="W97" s="17" t="n">
        <f aca="false">(E97-AD97)/5</f>
        <v>98.049</v>
      </c>
      <c r="X97" s="18" t="n">
        <v>100</v>
      </c>
      <c r="Y97" s="19" t="n">
        <f aca="false">(F97+L97+M97+N97+X97)/W97</f>
        <v>5.22524452059685</v>
      </c>
      <c r="Z97" s="17" t="n">
        <f aca="false">F97/W97</f>
        <v>1.55361094962723</v>
      </c>
      <c r="AA97" s="17"/>
      <c r="AB97" s="17"/>
      <c r="AC97" s="17"/>
      <c r="AD97" s="17" t="n">
        <f aca="false">VLOOKUP(A:A,[1]TDSheet!$A$1:$AD$1048576,30,0)</f>
        <v>0</v>
      </c>
      <c r="AE97" s="17" t="n">
        <f aca="false">VLOOKUP(A:A,[1]TDSheet!$A$1:$AE$1048576,31,0)</f>
        <v>72.642</v>
      </c>
      <c r="AF97" s="17" t="n">
        <f aca="false">VLOOKUP(A:A,[1]TDSheet!$A$1:$AF$1048576,32,0)</f>
        <v>68.9596</v>
      </c>
      <c r="AG97" s="17" t="n">
        <f aca="false">VLOOKUP(A:A,[1]TDSheet!$A$1:$AG$1048576,33,0)</f>
        <v>71.499</v>
      </c>
      <c r="AH97" s="17" t="n">
        <f aca="false">VLOOKUP(A:A,[3]TDSheet!$A$1:$D$1048576,4,0)</f>
        <v>107.709</v>
      </c>
      <c r="AI97" s="17" t="e">
        <f aca="false">VLOOKUP(A:A,[1]TDSheet!$A$1:$AI$1048576,35,0)</f>
        <v>#N/A</v>
      </c>
      <c r="AJ97" s="17" t="n">
        <f aca="false">X97*H97</f>
        <v>100</v>
      </c>
      <c r="AK97" s="17" t="n">
        <f aca="false">N97*H97</f>
        <v>100</v>
      </c>
      <c r="AL97" s="17"/>
      <c r="AM97" s="17"/>
    </row>
    <row r="98" s="1" customFormat="true" ht="11.1" hidden="false" customHeight="true" outlineLevel="1" collapsed="false">
      <c r="A98" s="15" t="s">
        <v>127</v>
      </c>
      <c r="B98" s="15" t="s">
        <v>33</v>
      </c>
      <c r="C98" s="16" t="n">
        <v>2806.771</v>
      </c>
      <c r="D98" s="16" t="n">
        <v>3994.017</v>
      </c>
      <c r="E98" s="16" t="n">
        <v>4013.308</v>
      </c>
      <c r="F98" s="16" t="n">
        <v>2671.196</v>
      </c>
      <c r="G98" s="1" t="n">
        <f aca="false">VLOOKUP(A:A,[1]TDSheet!$A$1:$G$1048576,7,0)</f>
        <v>0</v>
      </c>
      <c r="H98" s="1" t="n">
        <f aca="false">VLOOKUP(A:A,[1]TDSheet!$A$1:$H$1048576,8,0)</f>
        <v>1</v>
      </c>
      <c r="I98" s="1" t="e">
        <f aca="false">VLOOKUP(A:A,[1]TDSheet!$A$1:$I$1048576,9,0)</f>
        <v>#N/A</v>
      </c>
      <c r="J98" s="17" t="n">
        <f aca="false">VLOOKUP(A:A,[2]TDSheet!$A$1:$F$1048576,6,0)</f>
        <v>4119.219</v>
      </c>
      <c r="K98" s="17" t="n">
        <f aca="false">E98-J98</f>
        <v>-105.911</v>
      </c>
      <c r="L98" s="17" t="n">
        <f aca="false">VLOOKUP(A:A,[1]TDSheet!$A$1:$N$1048576,14,0)</f>
        <v>1000</v>
      </c>
      <c r="M98" s="17" t="n">
        <f aca="false">VLOOKUP(A:A,[1]TDSheet!$A$1:$X$1048576,24,0)</f>
        <v>500</v>
      </c>
      <c r="N98" s="17" t="n">
        <v>500</v>
      </c>
      <c r="O98" s="17"/>
      <c r="P98" s="17"/>
      <c r="Q98" s="17"/>
      <c r="R98" s="17"/>
      <c r="S98" s="17"/>
      <c r="T98" s="17"/>
      <c r="U98" s="17"/>
      <c r="V98" s="17"/>
      <c r="W98" s="17" t="n">
        <f aca="false">(E98-AD98)/5</f>
        <v>802.6616</v>
      </c>
      <c r="X98" s="18" t="n">
        <v>500</v>
      </c>
      <c r="Y98" s="19" t="n">
        <f aca="false">(F98+L98+M98+N98+X98)/W98</f>
        <v>6.44256060088087</v>
      </c>
      <c r="Z98" s="17" t="n">
        <f aca="false">F98/W98</f>
        <v>3.32792300017841</v>
      </c>
      <c r="AA98" s="17"/>
      <c r="AB98" s="17"/>
      <c r="AC98" s="17"/>
      <c r="AD98" s="17" t="n">
        <f aca="false">VLOOKUP(A:A,[1]TDSheet!$A$1:$AD$1048576,30,0)</f>
        <v>0</v>
      </c>
      <c r="AE98" s="17" t="n">
        <f aca="false">VLOOKUP(A:A,[1]TDSheet!$A$1:$AE$1048576,31,0)</f>
        <v>656.9802</v>
      </c>
      <c r="AF98" s="17" t="n">
        <f aca="false">VLOOKUP(A:A,[1]TDSheet!$A$1:$AF$1048576,32,0)</f>
        <v>606.5206</v>
      </c>
      <c r="AG98" s="17" t="n">
        <f aca="false">VLOOKUP(A:A,[1]TDSheet!$A$1:$AG$1048576,33,0)</f>
        <v>638.9386</v>
      </c>
      <c r="AH98" s="17" t="n">
        <f aca="false">VLOOKUP(A:A,[3]TDSheet!$A$1:$D$1048576,4,0)</f>
        <v>876.888</v>
      </c>
      <c r="AI98" s="17" t="n">
        <f aca="false">VLOOKUP(A:A,[1]TDSheet!$A$1:$AI$1048576,35,0)</f>
        <v>0</v>
      </c>
      <c r="AJ98" s="17" t="n">
        <f aca="false">X98*H98</f>
        <v>500</v>
      </c>
      <c r="AK98" s="17" t="n">
        <f aca="false">N98*H98</f>
        <v>500</v>
      </c>
      <c r="AL98" s="17"/>
      <c r="AM98" s="17"/>
    </row>
    <row r="99" s="1" customFormat="true" ht="11.1" hidden="false" customHeight="true" outlineLevel="1" collapsed="false">
      <c r="A99" s="15" t="s">
        <v>128</v>
      </c>
      <c r="B99" s="15" t="s">
        <v>33</v>
      </c>
      <c r="C99" s="16" t="n">
        <v>6507.871</v>
      </c>
      <c r="D99" s="16" t="n">
        <v>9042.15</v>
      </c>
      <c r="E99" s="16" t="n">
        <v>11697.504</v>
      </c>
      <c r="F99" s="16" t="n">
        <v>3561.543</v>
      </c>
      <c r="G99" s="1" t="n">
        <f aca="false">VLOOKUP(A:A,[1]TDSheet!$A$1:$G$1048576,7,0)</f>
        <v>0</v>
      </c>
      <c r="H99" s="1" t="n">
        <f aca="false">VLOOKUP(A:A,[1]TDSheet!$A$1:$H$1048576,8,0)</f>
        <v>1</v>
      </c>
      <c r="I99" s="1" t="e">
        <f aca="false">VLOOKUP(A:A,[1]TDSheet!$A$1:$I$1048576,9,0)</f>
        <v>#N/A</v>
      </c>
      <c r="J99" s="17" t="n">
        <f aca="false">VLOOKUP(A:A,[2]TDSheet!$A$1:$F$1048576,6,0)</f>
        <v>11989.896</v>
      </c>
      <c r="K99" s="17" t="n">
        <f aca="false">E99-J99</f>
        <v>-292.392</v>
      </c>
      <c r="L99" s="17" t="n">
        <f aca="false">VLOOKUP(A:A,[1]TDSheet!$A$1:$N$1048576,14,0)</f>
        <v>3050</v>
      </c>
      <c r="M99" s="17" t="n">
        <f aca="false">VLOOKUP(A:A,[1]TDSheet!$A$1:$X$1048576,24,0)</f>
        <v>2000</v>
      </c>
      <c r="N99" s="17" t="n">
        <v>2800</v>
      </c>
      <c r="O99" s="17"/>
      <c r="P99" s="17"/>
      <c r="Q99" s="17"/>
      <c r="R99" s="17"/>
      <c r="S99" s="17"/>
      <c r="T99" s="17"/>
      <c r="U99" s="17"/>
      <c r="V99" s="17"/>
      <c r="W99" s="17" t="n">
        <f aca="false">(E99-AD99)/5</f>
        <v>2339.5008</v>
      </c>
      <c r="X99" s="18" t="n">
        <v>2800</v>
      </c>
      <c r="Y99" s="19" t="n">
        <f aca="false">(F99+L99+M99+N99+X99)/W99</f>
        <v>6.07460489006886</v>
      </c>
      <c r="Z99" s="17" t="n">
        <f aca="false">F99/W99</f>
        <v>1.52235169143776</v>
      </c>
      <c r="AA99" s="17"/>
      <c r="AB99" s="17"/>
      <c r="AC99" s="17"/>
      <c r="AD99" s="17" t="n">
        <f aca="false">VLOOKUP(A:A,[1]TDSheet!$A$1:$AD$1048576,30,0)</f>
        <v>0</v>
      </c>
      <c r="AE99" s="17" t="n">
        <f aca="false">VLOOKUP(A:A,[1]TDSheet!$A$1:$AE$1048576,31,0)</f>
        <v>1561.9904</v>
      </c>
      <c r="AF99" s="17" t="n">
        <f aca="false">VLOOKUP(A:A,[1]TDSheet!$A$1:$AF$1048576,32,0)</f>
        <v>1433.445</v>
      </c>
      <c r="AG99" s="17" t="n">
        <f aca="false">VLOOKUP(A:A,[1]TDSheet!$A$1:$AG$1048576,33,0)</f>
        <v>1393.7704</v>
      </c>
      <c r="AH99" s="17" t="n">
        <f aca="false">VLOOKUP(A:A,[3]TDSheet!$A$1:$D$1048576,4,0)</f>
        <v>2118.392</v>
      </c>
      <c r="AI99" s="17" t="str">
        <f aca="false">VLOOKUP(A:A,[1]TDSheet!$A$1:$AI$1048576,35,0)</f>
        <v>проддек</v>
      </c>
      <c r="AJ99" s="17" t="n">
        <f aca="false">X99*H99</f>
        <v>2800</v>
      </c>
      <c r="AK99" s="17" t="n">
        <f aca="false">N99*H99</f>
        <v>2800</v>
      </c>
      <c r="AL99" s="17"/>
      <c r="AM99" s="17"/>
    </row>
    <row r="100" s="1" customFormat="true" ht="11.1" hidden="false" customHeight="true" outlineLevel="1" collapsed="false">
      <c r="A100" s="15" t="s">
        <v>129</v>
      </c>
      <c r="B100" s="15" t="s">
        <v>33</v>
      </c>
      <c r="C100" s="16" t="n">
        <v>2776.173</v>
      </c>
      <c r="D100" s="16" t="n">
        <v>7576.993</v>
      </c>
      <c r="E100" s="20" t="n">
        <v>6136</v>
      </c>
      <c r="F100" s="21" t="n">
        <v>2615</v>
      </c>
      <c r="G100" s="1" t="n">
        <f aca="false">VLOOKUP(A:A,[1]TDSheet!$A$1:$G$1048576,7,0)</f>
        <v>0</v>
      </c>
      <c r="H100" s="1" t="n">
        <f aca="false">VLOOKUP(A:A,[1]TDSheet!$A$1:$H$1048576,8,0)</f>
        <v>1</v>
      </c>
      <c r="I100" s="1" t="e">
        <f aca="false">VLOOKUP(A:A,[1]TDSheet!$A$1:$I$1048576,9,0)</f>
        <v>#N/A</v>
      </c>
      <c r="J100" s="17" t="n">
        <f aca="false">VLOOKUP(A:A,[2]TDSheet!$A$1:$F$1048576,6,0)</f>
        <v>4744.053</v>
      </c>
      <c r="K100" s="17" t="n">
        <f aca="false">E100-J100</f>
        <v>1391.947</v>
      </c>
      <c r="L100" s="17" t="n">
        <f aca="false">VLOOKUP(A:A,[1]TDSheet!$A$1:$N$1048576,14,0)</f>
        <v>1200</v>
      </c>
      <c r="M100" s="17" t="n">
        <f aca="false">VLOOKUP(A:A,[1]TDSheet!$A$1:$X$1048576,24,0)</f>
        <v>1000</v>
      </c>
      <c r="N100" s="17" t="n">
        <v>1300</v>
      </c>
      <c r="O100" s="17"/>
      <c r="P100" s="17"/>
      <c r="Q100" s="17"/>
      <c r="R100" s="17"/>
      <c r="S100" s="17"/>
      <c r="T100" s="17"/>
      <c r="U100" s="17"/>
      <c r="V100" s="17"/>
      <c r="W100" s="17" t="n">
        <f aca="false">(E100-AD100)/5</f>
        <v>1227.2</v>
      </c>
      <c r="X100" s="18" t="n">
        <v>1300</v>
      </c>
      <c r="Y100" s="19" t="n">
        <f aca="false">(F100+L100+M100+N100+X100)/W100</f>
        <v>6.04220990873533</v>
      </c>
      <c r="Z100" s="17" t="n">
        <f aca="false">F100/W100</f>
        <v>2.13086701434159</v>
      </c>
      <c r="AA100" s="17"/>
      <c r="AB100" s="17"/>
      <c r="AC100" s="17"/>
      <c r="AD100" s="17" t="n">
        <f aca="false">VLOOKUP(A:A,[1]TDSheet!$A$1:$AD$1048576,30,0)</f>
        <v>0</v>
      </c>
      <c r="AE100" s="17" t="n">
        <f aca="false">VLOOKUP(A:A,[1]TDSheet!$A$1:$AE$1048576,31,0)</f>
        <v>730.6</v>
      </c>
      <c r="AF100" s="17" t="n">
        <f aca="false">VLOOKUP(A:A,[1]TDSheet!$A$1:$AF$1048576,32,0)</f>
        <v>706</v>
      </c>
      <c r="AG100" s="17" t="n">
        <f aca="false">VLOOKUP(A:A,[1]TDSheet!$A$1:$AG$1048576,33,0)</f>
        <v>818.2</v>
      </c>
      <c r="AH100" s="22" t="n">
        <v>1320</v>
      </c>
      <c r="AI100" s="17" t="str">
        <f aca="false">VLOOKUP(A:A,[1]TDSheet!$A$1:$AI$1048576,35,0)</f>
        <v>декяб</v>
      </c>
      <c r="AJ100" s="17" t="n">
        <f aca="false">X100*H100</f>
        <v>1300</v>
      </c>
      <c r="AK100" s="17" t="n">
        <f aca="false">N100*H100</f>
        <v>1300</v>
      </c>
      <c r="AL100" s="17"/>
      <c r="AM100" s="17"/>
    </row>
    <row r="101" s="1" customFormat="true" ht="21.95" hidden="false" customHeight="true" outlineLevel="1" collapsed="false">
      <c r="A101" s="15" t="s">
        <v>130</v>
      </c>
      <c r="B101" s="15" t="s">
        <v>33</v>
      </c>
      <c r="C101" s="16" t="n">
        <v>20.355</v>
      </c>
      <c r="D101" s="16"/>
      <c r="E101" s="16" t="n">
        <v>2.684</v>
      </c>
      <c r="F101" s="16" t="n">
        <v>17.671</v>
      </c>
      <c r="G101" s="1" t="n">
        <f aca="false">VLOOKUP(A:A,[1]TDSheet!$A$1:$G$1048576,7,0)</f>
        <v>0</v>
      </c>
      <c r="H101" s="1" t="n">
        <f aca="false">VLOOKUP(A:A,[1]TDSheet!$A$1:$H$1048576,8,0)</f>
        <v>1</v>
      </c>
      <c r="I101" s="1" t="e">
        <f aca="false">VLOOKUP(A:A,[1]TDSheet!$A$1:$I$1048576,9,0)</f>
        <v>#N/A</v>
      </c>
      <c r="J101" s="17" t="n">
        <f aca="false">VLOOKUP(A:A,[2]TDSheet!$A$1:$F$1048576,6,0)</f>
        <v>15.602</v>
      </c>
      <c r="K101" s="17" t="n">
        <f aca="false">E101-J101</f>
        <v>-12.918</v>
      </c>
      <c r="L101" s="17" t="n">
        <f aca="false">VLOOKUP(A:A,[1]TDSheet!$A$1:$N$1048576,14,0)</f>
        <v>0</v>
      </c>
      <c r="M101" s="17" t="n">
        <f aca="false">VLOOKUP(A:A,[1]TDSheet!$A$1:$X$1048576,24,0)</f>
        <v>0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 t="n">
        <f aca="false">(E101-AD101)/5</f>
        <v>0.5368</v>
      </c>
      <c r="X101" s="18" t="n">
        <v>10</v>
      </c>
      <c r="Y101" s="19" t="n">
        <f aca="false">(F101+L101+M101+N101+X101)/W101</f>
        <v>51.5480625931446</v>
      </c>
      <c r="Z101" s="17" t="n">
        <f aca="false">F101/W101</f>
        <v>32.9191505216095</v>
      </c>
      <c r="AA101" s="17"/>
      <c r="AB101" s="17"/>
      <c r="AC101" s="17"/>
      <c r="AD101" s="17" t="n">
        <f aca="false">VLOOKUP(A:A,[1]TDSheet!$A$1:$AD$1048576,30,0)</f>
        <v>0</v>
      </c>
      <c r="AE101" s="17" t="n">
        <f aca="false">VLOOKUP(A:A,[1]TDSheet!$A$1:$AE$1048576,31,0)</f>
        <v>2.1472</v>
      </c>
      <c r="AF101" s="17" t="n">
        <f aca="false">VLOOKUP(A:A,[1]TDSheet!$A$1:$AF$1048576,32,0)</f>
        <v>2.6756</v>
      </c>
      <c r="AG101" s="17" t="n">
        <f aca="false">VLOOKUP(A:A,[1]TDSheet!$A$1:$AG$1048576,33,0)</f>
        <v>1.6162</v>
      </c>
      <c r="AH101" s="17" t="n">
        <f aca="false">VLOOKUP(A:A,[3]TDSheet!$A$1:$D$1048576,4,0)</f>
        <v>1.342</v>
      </c>
      <c r="AI101" s="25" t="s">
        <v>131</v>
      </c>
      <c r="AJ101" s="17" t="n">
        <f aca="false">X101*H101</f>
        <v>10</v>
      </c>
      <c r="AK101" s="17" t="n">
        <f aca="false">N101*H101</f>
        <v>0</v>
      </c>
      <c r="AL101" s="17"/>
      <c r="AM101" s="17"/>
    </row>
    <row r="102" s="1" customFormat="true" ht="21.95" hidden="false" customHeight="true" outlineLevel="1" collapsed="false">
      <c r="A102" s="15" t="s">
        <v>132</v>
      </c>
      <c r="B102" s="15" t="s">
        <v>33</v>
      </c>
      <c r="C102" s="16" t="n">
        <v>14.741</v>
      </c>
      <c r="D102" s="16" t="n">
        <v>10.664</v>
      </c>
      <c r="E102" s="16" t="n">
        <v>8.05</v>
      </c>
      <c r="F102" s="16" t="n">
        <v>17.355</v>
      </c>
      <c r="G102" s="23" t="s">
        <v>120</v>
      </c>
      <c r="H102" s="4" t="n">
        <v>0</v>
      </c>
      <c r="I102" s="1" t="e">
        <f aca="false">VLOOKUP(A:A,[1]TDSheet!$A$1:$I$1048576,9,0)</f>
        <v>#N/A</v>
      </c>
      <c r="J102" s="17" t="n">
        <f aca="false">VLOOKUP(A:A,[2]TDSheet!$A$1:$F$1048576,6,0)</f>
        <v>10.45</v>
      </c>
      <c r="K102" s="17" t="n">
        <f aca="false">E102-J102</f>
        <v>-2.4</v>
      </c>
      <c r="L102" s="17" t="n">
        <f aca="false">VLOOKUP(A:A,[1]TDSheet!$A$1:$N$1048576,14,0)</f>
        <v>0</v>
      </c>
      <c r="M102" s="17" t="n">
        <f aca="false">VLOOKUP(A:A,[1]TDSheet!$A$1:$X$1048576,24,0)</f>
        <v>0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 t="n">
        <f aca="false">(E102-AD102)/5</f>
        <v>1.61</v>
      </c>
      <c r="X102" s="18"/>
      <c r="Y102" s="19" t="n">
        <f aca="false">(F102+L102+M102+N102+X102)/W102</f>
        <v>10.7795031055901</v>
      </c>
      <c r="Z102" s="17" t="n">
        <f aca="false">F102/W102</f>
        <v>10.7795031055901</v>
      </c>
      <c r="AA102" s="17"/>
      <c r="AB102" s="17"/>
      <c r="AC102" s="17"/>
      <c r="AD102" s="17" t="n">
        <f aca="false">VLOOKUP(A:A,[1]TDSheet!$A$1:$AD$1048576,30,0)</f>
        <v>0</v>
      </c>
      <c r="AE102" s="17" t="n">
        <f aca="false">VLOOKUP(A:A,[1]TDSheet!$A$1:$AE$1048576,31,0)</f>
        <v>1.611</v>
      </c>
      <c r="AF102" s="17" t="n">
        <f aca="false">VLOOKUP(A:A,[1]TDSheet!$A$1:$AF$1048576,32,0)</f>
        <v>2.6798</v>
      </c>
      <c r="AG102" s="17" t="n">
        <f aca="false">VLOOKUP(A:A,[1]TDSheet!$A$1:$AG$1048576,33,0)</f>
        <v>1.0756</v>
      </c>
      <c r="AH102" s="17" t="n">
        <f aca="false">VLOOKUP(A:A,[3]TDSheet!$A$1:$D$1048576,4,0)</f>
        <v>2.684</v>
      </c>
      <c r="AI102" s="24" t="s">
        <v>121</v>
      </c>
      <c r="AJ102" s="17" t="n">
        <f aca="false">X102*H102</f>
        <v>0</v>
      </c>
      <c r="AK102" s="17" t="n">
        <f aca="false">N102*H102</f>
        <v>0</v>
      </c>
      <c r="AL102" s="17"/>
      <c r="AM102" s="17"/>
    </row>
    <row r="103" s="1" customFormat="true" ht="21.95" hidden="false" customHeight="true" outlineLevel="1" collapsed="false">
      <c r="A103" s="15" t="s">
        <v>133</v>
      </c>
      <c r="B103" s="15" t="s">
        <v>33</v>
      </c>
      <c r="C103" s="16" t="n">
        <v>137.347</v>
      </c>
      <c r="D103" s="16" t="n">
        <v>291.266</v>
      </c>
      <c r="E103" s="16" t="n">
        <v>240.612</v>
      </c>
      <c r="F103" s="16" t="n">
        <v>161.857</v>
      </c>
      <c r="G103" s="1" t="str">
        <f aca="false">VLOOKUP(A:A,[1]TDSheet!$A$1:$G$1048576,7,0)</f>
        <v>г</v>
      </c>
      <c r="H103" s="1" t="n">
        <f aca="false">VLOOKUP(A:A,[1]TDSheet!$A$1:$H$1048576,8,0)</f>
        <v>1</v>
      </c>
      <c r="I103" s="1" t="e">
        <f aca="false">VLOOKUP(A:A,[1]TDSheet!$A$1:$I$1048576,9,0)</f>
        <v>#N/A</v>
      </c>
      <c r="J103" s="17" t="n">
        <f aca="false">VLOOKUP(A:A,[2]TDSheet!$A$1:$F$1048576,6,0)</f>
        <v>275.84</v>
      </c>
      <c r="K103" s="17" t="n">
        <f aca="false">E103-J103</f>
        <v>-35.228</v>
      </c>
      <c r="L103" s="17" t="n">
        <f aca="false">VLOOKUP(A:A,[1]TDSheet!$A$1:$N$1048576,14,0)</f>
        <v>50</v>
      </c>
      <c r="M103" s="17" t="n">
        <f aca="false">VLOOKUP(A:A,[1]TDSheet!$A$1:$X$1048576,24,0)</f>
        <v>0</v>
      </c>
      <c r="N103" s="17" t="n">
        <v>40</v>
      </c>
      <c r="O103" s="17"/>
      <c r="P103" s="17"/>
      <c r="Q103" s="17"/>
      <c r="R103" s="17"/>
      <c r="S103" s="17"/>
      <c r="T103" s="17"/>
      <c r="U103" s="17"/>
      <c r="V103" s="17"/>
      <c r="W103" s="17" t="n">
        <f aca="false">(E103-AD103)/5</f>
        <v>48.1224</v>
      </c>
      <c r="X103" s="18" t="n">
        <v>50</v>
      </c>
      <c r="Y103" s="19" t="n">
        <f aca="false">(F103+L103+M103+N103+X103)/W103</f>
        <v>6.27269213505561</v>
      </c>
      <c r="Z103" s="17" t="n">
        <f aca="false">F103/W103</f>
        <v>3.36344405100328</v>
      </c>
      <c r="AA103" s="17"/>
      <c r="AB103" s="17"/>
      <c r="AC103" s="17"/>
      <c r="AD103" s="17" t="n">
        <f aca="false">VLOOKUP(A:A,[1]TDSheet!$A$1:$AD$1048576,30,0)</f>
        <v>0</v>
      </c>
      <c r="AE103" s="17" t="n">
        <f aca="false">VLOOKUP(A:A,[1]TDSheet!$A$1:$AE$1048576,31,0)</f>
        <v>38.2476</v>
      </c>
      <c r="AF103" s="17" t="n">
        <f aca="false">VLOOKUP(A:A,[1]TDSheet!$A$1:$AF$1048576,32,0)</f>
        <v>32.8754</v>
      </c>
      <c r="AG103" s="17" t="n">
        <f aca="false">VLOOKUP(A:A,[1]TDSheet!$A$1:$AG$1048576,33,0)</f>
        <v>38.0972</v>
      </c>
      <c r="AH103" s="17" t="n">
        <f aca="false">VLOOKUP(A:A,[3]TDSheet!$A$1:$D$1048576,4,0)</f>
        <v>39.85</v>
      </c>
      <c r="AI103" s="17" t="n">
        <f aca="false">VLOOKUP(A:A,[1]TDSheet!$A$1:$AI$1048576,35,0)</f>
        <v>0</v>
      </c>
      <c r="AJ103" s="17" t="n">
        <f aca="false">X103*H103</f>
        <v>50</v>
      </c>
      <c r="AK103" s="17" t="n">
        <f aca="false">N103*H103</f>
        <v>40</v>
      </c>
      <c r="AL103" s="17"/>
      <c r="AM103" s="17"/>
    </row>
    <row r="104" s="1" customFormat="true" ht="11.1" hidden="false" customHeight="true" outlineLevel="1" collapsed="false">
      <c r="A104" s="15" t="s">
        <v>134</v>
      </c>
      <c r="B104" s="15" t="s">
        <v>37</v>
      </c>
      <c r="C104" s="16" t="n">
        <v>98</v>
      </c>
      <c r="D104" s="16" t="n">
        <v>241</v>
      </c>
      <c r="E104" s="16" t="n">
        <v>253</v>
      </c>
      <c r="F104" s="16" t="n">
        <v>79</v>
      </c>
      <c r="G104" s="1" t="n">
        <f aca="false">VLOOKUP(A:A,[1]TDSheet!$A$1:$G$1048576,7,0)</f>
        <v>0</v>
      </c>
      <c r="H104" s="1" t="n">
        <f aca="false">VLOOKUP(A:A,[1]TDSheet!$A$1:$H$1048576,8,0)</f>
        <v>0.5</v>
      </c>
      <c r="I104" s="1" t="e">
        <f aca="false">VLOOKUP(A:A,[1]TDSheet!$A$1:$I$1048576,9,0)</f>
        <v>#N/A</v>
      </c>
      <c r="J104" s="17" t="n">
        <f aca="false">VLOOKUP(A:A,[2]TDSheet!$A$1:$F$1048576,6,0)</f>
        <v>278</v>
      </c>
      <c r="K104" s="17" t="n">
        <f aca="false">E104-J104</f>
        <v>-25</v>
      </c>
      <c r="L104" s="17" t="n">
        <f aca="false">VLOOKUP(A:A,[1]TDSheet!$A$1:$N$1048576,14,0)</f>
        <v>50</v>
      </c>
      <c r="M104" s="17" t="n">
        <f aca="false">VLOOKUP(A:A,[1]TDSheet!$A$1:$X$1048576,24,0)</f>
        <v>30</v>
      </c>
      <c r="N104" s="17" t="n">
        <v>50</v>
      </c>
      <c r="O104" s="17"/>
      <c r="P104" s="17"/>
      <c r="Q104" s="17"/>
      <c r="R104" s="17"/>
      <c r="S104" s="17"/>
      <c r="T104" s="17"/>
      <c r="U104" s="17"/>
      <c r="V104" s="17"/>
      <c r="W104" s="17" t="n">
        <f aca="false">(E104-AD104)/5</f>
        <v>50.6</v>
      </c>
      <c r="X104" s="18" t="n">
        <v>40</v>
      </c>
      <c r="Y104" s="19" t="n">
        <f aca="false">(F104+L104+M104+N104+X104)/W104</f>
        <v>4.92094861660079</v>
      </c>
      <c r="Z104" s="17" t="n">
        <f aca="false">F104/W104</f>
        <v>1.56126482213439</v>
      </c>
      <c r="AA104" s="17"/>
      <c r="AB104" s="17"/>
      <c r="AC104" s="17"/>
      <c r="AD104" s="17" t="n">
        <f aca="false">VLOOKUP(A:A,[1]TDSheet!$A$1:$AD$1048576,30,0)</f>
        <v>0</v>
      </c>
      <c r="AE104" s="17" t="n">
        <f aca="false">VLOOKUP(A:A,[1]TDSheet!$A$1:$AE$1048576,31,0)</f>
        <v>38.6</v>
      </c>
      <c r="AF104" s="17" t="n">
        <f aca="false">VLOOKUP(A:A,[1]TDSheet!$A$1:$AF$1048576,32,0)</f>
        <v>29.4</v>
      </c>
      <c r="AG104" s="17" t="n">
        <f aca="false">VLOOKUP(A:A,[1]TDSheet!$A$1:$AG$1048576,33,0)</f>
        <v>33.2</v>
      </c>
      <c r="AH104" s="17" t="n">
        <f aca="false">VLOOKUP(A:A,[3]TDSheet!$A$1:$D$1048576,4,0)</f>
        <v>36</v>
      </c>
      <c r="AI104" s="17" t="e">
        <f aca="false">VLOOKUP(A:A,[1]TDSheet!$A$1:$AI$1048576,35,0)</f>
        <v>#N/A</v>
      </c>
      <c r="AJ104" s="17" t="n">
        <f aca="false">X104*H104</f>
        <v>20</v>
      </c>
      <c r="AK104" s="17" t="n">
        <f aca="false">N104*H104</f>
        <v>25</v>
      </c>
      <c r="AL104" s="17"/>
      <c r="AM104" s="17"/>
    </row>
    <row r="105" s="1" customFormat="true" ht="21.95" hidden="false" customHeight="true" outlineLevel="1" collapsed="false">
      <c r="A105" s="15" t="s">
        <v>135</v>
      </c>
      <c r="B105" s="15" t="s">
        <v>37</v>
      </c>
      <c r="C105" s="16" t="n">
        <v>24</v>
      </c>
      <c r="D105" s="16" t="n">
        <v>14</v>
      </c>
      <c r="E105" s="16" t="n">
        <v>13</v>
      </c>
      <c r="F105" s="16" t="n">
        <v>20</v>
      </c>
      <c r="G105" s="1" t="n">
        <f aca="false">VLOOKUP(A:A,[1]TDSheet!$A$1:$G$1048576,7,0)</f>
        <v>0</v>
      </c>
      <c r="H105" s="1" t="n">
        <f aca="false">VLOOKUP(A:A,[1]TDSheet!$A$1:$H$1048576,8,0)</f>
        <v>0.4</v>
      </c>
      <c r="I105" s="1" t="e">
        <f aca="false">VLOOKUP(A:A,[1]TDSheet!$A$1:$I$1048576,9,0)</f>
        <v>#N/A</v>
      </c>
      <c r="J105" s="17" t="n">
        <f aca="false">VLOOKUP(A:A,[2]TDSheet!$A$1:$F$1048576,6,0)</f>
        <v>32</v>
      </c>
      <c r="K105" s="17" t="n">
        <f aca="false">E105-J105</f>
        <v>-19</v>
      </c>
      <c r="L105" s="17" t="n">
        <f aca="false">VLOOKUP(A:A,[1]TDSheet!$A$1:$N$1048576,14,0)</f>
        <v>0</v>
      </c>
      <c r="M105" s="17" t="n">
        <f aca="false">VLOOKUP(A:A,[1]TDSheet!$A$1:$X$1048576,24,0)</f>
        <v>0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 t="n">
        <f aca="false">(E105-AD105)/5</f>
        <v>2.6</v>
      </c>
      <c r="X105" s="18"/>
      <c r="Y105" s="19" t="n">
        <f aca="false">(F105+L105+M105+N105+X105)/W105</f>
        <v>7.69230769230769</v>
      </c>
      <c r="Z105" s="17" t="n">
        <f aca="false">F105/W105</f>
        <v>7.69230769230769</v>
      </c>
      <c r="AA105" s="17"/>
      <c r="AB105" s="17"/>
      <c r="AC105" s="17"/>
      <c r="AD105" s="17" t="n">
        <f aca="false">VLOOKUP(A:A,[1]TDSheet!$A$1:$AD$1048576,30,0)</f>
        <v>0</v>
      </c>
      <c r="AE105" s="17" t="n">
        <f aca="false">VLOOKUP(A:A,[1]TDSheet!$A$1:$AE$1048576,31,0)</f>
        <v>2.8</v>
      </c>
      <c r="AF105" s="17" t="n">
        <f aca="false">VLOOKUP(A:A,[1]TDSheet!$A$1:$AF$1048576,32,0)</f>
        <v>4.4</v>
      </c>
      <c r="AG105" s="17" t="n">
        <f aca="false">VLOOKUP(A:A,[1]TDSheet!$A$1:$AG$1048576,33,0)</f>
        <v>3</v>
      </c>
      <c r="AH105" s="17" t="n">
        <v>0</v>
      </c>
      <c r="AI105" s="17" t="str">
        <f aca="false">VLOOKUP(A:A,[1]TDSheet!$A$1:$AI$1048576,35,0)</f>
        <v>увел</v>
      </c>
      <c r="AJ105" s="17" t="n">
        <f aca="false">X105*H105</f>
        <v>0</v>
      </c>
      <c r="AK105" s="17" t="n">
        <f aca="false">N105*H105</f>
        <v>0</v>
      </c>
      <c r="AL105" s="17"/>
      <c r="AM105" s="17"/>
    </row>
    <row r="106" s="1" customFormat="true" ht="21.95" hidden="false" customHeight="true" outlineLevel="1" collapsed="false">
      <c r="A106" s="15" t="s">
        <v>136</v>
      </c>
      <c r="B106" s="15" t="s">
        <v>37</v>
      </c>
      <c r="C106" s="16" t="n">
        <v>11</v>
      </c>
      <c r="D106" s="16"/>
      <c r="E106" s="16" t="n">
        <v>9</v>
      </c>
      <c r="F106" s="16" t="n">
        <v>2</v>
      </c>
      <c r="G106" s="23" t="s">
        <v>120</v>
      </c>
      <c r="H106" s="4" t="n">
        <v>0</v>
      </c>
      <c r="I106" s="1" t="e">
        <f aca="false">VLOOKUP(A:A,[1]TDSheet!$A$1:$I$1048576,9,0)</f>
        <v>#N/A</v>
      </c>
      <c r="J106" s="17" t="n">
        <f aca="false">VLOOKUP(A:A,[2]TDSheet!$A$1:$F$1048576,6,0)</f>
        <v>21</v>
      </c>
      <c r="K106" s="17" t="n">
        <f aca="false">E106-J106</f>
        <v>-12</v>
      </c>
      <c r="L106" s="17" t="n">
        <f aca="false">VLOOKUP(A:A,[1]TDSheet!$A$1:$N$1048576,14,0)</f>
        <v>0</v>
      </c>
      <c r="M106" s="17" t="n">
        <f aca="false">VLOOKUP(A:A,[1]TDSheet!$A$1:$X$1048576,24,0)</f>
        <v>0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 t="n">
        <f aca="false">(E106-AD106)/5</f>
        <v>1.8</v>
      </c>
      <c r="X106" s="18"/>
      <c r="Y106" s="19" t="n">
        <f aca="false">(F106+L106+M106+N106+X106)/W106</f>
        <v>1.11111111111111</v>
      </c>
      <c r="Z106" s="17" t="n">
        <f aca="false">F106/W106</f>
        <v>1.11111111111111</v>
      </c>
      <c r="AA106" s="17"/>
      <c r="AB106" s="17"/>
      <c r="AC106" s="17"/>
      <c r="AD106" s="17" t="n">
        <f aca="false">VLOOKUP(A:A,[1]TDSheet!$A$1:$AD$1048576,30,0)</f>
        <v>0</v>
      </c>
      <c r="AE106" s="17" t="n">
        <f aca="false">VLOOKUP(A:A,[1]TDSheet!$A$1:$AE$1048576,31,0)</f>
        <v>2.8</v>
      </c>
      <c r="AF106" s="17" t="n">
        <f aca="false">VLOOKUP(A:A,[1]TDSheet!$A$1:$AF$1048576,32,0)</f>
        <v>1.8</v>
      </c>
      <c r="AG106" s="17" t="n">
        <f aca="false">VLOOKUP(A:A,[1]TDSheet!$A$1:$AG$1048576,33,0)</f>
        <v>1.4</v>
      </c>
      <c r="AH106" s="17" t="n">
        <v>0</v>
      </c>
      <c r="AI106" s="24" t="s">
        <v>121</v>
      </c>
      <c r="AJ106" s="17" t="n">
        <f aca="false">X106*H106</f>
        <v>0</v>
      </c>
      <c r="AK106" s="17" t="n">
        <f aca="false">N106*H106</f>
        <v>0</v>
      </c>
      <c r="AL106" s="17"/>
      <c r="AM106" s="17"/>
    </row>
    <row r="107" s="1" customFormat="true" ht="11.1" hidden="false" customHeight="true" outlineLevel="1" collapsed="false">
      <c r="A107" s="15" t="s">
        <v>137</v>
      </c>
      <c r="B107" s="15" t="s">
        <v>37</v>
      </c>
      <c r="C107" s="16" t="n">
        <v>18</v>
      </c>
      <c r="D107" s="16" t="n">
        <v>12</v>
      </c>
      <c r="E107" s="16" t="n">
        <v>15</v>
      </c>
      <c r="F107" s="16" t="n">
        <v>15</v>
      </c>
      <c r="G107" s="1" t="str">
        <f aca="false">VLOOKUP(A:A,[1]TDSheet!$A$1:$G$1048576,7,0)</f>
        <v>н</v>
      </c>
      <c r="H107" s="1" t="n">
        <f aca="false">VLOOKUP(A:A,[1]TDSheet!$A$1:$H$1048576,8,0)</f>
        <v>0.3</v>
      </c>
      <c r="I107" s="1" t="e">
        <f aca="false">VLOOKUP(A:A,[1]TDSheet!$A$1:$I$1048576,9,0)</f>
        <v>#N/A</v>
      </c>
      <c r="J107" s="17" t="n">
        <f aca="false">VLOOKUP(A:A,[2]TDSheet!$A$1:$F$1048576,6,0)</f>
        <v>32</v>
      </c>
      <c r="K107" s="17" t="n">
        <f aca="false">E107-J107</f>
        <v>-17</v>
      </c>
      <c r="L107" s="17" t="n">
        <f aca="false">VLOOKUP(A:A,[1]TDSheet!$A$1:$N$1048576,14,0)</f>
        <v>0</v>
      </c>
      <c r="M107" s="17" t="n">
        <f aca="false">VLOOKUP(A:A,[1]TDSheet!$A$1:$X$1048576,24,0)</f>
        <v>30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 t="n">
        <f aca="false">(E107-AD107)/5</f>
        <v>3</v>
      </c>
      <c r="X107" s="18"/>
      <c r="Y107" s="19" t="n">
        <f aca="false">(F107+L107+M107+N107+X107)/W107</f>
        <v>15</v>
      </c>
      <c r="Z107" s="17" t="n">
        <f aca="false">F107/W107</f>
        <v>5</v>
      </c>
      <c r="AA107" s="17"/>
      <c r="AB107" s="17"/>
      <c r="AC107" s="17"/>
      <c r="AD107" s="17" t="n">
        <f aca="false">VLOOKUP(A:A,[1]TDSheet!$A$1:$AD$1048576,30,0)</f>
        <v>0</v>
      </c>
      <c r="AE107" s="17" t="n">
        <f aca="false">VLOOKUP(A:A,[1]TDSheet!$A$1:$AE$1048576,31,0)</f>
        <v>5</v>
      </c>
      <c r="AF107" s="17" t="n">
        <f aca="false">VLOOKUP(A:A,[1]TDSheet!$A$1:$AF$1048576,32,0)</f>
        <v>3.2</v>
      </c>
      <c r="AG107" s="17" t="n">
        <f aca="false">VLOOKUP(A:A,[1]TDSheet!$A$1:$AG$1048576,33,0)</f>
        <v>2.8</v>
      </c>
      <c r="AH107" s="17" t="n">
        <f aca="false">VLOOKUP(A:A,[3]TDSheet!$A$1:$D$1048576,4,0)</f>
        <v>2</v>
      </c>
      <c r="AI107" s="17" t="str">
        <f aca="false">VLOOKUP(A:A,[1]TDSheet!$A$1:$AI$1048576,35,0)</f>
        <v>Паша пз</v>
      </c>
      <c r="AJ107" s="17" t="n">
        <f aca="false">X107*H107</f>
        <v>0</v>
      </c>
      <c r="AK107" s="17" t="n">
        <f aca="false">N107*H107</f>
        <v>0</v>
      </c>
      <c r="AL107" s="17"/>
      <c r="AM107" s="17"/>
    </row>
    <row r="108" s="1" customFormat="true" ht="11.1" hidden="false" customHeight="true" outlineLevel="1" collapsed="false">
      <c r="A108" s="15" t="s">
        <v>138</v>
      </c>
      <c r="B108" s="15" t="s">
        <v>37</v>
      </c>
      <c r="C108" s="16" t="n">
        <v>56</v>
      </c>
      <c r="D108" s="16" t="n">
        <v>12</v>
      </c>
      <c r="E108" s="16" t="n">
        <v>35</v>
      </c>
      <c r="F108" s="16" t="n">
        <v>29</v>
      </c>
      <c r="G108" s="1" t="str">
        <f aca="false">VLOOKUP(A:A,[1]TDSheet!$A$1:$G$1048576,7,0)</f>
        <v>н</v>
      </c>
      <c r="H108" s="1" t="n">
        <f aca="false">VLOOKUP(A:A,[1]TDSheet!$A$1:$H$1048576,8,0)</f>
        <v>0.3</v>
      </c>
      <c r="I108" s="1" t="e">
        <f aca="false">VLOOKUP(A:A,[1]TDSheet!$A$1:$I$1048576,9,0)</f>
        <v>#N/A</v>
      </c>
      <c r="J108" s="17" t="n">
        <f aca="false">VLOOKUP(A:A,[2]TDSheet!$A$1:$F$1048576,6,0)</f>
        <v>63</v>
      </c>
      <c r="K108" s="17" t="n">
        <f aca="false">E108-J108</f>
        <v>-28</v>
      </c>
      <c r="L108" s="17" t="n">
        <f aca="false">VLOOKUP(A:A,[1]TDSheet!$A$1:$N$1048576,14,0)</f>
        <v>0</v>
      </c>
      <c r="M108" s="17" t="n">
        <f aca="false">VLOOKUP(A:A,[1]TDSheet!$A$1:$X$1048576,24,0)</f>
        <v>30</v>
      </c>
      <c r="N108" s="17" t="n">
        <v>20</v>
      </c>
      <c r="O108" s="17"/>
      <c r="P108" s="17"/>
      <c r="Q108" s="17"/>
      <c r="R108" s="17"/>
      <c r="S108" s="17"/>
      <c r="T108" s="17"/>
      <c r="U108" s="17"/>
      <c r="V108" s="17"/>
      <c r="W108" s="17" t="n">
        <f aca="false">(E108-AD108)/5</f>
        <v>7</v>
      </c>
      <c r="X108" s="18"/>
      <c r="Y108" s="19" t="n">
        <f aca="false">(F108+L108+M108+N108+X108)/W108</f>
        <v>11.2857142857143</v>
      </c>
      <c r="Z108" s="17" t="n">
        <f aca="false">F108/W108</f>
        <v>4.14285714285714</v>
      </c>
      <c r="AA108" s="17"/>
      <c r="AB108" s="17"/>
      <c r="AC108" s="17"/>
      <c r="AD108" s="17" t="n">
        <f aca="false">VLOOKUP(A:A,[1]TDSheet!$A$1:$AD$1048576,30,0)</f>
        <v>0</v>
      </c>
      <c r="AE108" s="17" t="n">
        <f aca="false">VLOOKUP(A:A,[1]TDSheet!$A$1:$AE$1048576,31,0)</f>
        <v>9.4</v>
      </c>
      <c r="AF108" s="17" t="n">
        <f aca="false">VLOOKUP(A:A,[1]TDSheet!$A$1:$AF$1048576,32,0)</f>
        <v>9</v>
      </c>
      <c r="AG108" s="17" t="n">
        <f aca="false">VLOOKUP(A:A,[1]TDSheet!$A$1:$AG$1048576,33,0)</f>
        <v>6</v>
      </c>
      <c r="AH108" s="17" t="n">
        <v>0</v>
      </c>
      <c r="AI108" s="22" t="str">
        <f aca="false">VLOOKUP(A:A,[1]TDSheet!$A$1:$AI$1048576,35,0)</f>
        <v>Паша пз</v>
      </c>
      <c r="AJ108" s="17" t="n">
        <f aca="false">X108*H108</f>
        <v>0</v>
      </c>
      <c r="AK108" s="17" t="n">
        <f aca="false">N108*H108</f>
        <v>6</v>
      </c>
      <c r="AL108" s="17"/>
      <c r="AM108" s="17"/>
    </row>
    <row r="109" s="1" customFormat="true" ht="11.1" hidden="false" customHeight="true" outlineLevel="1" collapsed="false">
      <c r="A109" s="15" t="s">
        <v>139</v>
      </c>
      <c r="B109" s="15" t="s">
        <v>37</v>
      </c>
      <c r="C109" s="16" t="n">
        <v>55</v>
      </c>
      <c r="D109" s="16" t="n">
        <v>13</v>
      </c>
      <c r="E109" s="16" t="n">
        <v>31</v>
      </c>
      <c r="F109" s="16" t="n">
        <v>18</v>
      </c>
      <c r="G109" s="1" t="str">
        <f aca="false">VLOOKUP(A:A,[1]TDSheet!$A$1:$G$1048576,7,0)</f>
        <v>н</v>
      </c>
      <c r="H109" s="1" t="n">
        <f aca="false">VLOOKUP(A:A,[1]TDSheet!$A$1:$H$1048576,8,0)</f>
        <v>0.3</v>
      </c>
      <c r="I109" s="1" t="e">
        <f aca="false">VLOOKUP(A:A,[1]TDSheet!$A$1:$I$1048576,9,0)</f>
        <v>#N/A</v>
      </c>
      <c r="J109" s="17" t="n">
        <f aca="false">VLOOKUP(A:A,[2]TDSheet!$A$1:$F$1048576,6,0)</f>
        <v>70</v>
      </c>
      <c r="K109" s="17" t="n">
        <f aca="false">E109-J109</f>
        <v>-39</v>
      </c>
      <c r="L109" s="17" t="n">
        <f aca="false">VLOOKUP(A:A,[1]TDSheet!$A$1:$N$1048576,14,0)</f>
        <v>0</v>
      </c>
      <c r="M109" s="17" t="n">
        <f aca="false">VLOOKUP(A:A,[1]TDSheet!$A$1:$X$1048576,24,0)</f>
        <v>30</v>
      </c>
      <c r="N109" s="17" t="n">
        <v>20</v>
      </c>
      <c r="O109" s="17"/>
      <c r="P109" s="17"/>
      <c r="Q109" s="17"/>
      <c r="R109" s="17"/>
      <c r="S109" s="17"/>
      <c r="T109" s="17"/>
      <c r="U109" s="17"/>
      <c r="V109" s="17"/>
      <c r="W109" s="17" t="n">
        <f aca="false">(E109-AD109)/5</f>
        <v>6.2</v>
      </c>
      <c r="X109" s="18"/>
      <c r="Y109" s="19" t="n">
        <f aca="false">(F109+L109+M109+N109+X109)/W109</f>
        <v>10.9677419354839</v>
      </c>
      <c r="Z109" s="17" t="n">
        <f aca="false">F109/W109</f>
        <v>2.90322580645161</v>
      </c>
      <c r="AA109" s="17"/>
      <c r="AB109" s="17"/>
      <c r="AC109" s="17"/>
      <c r="AD109" s="17" t="n">
        <f aca="false">VLOOKUP(A:A,[1]TDSheet!$A$1:$AD$1048576,30,0)</f>
        <v>0</v>
      </c>
      <c r="AE109" s="17" t="n">
        <f aca="false">VLOOKUP(A:A,[1]TDSheet!$A$1:$AE$1048576,31,0)</f>
        <v>10.4</v>
      </c>
      <c r="AF109" s="17" t="n">
        <f aca="false">VLOOKUP(A:A,[1]TDSheet!$A$1:$AF$1048576,32,0)</f>
        <v>10.2</v>
      </c>
      <c r="AG109" s="17" t="n">
        <f aca="false">VLOOKUP(A:A,[1]TDSheet!$A$1:$AG$1048576,33,0)</f>
        <v>8</v>
      </c>
      <c r="AH109" s="17" t="n">
        <v>0</v>
      </c>
      <c r="AI109" s="22" t="str">
        <f aca="false">VLOOKUP(A:A,[1]TDSheet!$A$1:$AI$1048576,35,0)</f>
        <v>Паша пз</v>
      </c>
      <c r="AJ109" s="17" t="n">
        <f aca="false">X109*H109</f>
        <v>0</v>
      </c>
      <c r="AK109" s="17" t="n">
        <f aca="false">N109*H109</f>
        <v>6</v>
      </c>
      <c r="AL109" s="17"/>
      <c r="AM109" s="17"/>
    </row>
    <row r="110" s="1" customFormat="true" ht="11.1" hidden="false" customHeight="true" outlineLevel="1" collapsed="false">
      <c r="A110" s="15" t="s">
        <v>140</v>
      </c>
      <c r="B110" s="15" t="s">
        <v>33</v>
      </c>
      <c r="C110" s="16" t="n">
        <v>17.663</v>
      </c>
      <c r="D110" s="16" t="n">
        <v>0.73</v>
      </c>
      <c r="E110" s="16" t="n">
        <v>3.65</v>
      </c>
      <c r="F110" s="16" t="n">
        <v>0.412</v>
      </c>
      <c r="G110" s="23" t="s">
        <v>120</v>
      </c>
      <c r="H110" s="4" t="n">
        <v>0</v>
      </c>
      <c r="I110" s="1" t="e">
        <f aca="false">VLOOKUP(A:A,[1]TDSheet!$A$1:$I$1048576,9,0)</f>
        <v>#N/A</v>
      </c>
      <c r="J110" s="17" t="n">
        <f aca="false">VLOOKUP(A:A,[2]TDSheet!$A$1:$F$1048576,6,0)</f>
        <v>10.5</v>
      </c>
      <c r="K110" s="17" t="n">
        <f aca="false">E110-J110</f>
        <v>-6.85</v>
      </c>
      <c r="L110" s="17" t="n">
        <f aca="false">VLOOKUP(A:A,[1]TDSheet!$A$1:$N$1048576,14,0)</f>
        <v>0</v>
      </c>
      <c r="M110" s="17" t="n">
        <f aca="false">VLOOKUP(A:A,[1]TDSheet!$A$1:$X$1048576,24,0)</f>
        <v>0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 t="n">
        <f aca="false">(E110-AD110)/5</f>
        <v>0.73</v>
      </c>
      <c r="X110" s="18"/>
      <c r="Y110" s="19" t="n">
        <f aca="false">(F110+L110+M110+N110+X110)/W110</f>
        <v>0.564383561643836</v>
      </c>
      <c r="Z110" s="17" t="n">
        <f aca="false">F110/W110</f>
        <v>0.564383561643836</v>
      </c>
      <c r="AA110" s="17"/>
      <c r="AB110" s="17"/>
      <c r="AC110" s="17"/>
      <c r="AD110" s="17" t="n">
        <f aca="false">VLOOKUP(A:A,[1]TDSheet!$A$1:$AD$1048576,30,0)</f>
        <v>0</v>
      </c>
      <c r="AE110" s="17" t="n">
        <f aca="false">VLOOKUP(A:A,[1]TDSheet!$A$1:$AE$1048576,31,0)</f>
        <v>0.2862</v>
      </c>
      <c r="AF110" s="17" t="n">
        <f aca="false">VLOOKUP(A:A,[1]TDSheet!$A$1:$AF$1048576,32,0)</f>
        <v>0.88</v>
      </c>
      <c r="AG110" s="17" t="n">
        <f aca="false">VLOOKUP(A:A,[1]TDSheet!$A$1:$AG$1048576,33,0)</f>
        <v>0.146</v>
      </c>
      <c r="AH110" s="17" t="n">
        <v>0</v>
      </c>
      <c r="AI110" s="24" t="s">
        <v>121</v>
      </c>
      <c r="AJ110" s="17" t="n">
        <f aca="false">X110*H110</f>
        <v>0</v>
      </c>
      <c r="AK110" s="17" t="n">
        <f aca="false">N110*H110</f>
        <v>0</v>
      </c>
      <c r="AL110" s="17"/>
      <c r="AM110" s="17"/>
    </row>
    <row r="111" s="1" customFormat="true" ht="11.1" hidden="false" customHeight="true" outlineLevel="1" collapsed="false">
      <c r="A111" s="15" t="s">
        <v>141</v>
      </c>
      <c r="B111" s="15" t="s">
        <v>33</v>
      </c>
      <c r="C111" s="16" t="n">
        <v>8.025</v>
      </c>
      <c r="D111" s="16" t="n">
        <v>0.675</v>
      </c>
      <c r="E111" s="16" t="n">
        <v>2.19</v>
      </c>
      <c r="F111" s="16" t="n">
        <v>-0.039</v>
      </c>
      <c r="G111" s="23" t="s">
        <v>120</v>
      </c>
      <c r="H111" s="4" t="n">
        <v>0</v>
      </c>
      <c r="I111" s="1" t="e">
        <f aca="false">VLOOKUP(A:A,[1]TDSheet!$A$1:$I$1048576,9,0)</f>
        <v>#N/A</v>
      </c>
      <c r="J111" s="17" t="n">
        <f aca="false">VLOOKUP(A:A,[2]TDSheet!$A$1:$F$1048576,6,0)</f>
        <v>5</v>
      </c>
      <c r="K111" s="17" t="n">
        <f aca="false">E111-J111</f>
        <v>-2.81</v>
      </c>
      <c r="L111" s="17" t="n">
        <f aca="false">VLOOKUP(A:A,[1]TDSheet!$A$1:$N$1048576,14,0)</f>
        <v>0</v>
      </c>
      <c r="M111" s="17" t="n">
        <f aca="false">VLOOKUP(A:A,[1]TDSheet!$A$1:$X$1048576,24,0)</f>
        <v>0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 t="n">
        <f aca="false">(E111-AD111)/5</f>
        <v>0.438</v>
      </c>
      <c r="X111" s="18"/>
      <c r="Y111" s="19" t="n">
        <f aca="false">(F111+L111+M111+N111+X111)/W111</f>
        <v>-0.089041095890411</v>
      </c>
      <c r="Z111" s="17" t="n">
        <f aca="false">F111/W111</f>
        <v>-0.089041095890411</v>
      </c>
      <c r="AA111" s="17"/>
      <c r="AB111" s="17"/>
      <c r="AC111" s="17"/>
      <c r="AD111" s="17" t="n">
        <f aca="false">VLOOKUP(A:A,[1]TDSheet!$A$1:$AD$1048576,30,0)</f>
        <v>0</v>
      </c>
      <c r="AE111" s="17" t="n">
        <f aca="false">VLOOKUP(A:A,[1]TDSheet!$A$1:$AE$1048576,31,0)</f>
        <v>0.1454</v>
      </c>
      <c r="AF111" s="17" t="n">
        <f aca="false">VLOOKUP(A:A,[1]TDSheet!$A$1:$AF$1048576,32,0)</f>
        <v>0.6</v>
      </c>
      <c r="AG111" s="17" t="n">
        <f aca="false">VLOOKUP(A:A,[1]TDSheet!$A$1:$AG$1048576,33,0)</f>
        <v>0.146</v>
      </c>
      <c r="AH111" s="17" t="n">
        <v>0</v>
      </c>
      <c r="AI111" s="24" t="s">
        <v>142</v>
      </c>
      <c r="AJ111" s="17" t="n">
        <f aca="false">X111*H111</f>
        <v>0</v>
      </c>
      <c r="AK111" s="17" t="n">
        <f aca="false">N111*H111</f>
        <v>0</v>
      </c>
      <c r="AL111" s="17"/>
      <c r="AM111" s="17"/>
    </row>
    <row r="112" s="1" customFormat="true" ht="21.95" hidden="false" customHeight="true" outlineLevel="1" collapsed="false">
      <c r="A112" s="15" t="s">
        <v>143</v>
      </c>
      <c r="B112" s="15" t="s">
        <v>37</v>
      </c>
      <c r="C112" s="16" t="n">
        <v>551</v>
      </c>
      <c r="D112" s="16" t="n">
        <v>747</v>
      </c>
      <c r="E112" s="16" t="n">
        <v>852</v>
      </c>
      <c r="F112" s="16" t="n">
        <v>414</v>
      </c>
      <c r="G112" s="1" t="str">
        <f aca="false">VLOOKUP(A:A,[1]TDSheet!$A$1:$G$1048576,7,0)</f>
        <v>нов041,</v>
      </c>
      <c r="H112" s="1" t="n">
        <f aca="false">VLOOKUP(A:A,[1]TDSheet!$A$1:$H$1048576,8,0)</f>
        <v>0.3</v>
      </c>
      <c r="I112" s="1" t="e">
        <f aca="false">VLOOKUP(A:A,[1]TDSheet!$A$1:$I$1048576,9,0)</f>
        <v>#N/A</v>
      </c>
      <c r="J112" s="17" t="n">
        <f aca="false">VLOOKUP(A:A,[2]TDSheet!$A$1:$F$1048576,6,0)</f>
        <v>904</v>
      </c>
      <c r="K112" s="17" t="n">
        <f aca="false">E112-J112</f>
        <v>-52</v>
      </c>
      <c r="L112" s="17" t="n">
        <f aca="false">VLOOKUP(A:A,[1]TDSheet!$A$1:$N$1048576,14,0)</f>
        <v>100</v>
      </c>
      <c r="M112" s="17" t="n">
        <f aca="false">VLOOKUP(A:A,[1]TDSheet!$A$1:$X$1048576,24,0)</f>
        <v>0</v>
      </c>
      <c r="N112" s="17" t="n">
        <v>200</v>
      </c>
      <c r="O112" s="17"/>
      <c r="P112" s="17"/>
      <c r="Q112" s="17"/>
      <c r="R112" s="17"/>
      <c r="S112" s="17"/>
      <c r="T112" s="17"/>
      <c r="U112" s="17"/>
      <c r="V112" s="17"/>
      <c r="W112" s="17" t="n">
        <f aca="false">(E112-AD112)/5</f>
        <v>170.4</v>
      </c>
      <c r="X112" s="18" t="n">
        <v>200</v>
      </c>
      <c r="Y112" s="19" t="n">
        <f aca="false">(F112+L112+M112+N112+X112)/W112</f>
        <v>5.36384976525822</v>
      </c>
      <c r="Z112" s="17" t="n">
        <f aca="false">F112/W112</f>
        <v>2.42957746478873</v>
      </c>
      <c r="AA112" s="17"/>
      <c r="AB112" s="17"/>
      <c r="AC112" s="17"/>
      <c r="AD112" s="17" t="n">
        <f aca="false">VLOOKUP(A:A,[1]TDSheet!$A$1:$AD$1048576,30,0)</f>
        <v>0</v>
      </c>
      <c r="AE112" s="17" t="n">
        <f aca="false">VLOOKUP(A:A,[1]TDSheet!$A$1:$AE$1048576,31,0)</f>
        <v>159.6</v>
      </c>
      <c r="AF112" s="17" t="n">
        <f aca="false">VLOOKUP(A:A,[1]TDSheet!$A$1:$AF$1048576,32,0)</f>
        <v>133</v>
      </c>
      <c r="AG112" s="17" t="n">
        <f aca="false">VLOOKUP(A:A,[1]TDSheet!$A$1:$AG$1048576,33,0)</f>
        <v>128.8</v>
      </c>
      <c r="AH112" s="17" t="n">
        <f aca="false">VLOOKUP(A:A,[3]TDSheet!$A$1:$D$1048576,4,0)</f>
        <v>159</v>
      </c>
      <c r="AI112" s="17" t="e">
        <f aca="false">VLOOKUP(A:A,[1]TDSheet!$A$1:$AI$1048576,35,0)</f>
        <v>#N/A</v>
      </c>
      <c r="AJ112" s="17" t="n">
        <f aca="false">X112*H112</f>
        <v>60</v>
      </c>
      <c r="AK112" s="17" t="n">
        <f aca="false">N112*H112</f>
        <v>60</v>
      </c>
      <c r="AL112" s="17"/>
      <c r="AM112" s="17"/>
    </row>
    <row r="113" s="1" customFormat="true" ht="11.1" hidden="false" customHeight="true" outlineLevel="1" collapsed="false">
      <c r="A113" s="15" t="s">
        <v>144</v>
      </c>
      <c r="B113" s="15" t="s">
        <v>37</v>
      </c>
      <c r="C113" s="16" t="n">
        <v>405</v>
      </c>
      <c r="D113" s="16" t="n">
        <v>1814</v>
      </c>
      <c r="E113" s="16" t="n">
        <v>750</v>
      </c>
      <c r="F113" s="16" t="n">
        <v>266</v>
      </c>
      <c r="G113" s="1" t="str">
        <f aca="false">VLOOKUP(A:A,[1]TDSheet!$A$1:$G$1048576,7,0)</f>
        <v>нов041,</v>
      </c>
      <c r="H113" s="1" t="n">
        <f aca="false">VLOOKUP(A:A,[1]TDSheet!$A$1:$H$1048576,8,0)</f>
        <v>0.3</v>
      </c>
      <c r="I113" s="1" t="e">
        <f aca="false">VLOOKUP(A:A,[1]TDSheet!$A$1:$I$1048576,9,0)</f>
        <v>#N/A</v>
      </c>
      <c r="J113" s="17" t="n">
        <f aca="false">VLOOKUP(A:A,[2]TDSheet!$A$1:$F$1048576,6,0)</f>
        <v>803</v>
      </c>
      <c r="K113" s="17" t="n">
        <f aca="false">E113-J113</f>
        <v>-53</v>
      </c>
      <c r="L113" s="17" t="n">
        <f aca="false">VLOOKUP(A:A,[1]TDSheet!$A$1:$N$1048576,14,0)</f>
        <v>100</v>
      </c>
      <c r="M113" s="17" t="n">
        <f aca="false">VLOOKUP(A:A,[1]TDSheet!$A$1:$X$1048576,24,0)</f>
        <v>100</v>
      </c>
      <c r="N113" s="17" t="n">
        <v>150</v>
      </c>
      <c r="O113" s="17"/>
      <c r="P113" s="17"/>
      <c r="Q113" s="17"/>
      <c r="R113" s="17"/>
      <c r="S113" s="17"/>
      <c r="T113" s="17"/>
      <c r="U113" s="17"/>
      <c r="V113" s="17"/>
      <c r="W113" s="17" t="n">
        <f aca="false">(E113-AD113)/5</f>
        <v>150</v>
      </c>
      <c r="X113" s="18" t="n">
        <v>150</v>
      </c>
      <c r="Y113" s="19" t="n">
        <f aca="false">(F113+L113+M113+N113+X113)/W113</f>
        <v>5.10666666666667</v>
      </c>
      <c r="Z113" s="17" t="n">
        <f aca="false">F113/W113</f>
        <v>1.77333333333333</v>
      </c>
      <c r="AA113" s="17"/>
      <c r="AB113" s="17"/>
      <c r="AC113" s="17"/>
      <c r="AD113" s="17" t="n">
        <f aca="false">VLOOKUP(A:A,[1]TDSheet!$A$1:$AD$1048576,30,0)</f>
        <v>0</v>
      </c>
      <c r="AE113" s="17" t="n">
        <f aca="false">VLOOKUP(A:A,[1]TDSheet!$A$1:$AE$1048576,31,0)</f>
        <v>121.4</v>
      </c>
      <c r="AF113" s="17" t="n">
        <f aca="false">VLOOKUP(A:A,[1]TDSheet!$A$1:$AF$1048576,32,0)</f>
        <v>104</v>
      </c>
      <c r="AG113" s="17" t="n">
        <f aca="false">VLOOKUP(A:A,[1]TDSheet!$A$1:$AG$1048576,33,0)</f>
        <v>109</v>
      </c>
      <c r="AH113" s="17" t="n">
        <f aca="false">VLOOKUP(A:A,[3]TDSheet!$A$1:$D$1048576,4,0)</f>
        <v>137</v>
      </c>
      <c r="AI113" s="17" t="e">
        <f aca="false">VLOOKUP(A:A,[1]TDSheet!$A$1:$AI$1048576,35,0)</f>
        <v>#N/A</v>
      </c>
      <c r="AJ113" s="17" t="n">
        <f aca="false">X113*H113</f>
        <v>45</v>
      </c>
      <c r="AK113" s="17" t="n">
        <f aca="false">N113*H113</f>
        <v>45</v>
      </c>
      <c r="AL113" s="17"/>
      <c r="AM113" s="17"/>
    </row>
    <row r="114" s="1" customFormat="true" ht="11.1" hidden="false" customHeight="true" outlineLevel="1" collapsed="false">
      <c r="A114" s="15" t="s">
        <v>145</v>
      </c>
      <c r="B114" s="15" t="s">
        <v>37</v>
      </c>
      <c r="C114" s="16" t="n">
        <v>490</v>
      </c>
      <c r="D114" s="16" t="n">
        <v>1889</v>
      </c>
      <c r="E114" s="16" t="n">
        <v>837</v>
      </c>
      <c r="F114" s="16" t="n">
        <v>380</v>
      </c>
      <c r="G114" s="1" t="str">
        <f aca="false">VLOOKUP(A:A,[1]TDSheet!$A$1:$G$1048576,7,0)</f>
        <v>нов041,</v>
      </c>
      <c r="H114" s="1" t="n">
        <f aca="false">VLOOKUP(A:A,[1]TDSheet!$A$1:$H$1048576,8,0)</f>
        <v>0.3</v>
      </c>
      <c r="I114" s="1" t="e">
        <f aca="false">VLOOKUP(A:A,[1]TDSheet!$A$1:$I$1048576,9,0)</f>
        <v>#N/A</v>
      </c>
      <c r="J114" s="17" t="n">
        <f aca="false">VLOOKUP(A:A,[2]TDSheet!$A$1:$F$1048576,6,0)</f>
        <v>900</v>
      </c>
      <c r="K114" s="17" t="n">
        <f aca="false">E114-J114</f>
        <v>-63</v>
      </c>
      <c r="L114" s="17" t="n">
        <f aca="false">VLOOKUP(A:A,[1]TDSheet!$A$1:$N$1048576,14,0)</f>
        <v>150</v>
      </c>
      <c r="M114" s="17" t="n">
        <f aca="false">VLOOKUP(A:A,[1]TDSheet!$A$1:$X$1048576,24,0)</f>
        <v>0</v>
      </c>
      <c r="N114" s="17" t="n">
        <v>180</v>
      </c>
      <c r="O114" s="17"/>
      <c r="P114" s="17"/>
      <c r="Q114" s="17"/>
      <c r="R114" s="17"/>
      <c r="S114" s="17"/>
      <c r="T114" s="17"/>
      <c r="U114" s="17"/>
      <c r="V114" s="17"/>
      <c r="W114" s="17" t="n">
        <f aca="false">(E114-AD114)/5</f>
        <v>167.4</v>
      </c>
      <c r="X114" s="18" t="n">
        <v>180</v>
      </c>
      <c r="Y114" s="19" t="n">
        <f aca="false">(F114+L114+M114+N114+X114)/W114</f>
        <v>5.31660692951016</v>
      </c>
      <c r="Z114" s="17" t="n">
        <f aca="false">F114/W114</f>
        <v>2.2700119474313</v>
      </c>
      <c r="AA114" s="17"/>
      <c r="AB114" s="17"/>
      <c r="AC114" s="17"/>
      <c r="AD114" s="17" t="n">
        <f aca="false">VLOOKUP(A:A,[1]TDSheet!$A$1:$AD$1048576,30,0)</f>
        <v>0</v>
      </c>
      <c r="AE114" s="17" t="n">
        <f aca="false">VLOOKUP(A:A,[1]TDSheet!$A$1:$AE$1048576,31,0)</f>
        <v>173</v>
      </c>
      <c r="AF114" s="17" t="n">
        <f aca="false">VLOOKUP(A:A,[1]TDSheet!$A$1:$AF$1048576,32,0)</f>
        <v>131.6</v>
      </c>
      <c r="AG114" s="17" t="n">
        <f aca="false">VLOOKUP(A:A,[1]TDSheet!$A$1:$AG$1048576,33,0)</f>
        <v>138.8</v>
      </c>
      <c r="AH114" s="17" t="n">
        <f aca="false">VLOOKUP(A:A,[3]TDSheet!$A$1:$D$1048576,4,0)</f>
        <v>168</v>
      </c>
      <c r="AI114" s="17" t="e">
        <f aca="false">VLOOKUP(A:A,[1]TDSheet!$A$1:$AI$1048576,35,0)</f>
        <v>#N/A</v>
      </c>
      <c r="AJ114" s="17" t="n">
        <f aca="false">X114*H114</f>
        <v>54</v>
      </c>
      <c r="AK114" s="17" t="n">
        <f aca="false">N114*H114</f>
        <v>54</v>
      </c>
      <c r="AL114" s="17"/>
      <c r="AM114" s="17"/>
    </row>
    <row r="115" s="1" customFormat="true" ht="11.1" hidden="false" customHeight="true" outlineLevel="1" collapsed="false">
      <c r="A115" s="15" t="s">
        <v>146</v>
      </c>
      <c r="B115" s="15" t="s">
        <v>37</v>
      </c>
      <c r="C115" s="16" t="n">
        <v>377</v>
      </c>
      <c r="D115" s="16" t="n">
        <v>887</v>
      </c>
      <c r="E115" s="16" t="n">
        <v>535</v>
      </c>
      <c r="F115" s="16" t="n">
        <v>227</v>
      </c>
      <c r="G115" s="1" t="str">
        <f aca="false">VLOOKUP(A:A,[1]TDSheet!$A$1:$G$1048576,7,0)</f>
        <v>нов041,</v>
      </c>
      <c r="H115" s="1" t="n">
        <f aca="false">VLOOKUP(A:A,[1]TDSheet!$A$1:$H$1048576,8,0)</f>
        <v>0.3</v>
      </c>
      <c r="I115" s="1" t="e">
        <f aca="false">VLOOKUP(A:A,[1]TDSheet!$A$1:$I$1048576,9,0)</f>
        <v>#N/A</v>
      </c>
      <c r="J115" s="17" t="n">
        <f aca="false">VLOOKUP(A:A,[2]TDSheet!$A$1:$F$1048576,6,0)</f>
        <v>567</v>
      </c>
      <c r="K115" s="17" t="n">
        <f aca="false">E115-J115</f>
        <v>-32</v>
      </c>
      <c r="L115" s="17" t="n">
        <f aca="false">VLOOKUP(A:A,[1]TDSheet!$A$1:$N$1048576,14,0)</f>
        <v>70</v>
      </c>
      <c r="M115" s="17" t="n">
        <f aca="false">VLOOKUP(A:A,[1]TDSheet!$A$1:$X$1048576,24,0)</f>
        <v>0</v>
      </c>
      <c r="N115" s="17" t="n">
        <v>150</v>
      </c>
      <c r="O115" s="17"/>
      <c r="P115" s="17"/>
      <c r="Q115" s="17"/>
      <c r="R115" s="17"/>
      <c r="S115" s="17"/>
      <c r="T115" s="17"/>
      <c r="U115" s="17"/>
      <c r="V115" s="17"/>
      <c r="W115" s="17" t="n">
        <f aca="false">(E115-AD115)/5</f>
        <v>107</v>
      </c>
      <c r="X115" s="18" t="n">
        <v>150</v>
      </c>
      <c r="Y115" s="19" t="n">
        <f aca="false">(F115+L115+M115+N115+X115)/W115</f>
        <v>5.57943925233645</v>
      </c>
      <c r="Z115" s="17" t="n">
        <f aca="false">F115/W115</f>
        <v>2.1214953271028</v>
      </c>
      <c r="AA115" s="17"/>
      <c r="AB115" s="17"/>
      <c r="AC115" s="17"/>
      <c r="AD115" s="17" t="n">
        <f aca="false">VLOOKUP(A:A,[1]TDSheet!$A$1:$AD$1048576,30,0)</f>
        <v>0</v>
      </c>
      <c r="AE115" s="17" t="n">
        <f aca="false">VLOOKUP(A:A,[1]TDSheet!$A$1:$AE$1048576,31,0)</f>
        <v>116.6</v>
      </c>
      <c r="AF115" s="17" t="n">
        <f aca="false">VLOOKUP(A:A,[1]TDSheet!$A$1:$AF$1048576,32,0)</f>
        <v>85</v>
      </c>
      <c r="AG115" s="17" t="n">
        <f aca="false">VLOOKUP(A:A,[1]TDSheet!$A$1:$AG$1048576,33,0)</f>
        <v>82.2</v>
      </c>
      <c r="AH115" s="17" t="n">
        <f aca="false">VLOOKUP(A:A,[3]TDSheet!$A$1:$D$1048576,4,0)</f>
        <v>113</v>
      </c>
      <c r="AI115" s="17" t="e">
        <f aca="false">VLOOKUP(A:A,[1]TDSheet!$A$1:$AI$1048576,35,0)</f>
        <v>#N/A</v>
      </c>
      <c r="AJ115" s="17" t="n">
        <f aca="false">X115*H115</f>
        <v>45</v>
      </c>
      <c r="AK115" s="17" t="n">
        <f aca="false">N115*H115</f>
        <v>45</v>
      </c>
      <c r="AL115" s="17"/>
      <c r="AM115" s="17"/>
    </row>
    <row r="116" s="1" customFormat="true" ht="21.95" hidden="false" customHeight="true" outlineLevel="1" collapsed="false">
      <c r="A116" s="15" t="s">
        <v>147</v>
      </c>
      <c r="B116" s="15" t="s">
        <v>33</v>
      </c>
      <c r="C116" s="16" t="n">
        <v>66.392</v>
      </c>
      <c r="D116" s="16" t="n">
        <v>19.742</v>
      </c>
      <c r="E116" s="16" t="n">
        <v>30.208</v>
      </c>
      <c r="F116" s="16" t="n">
        <v>50.406</v>
      </c>
      <c r="G116" s="1" t="str">
        <f aca="false">VLOOKUP(A:A,[1]TDSheet!$A$1:$G$1048576,7,0)</f>
        <v>нов041,</v>
      </c>
      <c r="H116" s="1" t="n">
        <f aca="false">VLOOKUP(A:A,[1]TDSheet!$A$1:$H$1048576,8,0)</f>
        <v>1</v>
      </c>
      <c r="I116" s="1" t="e">
        <f aca="false">VLOOKUP(A:A,[1]TDSheet!$A$1:$I$1048576,9,0)</f>
        <v>#N/A</v>
      </c>
      <c r="J116" s="17" t="n">
        <f aca="false">VLOOKUP(A:A,[2]TDSheet!$A$1:$F$1048576,6,0)</f>
        <v>42.301</v>
      </c>
      <c r="K116" s="17" t="n">
        <f aca="false">E116-J116</f>
        <v>-12.093</v>
      </c>
      <c r="L116" s="17" t="n">
        <f aca="false">VLOOKUP(A:A,[1]TDSheet!$A$1:$N$1048576,14,0)</f>
        <v>0</v>
      </c>
      <c r="M116" s="17" t="n">
        <f aca="false">VLOOKUP(A:A,[1]TDSheet!$A$1:$X$1048576,24,0)</f>
        <v>0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 t="n">
        <f aca="false">(E116-AD116)/5</f>
        <v>6.0416</v>
      </c>
      <c r="X116" s="18"/>
      <c r="Y116" s="19" t="n">
        <f aca="false">(F116+L116+M116+N116+X116)/W116</f>
        <v>8.34315413135593</v>
      </c>
      <c r="Z116" s="17" t="n">
        <f aca="false">F116/W116</f>
        <v>8.34315413135593</v>
      </c>
      <c r="AA116" s="17"/>
      <c r="AB116" s="17"/>
      <c r="AC116" s="17"/>
      <c r="AD116" s="17" t="n">
        <f aca="false">VLOOKUP(A:A,[1]TDSheet!$A$1:$AD$1048576,30,0)</f>
        <v>0</v>
      </c>
      <c r="AE116" s="17" t="n">
        <f aca="false">VLOOKUP(A:A,[1]TDSheet!$A$1:$AE$1048576,31,0)</f>
        <v>10.4338</v>
      </c>
      <c r="AF116" s="17" t="n">
        <f aca="false">VLOOKUP(A:A,[1]TDSheet!$A$1:$AF$1048576,32,0)</f>
        <v>10.9572</v>
      </c>
      <c r="AG116" s="17" t="n">
        <f aca="false">VLOOKUP(A:A,[1]TDSheet!$A$1:$AG$1048576,33,0)</f>
        <v>8.8054</v>
      </c>
      <c r="AH116" s="17" t="n">
        <f aca="false">VLOOKUP(A:A,[3]TDSheet!$A$1:$D$1048576,4,0)</f>
        <v>2.76</v>
      </c>
      <c r="AI116" s="17" t="e">
        <f aca="false">VLOOKUP(A:A,[1]TDSheet!$A$1:$AI$1048576,35,0)</f>
        <v>#N/A</v>
      </c>
      <c r="AJ116" s="17" t="n">
        <f aca="false">X116*H116</f>
        <v>0</v>
      </c>
      <c r="AK116" s="17" t="n">
        <f aca="false">N116*H116</f>
        <v>0</v>
      </c>
      <c r="AL116" s="17"/>
      <c r="AM116" s="17"/>
    </row>
    <row r="117" s="1" customFormat="true" ht="11.1" hidden="false" customHeight="true" outlineLevel="1" collapsed="false">
      <c r="A117" s="15" t="s">
        <v>148</v>
      </c>
      <c r="B117" s="15" t="s">
        <v>33</v>
      </c>
      <c r="C117" s="16" t="n">
        <v>19.819</v>
      </c>
      <c r="D117" s="16" t="n">
        <v>0.305</v>
      </c>
      <c r="E117" s="16" t="n">
        <v>6.667</v>
      </c>
      <c r="F117" s="16" t="n">
        <v>9.333</v>
      </c>
      <c r="G117" s="23" t="s">
        <v>120</v>
      </c>
      <c r="H117" s="4" t="n">
        <v>0</v>
      </c>
      <c r="I117" s="1" t="e">
        <f aca="false">VLOOKUP(A:A,[1]TDSheet!$A$1:$I$1048576,9,0)</f>
        <v>#N/A</v>
      </c>
      <c r="J117" s="17" t="n">
        <f aca="false">VLOOKUP(A:A,[2]TDSheet!$A$1:$F$1048576,6,0)</f>
        <v>7.637</v>
      </c>
      <c r="K117" s="17" t="n">
        <f aca="false">E117-J117</f>
        <v>-0.97</v>
      </c>
      <c r="L117" s="17" t="n">
        <f aca="false">VLOOKUP(A:A,[1]TDSheet!$A$1:$N$1048576,14,0)</f>
        <v>0</v>
      </c>
      <c r="M117" s="17" t="n">
        <f aca="false">VLOOKUP(A:A,[1]TDSheet!$A$1:$X$1048576,24,0)</f>
        <v>0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 t="n">
        <f aca="false">(E117-AD117)/5</f>
        <v>1.3334</v>
      </c>
      <c r="X117" s="18"/>
      <c r="Y117" s="19" t="n">
        <f aca="false">(F117+L117+M117+N117+X117)/W117</f>
        <v>6.9994000299985</v>
      </c>
      <c r="Z117" s="17" t="n">
        <f aca="false">F117/W117</f>
        <v>6.9994000299985</v>
      </c>
      <c r="AA117" s="17"/>
      <c r="AB117" s="17"/>
      <c r="AC117" s="17"/>
      <c r="AD117" s="17" t="n">
        <f aca="false">VLOOKUP(A:A,[1]TDSheet!$A$1:$AD$1048576,30,0)</f>
        <v>0</v>
      </c>
      <c r="AE117" s="17" t="n">
        <f aca="false">VLOOKUP(A:A,[1]TDSheet!$A$1:$AE$1048576,31,0)</f>
        <v>0.26</v>
      </c>
      <c r="AF117" s="17" t="n">
        <f aca="false">VLOOKUP(A:A,[1]TDSheet!$A$1:$AF$1048576,32,0)</f>
        <v>1.147</v>
      </c>
      <c r="AG117" s="17" t="n">
        <f aca="false">VLOOKUP(A:A,[1]TDSheet!$A$1:$AG$1048576,33,0)</f>
        <v>1.056</v>
      </c>
      <c r="AH117" s="17" t="n">
        <v>0</v>
      </c>
      <c r="AI117" s="24" t="s">
        <v>121</v>
      </c>
      <c r="AJ117" s="17" t="n">
        <f aca="false">X117*H117</f>
        <v>0</v>
      </c>
      <c r="AK117" s="17" t="n">
        <f aca="false">N117*H117</f>
        <v>0</v>
      </c>
      <c r="AL117" s="17"/>
      <c r="AM117" s="17"/>
    </row>
    <row r="118" s="1" customFormat="true" ht="21.95" hidden="false" customHeight="true" outlineLevel="1" collapsed="false">
      <c r="A118" s="15" t="s">
        <v>149</v>
      </c>
      <c r="B118" s="15" t="s">
        <v>37</v>
      </c>
      <c r="C118" s="16" t="n">
        <v>590</v>
      </c>
      <c r="D118" s="16" t="n">
        <v>501</v>
      </c>
      <c r="E118" s="16" t="n">
        <v>632</v>
      </c>
      <c r="F118" s="16" t="n">
        <v>432</v>
      </c>
      <c r="G118" s="1" t="str">
        <f aca="false">VLOOKUP(A:A,[1]TDSheet!$A$1:$G$1048576,7,0)</f>
        <v>нов23,10,</v>
      </c>
      <c r="H118" s="1" t="n">
        <f aca="false">VLOOKUP(A:A,[1]TDSheet!$A$1:$H$1048576,8,0)</f>
        <v>0.28</v>
      </c>
      <c r="I118" s="1" t="e">
        <f aca="false">VLOOKUP(A:A,[1]TDSheet!$A$1:$I$1048576,9,0)</f>
        <v>#N/A</v>
      </c>
      <c r="J118" s="17" t="n">
        <f aca="false">VLOOKUP(A:A,[2]TDSheet!$A$1:$F$1048576,6,0)</f>
        <v>770</v>
      </c>
      <c r="K118" s="17" t="n">
        <f aca="false">E118-J118</f>
        <v>-138</v>
      </c>
      <c r="L118" s="17" t="n">
        <f aca="false">VLOOKUP(A:A,[1]TDSheet!$A$1:$N$1048576,14,0)</f>
        <v>100</v>
      </c>
      <c r="M118" s="17" t="n">
        <f aca="false">VLOOKUP(A:A,[1]TDSheet!$A$1:$X$1048576,24,0)</f>
        <v>0</v>
      </c>
      <c r="N118" s="17" t="n">
        <v>120</v>
      </c>
      <c r="O118" s="17"/>
      <c r="P118" s="17"/>
      <c r="Q118" s="17"/>
      <c r="R118" s="17"/>
      <c r="S118" s="17"/>
      <c r="T118" s="17"/>
      <c r="U118" s="17"/>
      <c r="V118" s="17"/>
      <c r="W118" s="17" t="n">
        <f aca="false">(E118-AD118)/5</f>
        <v>126.4</v>
      </c>
      <c r="X118" s="18" t="n">
        <v>150</v>
      </c>
      <c r="Y118" s="19" t="n">
        <f aca="false">(F118+L118+M118+N118+X118)/W118</f>
        <v>6.34493670886076</v>
      </c>
      <c r="Z118" s="17" t="n">
        <f aca="false">F118/W118</f>
        <v>3.41772151898734</v>
      </c>
      <c r="AA118" s="17"/>
      <c r="AB118" s="17"/>
      <c r="AC118" s="17"/>
      <c r="AD118" s="17" t="n">
        <f aca="false">VLOOKUP(A:A,[1]TDSheet!$A$1:$AD$1048576,30,0)</f>
        <v>0</v>
      </c>
      <c r="AE118" s="17" t="n">
        <f aca="false">VLOOKUP(A:A,[1]TDSheet!$A$1:$AE$1048576,31,0)</f>
        <v>139.6</v>
      </c>
      <c r="AF118" s="17" t="n">
        <f aca="false">VLOOKUP(A:A,[1]TDSheet!$A$1:$AF$1048576,32,0)</f>
        <v>130.4</v>
      </c>
      <c r="AG118" s="17" t="n">
        <f aca="false">VLOOKUP(A:A,[1]TDSheet!$A$1:$AG$1048576,33,0)</f>
        <v>112.8</v>
      </c>
      <c r="AH118" s="17" t="n">
        <f aca="false">VLOOKUP(A:A,[3]TDSheet!$A$1:$D$1048576,4,0)</f>
        <v>111</v>
      </c>
      <c r="AI118" s="17" t="str">
        <f aca="false">VLOOKUP(A:A,[1]TDSheet!$A$1:$AI$1048576,35,0)</f>
        <v>увел</v>
      </c>
      <c r="AJ118" s="17" t="n">
        <f aca="false">X118*H118</f>
        <v>42</v>
      </c>
      <c r="AK118" s="17" t="n">
        <f aca="false">N118*H118</f>
        <v>33.6</v>
      </c>
      <c r="AL118" s="17"/>
      <c r="AM118" s="17"/>
    </row>
    <row r="119" s="1" customFormat="true" ht="11.1" hidden="false" customHeight="true" outlineLevel="1" collapsed="false">
      <c r="A119" s="15" t="s">
        <v>150</v>
      </c>
      <c r="B119" s="15" t="s">
        <v>37</v>
      </c>
      <c r="C119" s="16" t="n">
        <v>47</v>
      </c>
      <c r="D119" s="16" t="n">
        <v>1</v>
      </c>
      <c r="E119" s="16" t="n">
        <v>28</v>
      </c>
      <c r="F119" s="16" t="n">
        <v>14</v>
      </c>
      <c r="G119" s="1" t="str">
        <f aca="false">VLOOKUP(A:A,[1]TDSheet!$A$1:$G$1048576,7,0)</f>
        <v>нов 06,11,</v>
      </c>
      <c r="H119" s="1" t="n">
        <f aca="false">VLOOKUP(A:A,[1]TDSheet!$A$1:$H$1048576,8,0)</f>
        <v>0.33</v>
      </c>
      <c r="I119" s="1" t="e">
        <f aca="false">VLOOKUP(A:A,[1]TDSheet!$A$1:$I$1048576,9,0)</f>
        <v>#N/A</v>
      </c>
      <c r="J119" s="17" t="n">
        <f aca="false">VLOOKUP(A:A,[2]TDSheet!$A$1:$F$1048576,6,0)</f>
        <v>52</v>
      </c>
      <c r="K119" s="17" t="n">
        <f aca="false">E119-J119</f>
        <v>-24</v>
      </c>
      <c r="L119" s="17" t="n">
        <f aca="false">VLOOKUP(A:A,[1]TDSheet!$A$1:$N$1048576,14,0)</f>
        <v>0</v>
      </c>
      <c r="M119" s="17" t="n">
        <f aca="false">VLOOKUP(A:A,[1]TDSheet!$A$1:$X$1048576,24,0)</f>
        <v>0</v>
      </c>
      <c r="N119" s="17" t="n">
        <v>20</v>
      </c>
      <c r="O119" s="17"/>
      <c r="P119" s="17"/>
      <c r="Q119" s="17"/>
      <c r="R119" s="17"/>
      <c r="S119" s="17"/>
      <c r="T119" s="17"/>
      <c r="U119" s="17"/>
      <c r="V119" s="17"/>
      <c r="W119" s="17" t="n">
        <f aca="false">(E119-AD119)/5</f>
        <v>5.6</v>
      </c>
      <c r="X119" s="18"/>
      <c r="Y119" s="19" t="n">
        <f aca="false">(F119+L119+M119+N119+X119)/W119</f>
        <v>6.07142857142857</v>
      </c>
      <c r="Z119" s="17" t="n">
        <f aca="false">F119/W119</f>
        <v>2.5</v>
      </c>
      <c r="AA119" s="17"/>
      <c r="AB119" s="17"/>
      <c r="AC119" s="17"/>
      <c r="AD119" s="17" t="n">
        <f aca="false">VLOOKUP(A:A,[1]TDSheet!$A$1:$AD$1048576,30,0)</f>
        <v>0</v>
      </c>
      <c r="AE119" s="17" t="n">
        <f aca="false">VLOOKUP(A:A,[1]TDSheet!$A$1:$AE$1048576,31,0)</f>
        <v>7.8</v>
      </c>
      <c r="AF119" s="17" t="n">
        <f aca="false">VLOOKUP(A:A,[1]TDSheet!$A$1:$AF$1048576,32,0)</f>
        <v>6.2</v>
      </c>
      <c r="AG119" s="17" t="n">
        <f aca="false">VLOOKUP(A:A,[1]TDSheet!$A$1:$AG$1048576,33,0)</f>
        <v>3</v>
      </c>
      <c r="AH119" s="17" t="n">
        <f aca="false">VLOOKUP(A:A,[3]TDSheet!$A$1:$D$1048576,4,0)</f>
        <v>3</v>
      </c>
      <c r="AI119" s="17" t="str">
        <f aca="false">VLOOKUP(A:A,[1]TDSheet!$A$1:$AI$1048576,35,0)</f>
        <v>увел</v>
      </c>
      <c r="AJ119" s="17" t="n">
        <f aca="false">X119*H119</f>
        <v>0</v>
      </c>
      <c r="AK119" s="17" t="n">
        <f aca="false">N119*H119</f>
        <v>6.6</v>
      </c>
      <c r="AL119" s="17"/>
      <c r="AM119" s="17"/>
    </row>
    <row r="120" s="1" customFormat="true" ht="11.1" hidden="false" customHeight="true" outlineLevel="1" collapsed="false">
      <c r="A120" s="15" t="s">
        <v>151</v>
      </c>
      <c r="B120" s="15" t="s">
        <v>33</v>
      </c>
      <c r="C120" s="16" t="n">
        <v>99.461</v>
      </c>
      <c r="D120" s="16" t="n">
        <v>1371.918</v>
      </c>
      <c r="E120" s="20" t="n">
        <v>1476.144</v>
      </c>
      <c r="F120" s="21" t="n">
        <v>-164.123</v>
      </c>
      <c r="G120" s="1" t="str">
        <f aca="false">VLOOKUP(A:A,[1]TDSheet!$A$1:$G$1048576,7,0)</f>
        <v>ак</v>
      </c>
      <c r="H120" s="1" t="n">
        <f aca="false">VLOOKUP(A:A,[1]TDSheet!$A$1:$H$1048576,8,0)</f>
        <v>0</v>
      </c>
      <c r="I120" s="1" t="e">
        <f aca="false">VLOOKUP(A:A,[1]TDSheet!$A$1:$I$1048576,9,0)</f>
        <v>#N/A</v>
      </c>
      <c r="J120" s="17" t="n">
        <f aca="false">VLOOKUP(A:A,[2]TDSheet!$A$1:$F$1048576,6,0)</f>
        <v>1541.108</v>
      </c>
      <c r="K120" s="17" t="n">
        <f aca="false">E120-J120</f>
        <v>-64.9639999999999</v>
      </c>
      <c r="L120" s="17" t="n">
        <f aca="false">VLOOKUP(A:A,[1]TDSheet!$A$1:$N$1048576,14,0)</f>
        <v>0</v>
      </c>
      <c r="M120" s="17" t="n">
        <f aca="false">VLOOKUP(A:A,[1]TDSheet!$A$1:$X$1048576,24,0)</f>
        <v>0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 t="n">
        <f aca="false">(E120-AD120)/5</f>
        <v>295.2288</v>
      </c>
      <c r="X120" s="18"/>
      <c r="Y120" s="19" t="n">
        <f aca="false">(F120+L120+M120+N120+X120)/W120</f>
        <v>-0.555917986321118</v>
      </c>
      <c r="Z120" s="17" t="n">
        <f aca="false">F120/W120</f>
        <v>-0.555917986321118</v>
      </c>
      <c r="AA120" s="17"/>
      <c r="AB120" s="17"/>
      <c r="AC120" s="17"/>
      <c r="AD120" s="17" t="n">
        <f aca="false">VLOOKUP(A:A,[1]TDSheet!$A$1:$AD$1048576,30,0)</f>
        <v>0</v>
      </c>
      <c r="AE120" s="17" t="n">
        <f aca="false">VLOOKUP(A:A,[1]TDSheet!$A$1:$AE$1048576,31,0)</f>
        <v>178.822</v>
      </c>
      <c r="AF120" s="17" t="n">
        <f aca="false">VLOOKUP(A:A,[1]TDSheet!$A$1:$AF$1048576,32,0)</f>
        <v>168.971</v>
      </c>
      <c r="AG120" s="17" t="n">
        <f aca="false">VLOOKUP(A:A,[1]TDSheet!$A$1:$AG$1048576,33,0)</f>
        <v>180.0424</v>
      </c>
      <c r="AH120" s="22" t="n">
        <f aca="false">VLOOKUP(A:A,[3]TDSheet!$A$1:$D$1048576,4,0)</f>
        <v>455.011</v>
      </c>
      <c r="AI120" s="17" t="e">
        <f aca="false">VLOOKUP(A:A,[1]TDSheet!$A$1:$AI$1048576,35,0)</f>
        <v>#N/A</v>
      </c>
      <c r="AJ120" s="17" t="n">
        <f aca="false">X120*H120</f>
        <v>0</v>
      </c>
      <c r="AK120" s="17" t="n">
        <f aca="false">N120*H120</f>
        <v>0</v>
      </c>
      <c r="AL120" s="17"/>
      <c r="AM120" s="17"/>
    </row>
    <row r="121" s="1" customFormat="true" ht="11.1" hidden="false" customHeight="true" outlineLevel="1" collapsed="false">
      <c r="A121" s="15" t="s">
        <v>152</v>
      </c>
      <c r="B121" s="15" t="s">
        <v>37</v>
      </c>
      <c r="C121" s="16" t="n">
        <v>-383</v>
      </c>
      <c r="D121" s="16" t="n">
        <v>1549</v>
      </c>
      <c r="E121" s="20" t="n">
        <v>1426</v>
      </c>
      <c r="F121" s="21" t="n">
        <v>-305</v>
      </c>
      <c r="G121" s="1" t="str">
        <f aca="false">VLOOKUP(A:A,[1]TDSheet!$A$1:$G$1048576,7,0)</f>
        <v>ак</v>
      </c>
      <c r="H121" s="1" t="n">
        <f aca="false">VLOOKUP(A:A,[1]TDSheet!$A$1:$H$1048576,8,0)</f>
        <v>0</v>
      </c>
      <c r="I121" s="1" t="n">
        <f aca="false">VLOOKUP(A:A,[1]TDSheet!$A$1:$I$1048576,9,0)</f>
        <v>0</v>
      </c>
      <c r="J121" s="17" t="n">
        <f aca="false">VLOOKUP(A:A,[2]TDSheet!$A$1:$F$1048576,6,0)</f>
        <v>1473</v>
      </c>
      <c r="K121" s="17" t="n">
        <f aca="false">E121-J121</f>
        <v>-47</v>
      </c>
      <c r="L121" s="17" t="n">
        <f aca="false">VLOOKUP(A:A,[1]TDSheet!$A$1:$N$1048576,14,0)</f>
        <v>0</v>
      </c>
      <c r="M121" s="17" t="n">
        <f aca="false">VLOOKUP(A:A,[1]TDSheet!$A$1:$X$1048576,24,0)</f>
        <v>0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 t="n">
        <f aca="false">(E121-AD121)/5</f>
        <v>285.2</v>
      </c>
      <c r="X121" s="18"/>
      <c r="Y121" s="19" t="n">
        <f aca="false">(F121+L121+M121+N121+X121)/W121</f>
        <v>-1.06942496493689</v>
      </c>
      <c r="Z121" s="17" t="n">
        <f aca="false">F121/W121</f>
        <v>-1.06942496493689</v>
      </c>
      <c r="AA121" s="17"/>
      <c r="AB121" s="17"/>
      <c r="AC121" s="17"/>
      <c r="AD121" s="17" t="n">
        <f aca="false">VLOOKUP(A:A,[1]TDSheet!$A$1:$AD$1048576,30,0)</f>
        <v>0</v>
      </c>
      <c r="AE121" s="17" t="n">
        <f aca="false">VLOOKUP(A:A,[1]TDSheet!$A$1:$AE$1048576,31,0)</f>
        <v>269.4</v>
      </c>
      <c r="AF121" s="17" t="n">
        <f aca="false">VLOOKUP(A:A,[1]TDSheet!$A$1:$AF$1048576,32,0)</f>
        <v>268.8</v>
      </c>
      <c r="AG121" s="17" t="n">
        <f aca="false">VLOOKUP(A:A,[1]TDSheet!$A$1:$AG$1048576,33,0)</f>
        <v>243.6</v>
      </c>
      <c r="AH121" s="22" t="n">
        <f aca="false">VLOOKUP(A:A,[3]TDSheet!$A$1:$D$1048576,4,0)</f>
        <v>224</v>
      </c>
      <c r="AI121" s="17" t="e">
        <f aca="false">VLOOKUP(A:A,[1]TDSheet!$A$1:$AI$1048576,35,0)</f>
        <v>#N/A</v>
      </c>
      <c r="AJ121" s="17" t="n">
        <f aca="false">X121*H121</f>
        <v>0</v>
      </c>
      <c r="AK121" s="17" t="n">
        <f aca="false">N121*H121</f>
        <v>0</v>
      </c>
      <c r="AL121" s="17"/>
      <c r="AM121" s="17"/>
    </row>
    <row r="122" s="1" customFormat="true" ht="11.1" hidden="false" customHeight="true" outlineLevel="1" collapsed="false">
      <c r="A122" s="15" t="s">
        <v>153</v>
      </c>
      <c r="B122" s="15" t="s">
        <v>33</v>
      </c>
      <c r="C122" s="16" t="n">
        <v>143.6</v>
      </c>
      <c r="D122" s="16" t="n">
        <v>358.63</v>
      </c>
      <c r="E122" s="20" t="n">
        <v>485.828</v>
      </c>
      <c r="F122" s="20" t="n">
        <v>7.772</v>
      </c>
      <c r="G122" s="1" t="str">
        <f aca="false">VLOOKUP(A:A,[1]TDSheet!$A$1:$G$1048576,7,0)</f>
        <v>ак</v>
      </c>
      <c r="H122" s="1" t="n">
        <f aca="false">VLOOKUP(A:A,[1]TDSheet!$A$1:$H$1048576,8,0)</f>
        <v>0</v>
      </c>
      <c r="I122" s="1" t="e">
        <f aca="false">VLOOKUP(A:A,[1]TDSheet!$A$1:$I$1048576,9,0)</f>
        <v>#N/A</v>
      </c>
      <c r="J122" s="17" t="n">
        <f aca="false">VLOOKUP(A:A,[2]TDSheet!$A$1:$F$1048576,6,0)</f>
        <v>496.906</v>
      </c>
      <c r="K122" s="17" t="n">
        <f aca="false">E122-J122</f>
        <v>-11.078</v>
      </c>
      <c r="L122" s="17" t="n">
        <f aca="false">VLOOKUP(A:A,[1]TDSheet!$A$1:$N$1048576,14,0)</f>
        <v>0</v>
      </c>
      <c r="M122" s="17" t="n">
        <f aca="false">VLOOKUP(A:A,[1]TDSheet!$A$1:$X$1048576,24,0)</f>
        <v>0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 t="n">
        <f aca="false">(E122-AD122)/5</f>
        <v>97.1656</v>
      </c>
      <c r="X122" s="18"/>
      <c r="Y122" s="19" t="n">
        <f aca="false">(F122+L122+M122+N122+X122)/W122</f>
        <v>0.0799871559481957</v>
      </c>
      <c r="Z122" s="17" t="n">
        <f aca="false">F122/W122</f>
        <v>0.0799871559481957</v>
      </c>
      <c r="AA122" s="17"/>
      <c r="AB122" s="17"/>
      <c r="AC122" s="17"/>
      <c r="AD122" s="17" t="n">
        <f aca="false">VLOOKUP(A:A,[1]TDSheet!$A$1:$AD$1048576,30,0)</f>
        <v>0</v>
      </c>
      <c r="AE122" s="17" t="n">
        <f aca="false">VLOOKUP(A:A,[1]TDSheet!$A$1:$AE$1048576,31,0)</f>
        <v>67.5092</v>
      </c>
      <c r="AF122" s="17" t="n">
        <f aca="false">VLOOKUP(A:A,[1]TDSheet!$A$1:$AF$1048576,32,0)</f>
        <v>64.766</v>
      </c>
      <c r="AG122" s="17" t="n">
        <f aca="false">VLOOKUP(A:A,[1]TDSheet!$A$1:$AG$1048576,33,0)</f>
        <v>64.5722</v>
      </c>
      <c r="AH122" s="22" t="n">
        <f aca="false">VLOOKUP(A:A,[3]TDSheet!$A$1:$D$1048576,4,0)</f>
        <v>118.215</v>
      </c>
      <c r="AI122" s="17" t="e">
        <f aca="false">VLOOKUP(A:A,[1]TDSheet!$A$1:$AI$1048576,35,0)</f>
        <v>#N/A</v>
      </c>
      <c r="AJ122" s="17" t="n">
        <f aca="false">X122*H122</f>
        <v>0</v>
      </c>
      <c r="AK122" s="17" t="n">
        <f aca="false">N122*H122</f>
        <v>0</v>
      </c>
      <c r="AL122" s="17"/>
      <c r="AM122" s="17"/>
    </row>
    <row r="123" s="1" customFormat="true" ht="11.1" hidden="false" customHeight="true" outlineLevel="1" collapsed="false">
      <c r="A123" s="15" t="s">
        <v>154</v>
      </c>
      <c r="B123" s="15" t="s">
        <v>37</v>
      </c>
      <c r="C123" s="16" t="n">
        <v>27</v>
      </c>
      <c r="D123" s="16" t="n">
        <v>536</v>
      </c>
      <c r="E123" s="20" t="n">
        <v>582</v>
      </c>
      <c r="F123" s="21" t="n">
        <v>-50</v>
      </c>
      <c r="G123" s="1" t="str">
        <f aca="false">VLOOKUP(A:A,[1]TDSheet!$A$1:$G$1048576,7,0)</f>
        <v>ак</v>
      </c>
      <c r="H123" s="1" t="n">
        <f aca="false">VLOOKUP(A:A,[1]TDSheet!$A$1:$H$1048576,8,0)</f>
        <v>0</v>
      </c>
      <c r="I123" s="1" t="n">
        <f aca="false">VLOOKUP(A:A,[1]TDSheet!$A$1:$I$1048576,9,0)</f>
        <v>0</v>
      </c>
      <c r="J123" s="17" t="n">
        <f aca="false">VLOOKUP(A:A,[2]TDSheet!$A$1:$F$1048576,6,0)</f>
        <v>596</v>
      </c>
      <c r="K123" s="17" t="n">
        <f aca="false">E123-J123</f>
        <v>-14</v>
      </c>
      <c r="L123" s="17" t="n">
        <f aca="false">VLOOKUP(A:A,[1]TDSheet!$A$1:$N$1048576,14,0)</f>
        <v>0</v>
      </c>
      <c r="M123" s="17" t="n">
        <f aca="false">VLOOKUP(A:A,[1]TDSheet!$A$1:$X$1048576,24,0)</f>
        <v>0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 t="n">
        <f aca="false">(E123-AD123)/5</f>
        <v>116.4</v>
      </c>
      <c r="X123" s="18"/>
      <c r="Y123" s="19" t="n">
        <f aca="false">(F123+L123+M123+N123+X123)/W123</f>
        <v>-0.429553264604811</v>
      </c>
      <c r="Z123" s="17" t="n">
        <f aca="false">F123/W123</f>
        <v>-0.429553264604811</v>
      </c>
      <c r="AA123" s="17"/>
      <c r="AB123" s="17"/>
      <c r="AC123" s="17"/>
      <c r="AD123" s="17" t="n">
        <f aca="false">VLOOKUP(A:A,[1]TDSheet!$A$1:$AD$1048576,30,0)</f>
        <v>0</v>
      </c>
      <c r="AE123" s="17" t="n">
        <f aca="false">VLOOKUP(A:A,[1]TDSheet!$A$1:$AE$1048576,31,0)</f>
        <v>86.4</v>
      </c>
      <c r="AF123" s="17" t="n">
        <f aca="false">VLOOKUP(A:A,[1]TDSheet!$A$1:$AF$1048576,32,0)</f>
        <v>78</v>
      </c>
      <c r="AG123" s="17" t="n">
        <f aca="false">VLOOKUP(A:A,[1]TDSheet!$A$1:$AG$1048576,33,0)</f>
        <v>75.4</v>
      </c>
      <c r="AH123" s="22" t="n">
        <f aca="false">VLOOKUP(A:A,[3]TDSheet!$A$1:$D$1048576,4,0)</f>
        <v>113</v>
      </c>
      <c r="AI123" s="17" t="e">
        <f aca="false">VLOOKUP(A:A,[1]TDSheet!$A$1:$AI$1048576,35,0)</f>
        <v>#N/A</v>
      </c>
      <c r="AJ123" s="17" t="n">
        <f aca="false">X123*H123</f>
        <v>0</v>
      </c>
      <c r="AK123" s="17" t="n">
        <f aca="false">N123*H123</f>
        <v>0</v>
      </c>
      <c r="AL123" s="17"/>
      <c r="AM123" s="17"/>
    </row>
  </sheetData>
  <printOptions headings="false" gridLines="false" gridLinesSet="true" horizontalCentered="false" verticalCentered="false"/>
  <pageMargins left="0.75" right="1" top="0.75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2024-12-28T13:32:19Z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