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A9C5B8-83A2-4D56-8A11-D8B25ECDA0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W449" i="1"/>
  <c r="X44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1" i="1"/>
  <c r="V420" i="1"/>
  <c r="W419" i="1"/>
  <c r="X419" i="1" s="1"/>
  <c r="N419" i="1"/>
  <c r="W418" i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W385" i="1"/>
  <c r="X385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X367" i="1"/>
  <c r="X369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X350" i="1"/>
  <c r="W350" i="1"/>
  <c r="N350" i="1"/>
  <c r="W349" i="1"/>
  <c r="V347" i="1"/>
  <c r="V346" i="1"/>
  <c r="W345" i="1"/>
  <c r="X345" i="1" s="1"/>
  <c r="N345" i="1"/>
  <c r="W344" i="1"/>
  <c r="X344" i="1" s="1"/>
  <c r="N344" i="1"/>
  <c r="X343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4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W168" i="1"/>
  <c r="V168" i="1"/>
  <c r="X167" i="1"/>
  <c r="W167" i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X141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60" i="1" l="1"/>
  <c r="X267" i="1"/>
  <c r="X22" i="1"/>
  <c r="X23" i="1" s="1"/>
  <c r="X92" i="1"/>
  <c r="X462" i="1"/>
  <c r="X128" i="1"/>
  <c r="X245" i="1"/>
  <c r="X33" i="1"/>
  <c r="X118" i="1"/>
  <c r="X144" i="1"/>
  <c r="X175" i="1"/>
  <c r="J9" i="1"/>
  <c r="V514" i="1"/>
  <c r="W33" i="1"/>
  <c r="W92" i="1"/>
  <c r="W158" i="1"/>
  <c r="X220" i="1"/>
  <c r="X226" i="1" s="1"/>
  <c r="W226" i="1"/>
  <c r="W267" i="1"/>
  <c r="W279" i="1"/>
  <c r="W347" i="1"/>
  <c r="W346" i="1"/>
  <c r="X354" i="1"/>
  <c r="X355" i="1" s="1"/>
  <c r="W355" i="1"/>
  <c r="W369" i="1"/>
  <c r="X379" i="1"/>
  <c r="X380" i="1" s="1"/>
  <c r="W380" i="1"/>
  <c r="T524" i="1"/>
  <c r="X470" i="1"/>
  <c r="X476" i="1" s="1"/>
  <c r="W93" i="1"/>
  <c r="W104" i="1"/>
  <c r="X95" i="1"/>
  <c r="X103" i="1" s="1"/>
  <c r="W103" i="1"/>
  <c r="W118" i="1"/>
  <c r="W129" i="1"/>
  <c r="F524" i="1"/>
  <c r="W137" i="1"/>
  <c r="X132" i="1"/>
  <c r="X136" i="1" s="1"/>
  <c r="W136" i="1"/>
  <c r="W213" i="1"/>
  <c r="W216" i="1"/>
  <c r="X215" i="1"/>
  <c r="X216" i="1" s="1"/>
  <c r="W217" i="1"/>
  <c r="W268" i="1"/>
  <c r="W273" i="1"/>
  <c r="X270" i="1"/>
  <c r="X273" i="1" s="1"/>
  <c r="W274" i="1"/>
  <c r="W286" i="1"/>
  <c r="N524" i="1"/>
  <c r="W298" i="1"/>
  <c r="X289" i="1"/>
  <c r="X297" i="1" s="1"/>
  <c r="W297" i="1"/>
  <c r="W303" i="1"/>
  <c r="O524" i="1"/>
  <c r="W307" i="1"/>
  <c r="X306" i="1"/>
  <c r="X307" i="1" s="1"/>
  <c r="W308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4" i="1"/>
  <c r="W53" i="1"/>
  <c r="X50" i="1"/>
  <c r="X52" i="1" s="1"/>
  <c r="D524" i="1"/>
  <c r="W60" i="1"/>
  <c r="X85" i="1"/>
  <c r="W85" i="1"/>
  <c r="W119" i="1"/>
  <c r="W128" i="1"/>
  <c r="W144" i="1"/>
  <c r="X149" i="1"/>
  <c r="X157" i="1" s="1"/>
  <c r="H524" i="1"/>
  <c r="W157" i="1"/>
  <c r="W164" i="1"/>
  <c r="W169" i="1"/>
  <c r="X166" i="1"/>
  <c r="X168" i="1" s="1"/>
  <c r="W175" i="1"/>
  <c r="W176" i="1"/>
  <c r="W195" i="1"/>
  <c r="X178" i="1"/>
  <c r="X195" i="1" s="1"/>
  <c r="W196" i="1"/>
  <c r="W203" i="1"/>
  <c r="X198" i="1"/>
  <c r="X202" i="1" s="1"/>
  <c r="W202" i="1"/>
  <c r="J524" i="1"/>
  <c r="W212" i="1"/>
  <c r="X206" i="1"/>
  <c r="X212" i="1" s="1"/>
  <c r="W313" i="1"/>
  <c r="X310" i="1"/>
  <c r="X313" i="1" s="1"/>
  <c r="W352" i="1"/>
  <c r="X349" i="1"/>
  <c r="X351" i="1" s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67" i="1"/>
  <c r="Q524" i="1"/>
  <c r="H9" i="1"/>
  <c r="B524" i="1"/>
  <c r="V518" i="1"/>
  <c r="W24" i="1"/>
  <c r="W61" i="1"/>
  <c r="E524" i="1"/>
  <c r="W86" i="1"/>
  <c r="G524" i="1"/>
  <c r="W145" i="1"/>
  <c r="I524" i="1"/>
  <c r="W163" i="1"/>
  <c r="W227" i="1"/>
  <c r="W245" i="1"/>
  <c r="W246" i="1"/>
  <c r="W249" i="1"/>
  <c r="X248" i="1"/>
  <c r="X249" i="1" s="1"/>
  <c r="W250" i="1"/>
  <c r="W257" i="1"/>
  <c r="X252" i="1"/>
  <c r="X256" i="1" s="1"/>
  <c r="W256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4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V524" i="1"/>
  <c r="W491" i="1"/>
  <c r="X486" i="1"/>
  <c r="X491" i="1" s="1"/>
  <c r="W492" i="1"/>
  <c r="W504" i="1"/>
  <c r="X500" i="1"/>
  <c r="X504" i="1" s="1"/>
  <c r="W505" i="1"/>
  <c r="W515" i="1"/>
  <c r="W516" i="1"/>
  <c r="M524" i="1"/>
  <c r="U524" i="1"/>
  <c r="R524" i="1"/>
  <c r="W365" i="1"/>
  <c r="W387" i="1"/>
  <c r="W421" i="1"/>
  <c r="W427" i="1"/>
  <c r="W436" i="1"/>
  <c r="X429" i="1"/>
  <c r="X436" i="1" s="1"/>
  <c r="W462" i="1"/>
  <c r="W477" i="1"/>
  <c r="W482" i="1"/>
  <c r="X479" i="1"/>
  <c r="X481" i="1" s="1"/>
  <c r="W512" i="1"/>
  <c r="X507" i="1"/>
  <c r="X512" i="1" s="1"/>
  <c r="W513" i="1"/>
  <c r="W426" i="1"/>
  <c r="W518" i="1" l="1"/>
  <c r="X519" i="1"/>
  <c r="W517" i="1"/>
  <c r="W514" i="1"/>
</calcChain>
</file>

<file path=xl/sharedStrings.xml><?xml version="1.0" encoding="utf-8"?>
<sst xmlns="http://schemas.openxmlformats.org/spreadsheetml/2006/main" count="2227" uniqueCount="752">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</sst>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 t="s">
        <v>751</v>
      </c>
      <c r="I5" s="386"/>
      <c r="J5" s="386"/>
      <c r="K5" s="386"/>
      <c r="L5" s="387"/>
      <c r="N5" s="24" t="s">
        <v>10</v>
      </c>
      <c r="O5" s="610">
        <v>45365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Четверг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6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0.45833333333333331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70</v>
      </c>
      <c r="W50" s="34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0</v>
      </c>
      <c r="W51" s="34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6.481481481481481</v>
      </c>
      <c r="W52" s="349">
        <f>IFERROR(W50/H50,"0")+IFERROR(W51/H51,"0")</f>
        <v>7</v>
      </c>
      <c r="X52" s="349">
        <f>IFERROR(IF(X50="",0,X50),"0")+IFERROR(IF(X51="",0,X51),"0")</f>
        <v>0.15225</v>
      </c>
      <c r="Y52" s="350"/>
      <c r="Z52" s="350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70</v>
      </c>
      <c r="W53" s="349">
        <f>IFERROR(SUM(W50:W51),"0")</f>
        <v>75.600000000000009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120</v>
      </c>
      <c r="W56" s="348">
        <f>IFERROR(IF(V56="",0,CEILING((V56/$H56),1)*$H56),"")</f>
        <v>129.60000000000002</v>
      </c>
      <c r="X56" s="36">
        <f>IFERROR(IF(W56=0,"",ROUNDUP(W56/H56,0)*0.02175),"")</f>
        <v>0.26100000000000001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13.5</v>
      </c>
      <c r="W58" s="348">
        <f>IFERROR(IF(V58="",0,CEILING((V58/$H58),1)*$H58),"")</f>
        <v>13.5</v>
      </c>
      <c r="X58" s="36">
        <f>IFERROR(IF(W58=0,"",ROUNDUP(W58/H58,0)*0.00937),"")</f>
        <v>2.811E-2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14.111111111111111</v>
      </c>
      <c r="W60" s="349">
        <f>IFERROR(W56/H56,"0")+IFERROR(W57/H57,"0")+IFERROR(W58/H58,"0")+IFERROR(W59/H59,"0")</f>
        <v>15.000000000000002</v>
      </c>
      <c r="X60" s="349">
        <f>IFERROR(IF(X56="",0,X56),"0")+IFERROR(IF(X57="",0,X57),"0")+IFERROR(IF(X58="",0,X58),"0")+IFERROR(IF(X59="",0,X59),"0")</f>
        <v>0.28911000000000003</v>
      </c>
      <c r="Y60" s="350"/>
      <c r="Z60" s="350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133.5</v>
      </c>
      <c r="W61" s="349">
        <f>IFERROR(SUM(W56:W59),"0")</f>
        <v>143.10000000000002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0</v>
      </c>
      <c r="W65" s="348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4">
        <v>4680115882133</v>
      </c>
      <c r="E69" s="355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4">
        <v>4680115882133</v>
      </c>
      <c r="E70" s="355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0"/>
      <c r="Z85" s="350"/>
    </row>
    <row r="86" spans="1:53" hidden="1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0</v>
      </c>
      <c r="W86" s="349">
        <f>IFERROR(SUM(W64:W84),"0")</f>
        <v>0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10</v>
      </c>
      <c r="W96" s="348">
        <f t="shared" si="5"/>
        <v>12.600000000000001</v>
      </c>
      <c r="X96" s="36">
        <f>IFERROR(IF(W96=0,"",ROUNDUP(W96/H96,0)*0.00937),"")</f>
        <v>2.811E-2</v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10</v>
      </c>
      <c r="W97" s="348">
        <f t="shared" si="5"/>
        <v>18</v>
      </c>
      <c r="X97" s="36">
        <f>IFERROR(IF(W97=0,"",ROUNDUP(W97/H97,0)*0.02175),"")</f>
        <v>4.3499999999999997E-2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3.4920634920634921</v>
      </c>
      <c r="W103" s="349">
        <f>IFERROR(W95/H95,"0")+IFERROR(W96/H96,"0")+IFERROR(W97/H97,"0")+IFERROR(W98/H98,"0")+IFERROR(W99/H99,"0")+IFERROR(W100/H100,"0")+IFERROR(W101/H101,"0")+IFERROR(W102/H102,"0")</f>
        <v>5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7.1609999999999993E-2</v>
      </c>
      <c r="Y103" s="350"/>
      <c r="Z103" s="350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20</v>
      </c>
      <c r="W104" s="349">
        <f>IFERROR(SUM(W95:W102),"0")</f>
        <v>30.6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4">
        <v>4607091386967</v>
      </c>
      <c r="E106" s="355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4301051543</v>
      </c>
      <c r="D107" s="354">
        <v>4607091386967</v>
      </c>
      <c r="E107" s="355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0"/>
      <c r="Z118" s="350"/>
    </row>
    <row r="119" spans="1:53" hidden="1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0</v>
      </c>
      <c r="W119" s="349">
        <f>IFERROR(SUM(W106:W117),"0")</f>
        <v>0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0</v>
      </c>
      <c r="W136" s="349">
        <f>IFERROR(W132/H132,"0")+IFERROR(W133/H133,"0")+IFERROR(W134/H134,"0")+IFERROR(W135/H135,"0")</f>
        <v>0</v>
      </c>
      <c r="X136" s="349">
        <f>IFERROR(IF(X132="",0,X132),"0")+IFERROR(IF(X133="",0,X133),"0")+IFERROR(IF(X134="",0,X134),"0")+IFERROR(IF(X135="",0,X135),"0")</f>
        <v>0</v>
      </c>
      <c r="Y136" s="350"/>
      <c r="Z136" s="350"/>
    </row>
    <row r="137" spans="1:53" hidden="1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0</v>
      </c>
      <c r="W137" s="349">
        <f>IFERROR(SUM(W132:W135),"0")</f>
        <v>0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5</v>
      </c>
      <c r="W148" s="348">
        <f t="shared" ref="W148:W156" si="8">IFERROR(IF(V148="",0,CEILING((V148/$H148),1)*$H148),"")</f>
        <v>8.4</v>
      </c>
      <c r="X148" s="36">
        <f>IFERROR(IF(W148=0,"",ROUNDUP(W148/H148,0)*0.00753),"")</f>
        <v>1.506E-2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1.1904761904761905</v>
      </c>
      <c r="W157" s="349">
        <f>IFERROR(W148/H148,"0")+IFERROR(W149/H149,"0")+IFERROR(W150/H150,"0")+IFERROR(W151/H151,"0")+IFERROR(W152/H152,"0")+IFERROR(W153/H153,"0")+IFERROR(W154/H154,"0")+IFERROR(W155/H155,"0")+IFERROR(W156/H156,"0")</f>
        <v>2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1.506E-2</v>
      </c>
      <c r="Y157" s="350"/>
      <c r="Z157" s="350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5</v>
      </c>
      <c r="W158" s="349">
        <f>IFERROR(SUM(W148:W156),"0")</f>
        <v>8.4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hidden="1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hidden="1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hidden="1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150</v>
      </c>
      <c r="W232" s="348">
        <f t="shared" si="13"/>
        <v>151.20000000000002</v>
      </c>
      <c r="X232" s="36">
        <f>IFERROR(IF(W232=0,"",ROUNDUP(W232/H232,0)*0.02175),"")</f>
        <v>0.30449999999999999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4301011395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4301010928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20</v>
      </c>
      <c r="W235" s="348">
        <f t="shared" si="13"/>
        <v>21.6</v>
      </c>
      <c r="X235" s="36">
        <f>IFERROR(IF(W235=0,"",ROUNDUP(W235/H235,0)*0.02175),"")</f>
        <v>4.3499999999999997E-2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10</v>
      </c>
      <c r="W236" s="348">
        <f t="shared" si="13"/>
        <v>10.8</v>
      </c>
      <c r="X236" s="36">
        <f>IFERROR(IF(W236=0,"",ROUNDUP(W236/H236,0)*0.02175),"")</f>
        <v>2.1749999999999999E-2</v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16.666666666666664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17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0.36974999999999997</v>
      </c>
      <c r="Y245" s="350"/>
      <c r="Z245" s="350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180</v>
      </c>
      <c r="W246" s="349">
        <f>IFERROR(SUM(W230:W244),"0")</f>
        <v>183.60000000000002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hidden="1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0</v>
      </c>
      <c r="W252" s="348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0</v>
      </c>
      <c r="W256" s="349">
        <f>IFERROR(W252/H252,"0")+IFERROR(W253/H253,"0")+IFERROR(W254/H254,"0")+IFERROR(W255/H255,"0")</f>
        <v>0</v>
      </c>
      <c r="X256" s="349">
        <f>IFERROR(IF(X252="",0,X252),"0")+IFERROR(IF(X253="",0,X253),"0")+IFERROR(IF(X254="",0,X254),"0")+IFERROR(IF(X255="",0,X255),"0")</f>
        <v>0</v>
      </c>
      <c r="Y256" s="350"/>
      <c r="Z256" s="350"/>
    </row>
    <row r="257" spans="1:53" hidden="1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0</v>
      </c>
      <c r="W257" s="349">
        <f>IFERROR(SUM(W252:W255),"0")</f>
        <v>0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170</v>
      </c>
      <c r="W259" s="348">
        <f t="shared" ref="W259:W266" si="15">IFERROR(IF(V259="",0,CEILING((V259/$H259),1)*$H259),"")</f>
        <v>171.6</v>
      </c>
      <c r="X259" s="36">
        <f>IFERROR(IF(W259=0,"",ROUNDUP(W259/H259,0)*0.02175),"")</f>
        <v>0.47849999999999998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21.794871794871796</v>
      </c>
      <c r="W267" s="349">
        <f>IFERROR(W259/H259,"0")+IFERROR(W260/H260,"0")+IFERROR(W261/H261,"0")+IFERROR(W262/H262,"0")+IFERROR(W263/H263,"0")+IFERROR(W264/H264,"0")+IFERROR(W265/H265,"0")+IFERROR(W266/H266,"0")</f>
        <v>22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0.47849999999999998</v>
      </c>
      <c r="Y267" s="350"/>
      <c r="Z267" s="350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170</v>
      </c>
      <c r="W268" s="349">
        <f>IFERROR(SUM(W259:W266),"0")</f>
        <v>171.6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0</v>
      </c>
      <c r="W271" s="348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0</v>
      </c>
      <c r="W273" s="349">
        <f>IFERROR(W270/H270,"0")+IFERROR(W271/H271,"0")+IFERROR(W272/H272,"0")</f>
        <v>0</v>
      </c>
      <c r="X273" s="349">
        <f>IFERROR(IF(X270="",0,X270),"0")+IFERROR(IF(X271="",0,X271),"0")+IFERROR(IF(X272="",0,X272),"0")</f>
        <v>0</v>
      </c>
      <c r="Y273" s="350"/>
      <c r="Z273" s="350"/>
    </row>
    <row r="274" spans="1:53" hidden="1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0</v>
      </c>
      <c r="W274" s="349">
        <f>IFERROR(SUM(W270:W272),"0")</f>
        <v>0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hidden="1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hidden="1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hidden="1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10</v>
      </c>
      <c r="W289" s="348">
        <f t="shared" ref="W289:W296" si="16">IFERROR(IF(V289="",0,CEILING((V289/$H289),1)*$H289),"")</f>
        <v>10.8</v>
      </c>
      <c r="X289" s="36">
        <f>IFERROR(IF(W289=0,"",ROUNDUP(W289/H289,0)*0.02175),"")</f>
        <v>2.1749999999999999E-2</v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4301011396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4301011322</v>
      </c>
      <c r="D292" s="354">
        <v>4607091387452</v>
      </c>
      <c r="E292" s="355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8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4301011619</v>
      </c>
      <c r="D293" s="354">
        <v>4607091387452</v>
      </c>
      <c r="E293" s="355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0.92592592592592582</v>
      </c>
      <c r="W297" s="349">
        <f>IFERROR(W289/H289,"0")+IFERROR(W290/H290,"0")+IFERROR(W291/H291,"0")+IFERROR(W292/H292,"0")+IFERROR(W293/H293,"0")+IFERROR(W294/H294,"0")+IFERROR(W295/H295,"0")+IFERROR(W296/H296,"0")</f>
        <v>1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2.1749999999999999E-2</v>
      </c>
      <c r="Y297" s="350"/>
      <c r="Z297" s="350"/>
    </row>
    <row r="298" spans="1:53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10</v>
      </c>
      <c r="W298" s="349">
        <f>IFERROR(SUM(W289:W296),"0")</f>
        <v>10.8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hidden="1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hidden="1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20</v>
      </c>
      <c r="W310" s="348">
        <f>IFERROR(IF(V310="",0,CEILING((V310/$H310),1)*$H310),"")</f>
        <v>24.299999999999997</v>
      </c>
      <c r="X310" s="36">
        <f>IFERROR(IF(W310=0,"",ROUNDUP(W310/H310,0)*0.02175),"")</f>
        <v>6.5250000000000002E-2</v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2.4691358024691361</v>
      </c>
      <c r="W313" s="349">
        <f>IFERROR(W310/H310,"0")+IFERROR(W311/H311,"0")+IFERROR(W312/H312,"0")</f>
        <v>3</v>
      </c>
      <c r="X313" s="349">
        <f>IFERROR(IF(X310="",0,X310),"0")+IFERROR(IF(X311="",0,X311),"0")+IFERROR(IF(X312="",0,X312),"0")</f>
        <v>6.5250000000000002E-2</v>
      </c>
      <c r="Y313" s="350"/>
      <c r="Z313" s="350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20</v>
      </c>
      <c r="W314" s="349">
        <f>IFERROR(SUM(W310:W312),"0")</f>
        <v>24.299999999999997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hidden="1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45</v>
      </c>
      <c r="W333" s="348">
        <f t="shared" si="17"/>
        <v>45</v>
      </c>
      <c r="X333" s="36">
        <f>IFERROR(IF(W333=0,"",ROUNDUP(W333/H333,0)*0.02175),"")</f>
        <v>6.5250000000000002E-2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15</v>
      </c>
      <c r="W337" s="348">
        <f t="shared" si="17"/>
        <v>15</v>
      </c>
      <c r="X337" s="36">
        <f>IFERROR(IF(W337=0,"",ROUNDUP(W337/H337,0)*0.02175),"")</f>
        <v>2.1749999999999999E-2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4</v>
      </c>
      <c r="W340" s="349">
        <f>IFERROR(W332/H332,"0")+IFERROR(W333/H333,"0")+IFERROR(W334/H334,"0")+IFERROR(W335/H335,"0")+IFERROR(W336/H336,"0")+IFERROR(W337/H337,"0")+IFERROR(W338/H338,"0")+IFERROR(W339/H339,"0")</f>
        <v>4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8.6999999999999994E-2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60</v>
      </c>
      <c r="W341" s="349">
        <f>IFERROR(SUM(W332:W339),"0")</f>
        <v>60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30</v>
      </c>
      <c r="W343" s="348">
        <f>IFERROR(IF(V343="",0,CEILING((V343/$H343),1)*$H343),"")</f>
        <v>30</v>
      </c>
      <c r="X343" s="36">
        <f>IFERROR(IF(W343=0,"",ROUNDUP(W343/H343,0)*0.02175),"")</f>
        <v>4.3499999999999997E-2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2</v>
      </c>
      <c r="W346" s="349">
        <f>IFERROR(W343/H343,"0")+IFERROR(W344/H344,"0")+IFERROR(W345/H345,"0")</f>
        <v>2</v>
      </c>
      <c r="X346" s="349">
        <f>IFERROR(IF(X343="",0,X343),"0")+IFERROR(IF(X344="",0,X344),"0")+IFERROR(IF(X345="",0,X345),"0")</f>
        <v>4.3499999999999997E-2</v>
      </c>
      <c r="Y346" s="350"/>
      <c r="Z346" s="350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30</v>
      </c>
      <c r="W347" s="349">
        <f>IFERROR(SUM(W343:W345),"0")</f>
        <v>30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hidden="1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hidden="1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hidden="1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hidden="1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0"/>
      <c r="Z403" s="350"/>
    </row>
    <row r="404" spans="1:53" hidden="1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0</v>
      </c>
      <c r="W404" s="349">
        <f>IFERROR(SUM(W390:W402),"0")</f>
        <v>0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hidden="1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hidden="1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hidden="1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hidden="1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4301011363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594</v>
      </c>
      <c r="B451" s="54" t="s">
        <v>596</v>
      </c>
      <c r="C451" s="31">
        <v>4301011779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7" t="s">
        <v>597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0</v>
      </c>
      <c r="W454" s="348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hidden="1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350"/>
      <c r="Z462" s="350"/>
    </row>
    <row r="463" spans="1:53" hidden="1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0</v>
      </c>
      <c r="W463" s="349">
        <f>IFERROR(SUM(W449:W461),"0")</f>
        <v>0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hidden="1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idden="1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hidden="1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hidden="1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0</v>
      </c>
      <c r="W476" s="349">
        <f>IFERROR(W470/H470,"0")+IFERROR(W471/H471,"0")+IFERROR(W472/H472,"0")+IFERROR(W473/H473,"0")+IFERROR(W474/H474,"0")+IFERROR(W475/H475,"0")</f>
        <v>0</v>
      </c>
      <c r="X476" s="349">
        <f>IFERROR(IF(X470="",0,X470),"0")+IFERROR(IF(X471="",0,X471),"0")+IFERROR(IF(X472="",0,X472),"0")+IFERROR(IF(X473="",0,X473),"0")+IFERROR(IF(X474="",0,X474),"0")+IFERROR(IF(X475="",0,X475),"0")</f>
        <v>0</v>
      </c>
      <c r="Y476" s="350"/>
      <c r="Z476" s="350"/>
    </row>
    <row r="477" spans="1:53" hidden="1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0</v>
      </c>
      <c r="W477" s="349">
        <f>IFERROR(SUM(W470:W475),"0")</f>
        <v>0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hidden="1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hidden="1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15</v>
      </c>
      <c r="W501" s="348">
        <f>IFERROR(IF(V501="",0,CEILING((V501/$H501),1)*$H501),"")</f>
        <v>16.8</v>
      </c>
      <c r="X501" s="36">
        <f>IFERROR(IF(W501=0,"",ROUNDUP(W501/H501,0)*0.00753),"")</f>
        <v>3.0120000000000001E-2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3.5714285714285712</v>
      </c>
      <c r="W504" s="349">
        <f>IFERROR(W500/H500,"0")+IFERROR(W501/H501,"0")+IFERROR(W502/H502,"0")+IFERROR(W503/H503,"0")</f>
        <v>4</v>
      </c>
      <c r="X504" s="349">
        <f>IFERROR(IF(X500="",0,X500),"0")+IFERROR(IF(X501="",0,X501),"0")+IFERROR(IF(X502="",0,X502),"0")+IFERROR(IF(X503="",0,X503),"0")</f>
        <v>3.0120000000000001E-2</v>
      </c>
      <c r="Y504" s="350"/>
      <c r="Z504" s="350"/>
    </row>
    <row r="505" spans="1:53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15</v>
      </c>
      <c r="W505" s="349">
        <f>IFERROR(SUM(W500:W503),"0")</f>
        <v>16.8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hidden="1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idden="1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hidden="1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713.5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754.8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750.19540089540101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793.84800000000007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2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2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800.19540089540101</v>
      </c>
      <c r="W517" s="349">
        <f>GrossWeightTotalR+PalletQtyTotalR*25</f>
        <v>843.84800000000007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76.703161036494365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82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1.6238999999999999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75.600000000000009</v>
      </c>
      <c r="D524" s="46">
        <f>IFERROR(W56*1,"0")+IFERROR(W57*1,"0")+IFERROR(W58*1,"0")+IFERROR(W59*1,"0")</f>
        <v>143.10000000000002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30.6</v>
      </c>
      <c r="F524" s="46">
        <f>IFERROR(W132*1,"0")+IFERROR(W133*1,"0")+IFERROR(W134*1,"0")+IFERROR(W135*1,"0")</f>
        <v>0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8.4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355.20000000000005</v>
      </c>
      <c r="N524" s="46">
        <f>IFERROR(W289*1,"0")+IFERROR(W290*1,"0")+IFERROR(W291*1,"0")+IFERROR(W292*1,"0")+IFERROR(W293*1,"0")+IFERROR(W294*1,"0")+IFERROR(W295*1,"0")+IFERROR(W296*1,"0")+IFERROR(W300*1,"0")+IFERROR(W301*1,"0")</f>
        <v>10.8</v>
      </c>
      <c r="O524" s="46">
        <f>IFERROR(W306*1,"0")+IFERROR(W310*1,"0")+IFERROR(W311*1,"0")+IFERROR(W312*1,"0")+IFERROR(W316*1,"0")+IFERROR(W320*1,"0")</f>
        <v>24.299999999999997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90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16.8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,19"/>
        <filter val="10,00"/>
        <filter val="120,00"/>
        <filter val="13,50"/>
        <filter val="133,50"/>
        <filter val="14,11"/>
        <filter val="15,00"/>
        <filter val="150,00"/>
        <filter val="16,67"/>
        <filter val="170,00"/>
        <filter val="180,00"/>
        <filter val="2"/>
        <filter val="2,00"/>
        <filter val="2,47"/>
        <filter val="20,00"/>
        <filter val="21,79"/>
        <filter val="3,49"/>
        <filter val="3,57"/>
        <filter val="30,00"/>
        <filter val="4,00"/>
        <filter val="45,00"/>
        <filter val="5,00"/>
        <filter val="6,48"/>
        <filter val="60,00"/>
        <filter val="70,00"/>
        <filter val="713,50"/>
        <filter val="750,20"/>
        <filter val="76,70"/>
        <filter val="800,20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