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5F1AB8-ACBD-4F52-BD7C-BA0D41FDD9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X129" i="1" l="1"/>
  <c r="W134" i="1"/>
  <c r="W140" i="1"/>
  <c r="W153" i="1"/>
  <c r="W161" i="1"/>
  <c r="W178" i="1"/>
  <c r="X184" i="1"/>
  <c r="W185" i="1"/>
  <c r="W200" i="1"/>
  <c r="W233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X267" i="1" l="1"/>
  <c r="W262" i="1"/>
  <c r="B275" i="1" s="1"/>
  <c r="W265" i="1"/>
  <c r="W266" i="1"/>
  <c r="A275" i="1" s="1"/>
  <c r="C275" i="1" l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<sst xmlns="http://schemas.openxmlformats.org/spreadsheetml/2006/main" count="965" uniqueCount="373">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</sst>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372</v>
      </c>
      <c r="I5" s="195"/>
      <c r="J5" s="195"/>
      <c r="K5" s="195"/>
      <c r="L5" s="196"/>
      <c r="N5" s="25" t="s">
        <v>10</v>
      </c>
      <c r="O5" s="303">
        <v>45369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349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Понедельник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0.375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49</v>
      </c>
      <c r="W29" s="165">
        <f>IFERROR(IF(V29="","",V29),"")</f>
        <v>49</v>
      </c>
      <c r="X29" s="37">
        <f>IFERROR(IF(V29="","",V29*0.00936),"")</f>
        <v>0.45863999999999999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45</v>
      </c>
      <c r="W30" s="165">
        <f>IFERROR(IF(V30="","",V30),"")</f>
        <v>45</v>
      </c>
      <c r="X30" s="37">
        <f>IFERROR(IF(V30="","",V30*0.00936),"")</f>
        <v>0.42120000000000002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32</v>
      </c>
      <c r="W31" s="165">
        <f>IFERROR(IF(V31="","",V31),"")</f>
        <v>32</v>
      </c>
      <c r="X31" s="37">
        <f>IFERROR(IF(V31="","",V31*0.00936),"")</f>
        <v>0.29952000000000001</v>
      </c>
      <c r="Y31" s="57"/>
      <c r="Z31" s="58"/>
      <c r="AD31" s="62"/>
      <c r="BA31" s="67" t="s">
        <v>74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126</v>
      </c>
      <c r="W32" s="166">
        <f>IFERROR(SUM(W28:W31),"0")</f>
        <v>126</v>
      </c>
      <c r="X32" s="166">
        <f>IFERROR(IF(X28="",0,X28),"0")+IFERROR(IF(X29="",0,X29),"0")+IFERROR(IF(X30="",0,X30),"0")+IFERROR(IF(X31="",0,X31),"0")</f>
        <v>1.17936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189</v>
      </c>
      <c r="W33" s="166">
        <f>IFERROR(SUMPRODUCT(W28:W31*H28:H31),"0")</f>
        <v>189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hidden="1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hidden="1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18</v>
      </c>
      <c r="W55" s="165">
        <f t="shared" si="0"/>
        <v>18</v>
      </c>
      <c r="X55" s="37">
        <f t="shared" si="1"/>
        <v>0.27900000000000003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18</v>
      </c>
      <c r="W56" s="166">
        <f>IFERROR(SUM(W50:W55),"0")</f>
        <v>18</v>
      </c>
      <c r="X56" s="166">
        <f>IFERROR(IF(X50="",0,X50),"0")+IFERROR(IF(X51="",0,X51),"0")+IFERROR(IF(X52="",0,X52),"0")+IFERROR(IF(X53="",0,X53),"0")+IFERROR(IF(X54="",0,X54),"0")+IFERROR(IF(X55="",0,X55),"0")</f>
        <v>0.27900000000000003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129.6</v>
      </c>
      <c r="W57" s="166">
        <f>IFERROR(SUMPRODUCT(W50:W55*H50:H55),"0")</f>
        <v>129.6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194</v>
      </c>
      <c r="W61" s="165">
        <f>IFERROR(IF(V61="","",V61),"")</f>
        <v>194</v>
      </c>
      <c r="X61" s="37">
        <f>IFERROR(IF(V61="","",V61*0.00866),"")</f>
        <v>1.6800399999999998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194</v>
      </c>
      <c r="W62" s="166">
        <f>IFERROR(SUM(W60:W61),"0")</f>
        <v>194</v>
      </c>
      <c r="X62" s="166">
        <f>IFERROR(IF(X60="",0,X60),"0")+IFERROR(IF(X61="",0,X61),"0")</f>
        <v>1.6800399999999998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970</v>
      </c>
      <c r="W63" s="166">
        <f>IFERROR(SUMPRODUCT(W60:W61*H60:H61),"0")</f>
        <v>970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hidden="1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25</v>
      </c>
      <c r="W78" s="165">
        <f t="shared" si="2"/>
        <v>25</v>
      </c>
      <c r="X78" s="37">
        <f t="shared" si="3"/>
        <v>0.44700000000000001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8</v>
      </c>
      <c r="W79" s="165">
        <f t="shared" si="2"/>
        <v>8</v>
      </c>
      <c r="X79" s="37">
        <f t="shared" si="3"/>
        <v>0.14304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11</v>
      </c>
      <c r="W81" s="165">
        <f t="shared" si="2"/>
        <v>11</v>
      </c>
      <c r="X81" s="37">
        <f t="shared" si="3"/>
        <v>0.19667999999999999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24</v>
      </c>
      <c r="W82" s="165">
        <f t="shared" si="2"/>
        <v>24</v>
      </c>
      <c r="X82" s="37">
        <f t="shared" si="3"/>
        <v>0.42912</v>
      </c>
      <c r="Y82" s="57"/>
      <c r="Z82" s="58"/>
      <c r="AD82" s="62"/>
      <c r="BA82" s="90" t="s">
        <v>74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68</v>
      </c>
      <c r="W83" s="166">
        <f>IFERROR(SUM(W77:W82),"0")</f>
        <v>68</v>
      </c>
      <c r="X83" s="166">
        <f>IFERROR(IF(X77="",0,X77),"0")+IFERROR(IF(X78="",0,X78),"0")+IFERROR(IF(X79="",0,X79),"0")+IFERROR(IF(X80="",0,X80),"0")+IFERROR(IF(X81="",0,X81),"0")+IFERROR(IF(X82="",0,X82),"0")</f>
        <v>1.21584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247.44</v>
      </c>
      <c r="W84" s="166">
        <f>IFERROR(SUMPRODUCT(W77:W82*H77:H82),"0")</f>
        <v>247.44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5</v>
      </c>
      <c r="W87" s="165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13</v>
      </c>
      <c r="W88" s="165">
        <f>IFERROR(IF(V88="","",V88),"")</f>
        <v>13</v>
      </c>
      <c r="X88" s="37">
        <f>IFERROR(IF(V88="","",V88*0.01788),"")</f>
        <v>0.23244000000000001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18</v>
      </c>
      <c r="W90" s="166">
        <f>IFERROR(SUM(W87:W89),"0")</f>
        <v>18</v>
      </c>
      <c r="X90" s="166">
        <f>IFERROR(IF(X87="",0,X87),"0")+IFERROR(IF(X88="",0,X88),"0")+IFERROR(IF(X89="",0,X89),"0")</f>
        <v>0.27923999999999999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57.600000000000009</v>
      </c>
      <c r="W91" s="166">
        <f>IFERROR(SUMPRODUCT(W87:W89*H87:H89),"0")</f>
        <v>57.600000000000009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18</v>
      </c>
      <c r="W95" s="165">
        <f>IFERROR(IF(V95="","",V95),"")</f>
        <v>18</v>
      </c>
      <c r="X95" s="37">
        <f>IFERROR(IF(V95="","",V95*0.0155),"")</f>
        <v>0.27900000000000003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92</v>
      </c>
      <c r="W97" s="165">
        <f>IFERROR(IF(V97="","",V97),"")</f>
        <v>92</v>
      </c>
      <c r="X97" s="37">
        <f>IFERROR(IF(V97="","",V97*0.0155),"")</f>
        <v>1.4259999999999999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110</v>
      </c>
      <c r="W99" s="166">
        <f>IFERROR(SUM(W94:W98),"0")</f>
        <v>110</v>
      </c>
      <c r="X99" s="166">
        <f>IFERROR(IF(X94="",0,X94),"0")+IFERROR(IF(X95="",0,X95),"0")+IFERROR(IF(X96="",0,X96),"0")+IFERROR(IF(X97="",0,X97),"0")+IFERROR(IF(X98="",0,X98),"0")</f>
        <v>1.7050000000000001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792</v>
      </c>
      <c r="W100" s="166">
        <f>IFERROR(SUMPRODUCT(W94:W98*H94:H98),"0")</f>
        <v>792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39</v>
      </c>
      <c r="W103" s="165">
        <f>IFERROR(IF(V103="","",V103),"")</f>
        <v>39</v>
      </c>
      <c r="X103" s="37">
        <f>IFERROR(IF(V103="","",V103*0.01788),"")</f>
        <v>0.69732000000000005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21</v>
      </c>
      <c r="W104" s="165">
        <f>IFERROR(IF(V104="","",V104),"")</f>
        <v>21</v>
      </c>
      <c r="X104" s="37">
        <f>IFERROR(IF(V104="","",V104*0.01788),"")</f>
        <v>0.37547999999999998</v>
      </c>
      <c r="Y104" s="57"/>
      <c r="Z104" s="58"/>
      <c r="AD104" s="62"/>
      <c r="BA104" s="100" t="s">
        <v>74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60</v>
      </c>
      <c r="W105" s="166">
        <f>IFERROR(SUM(W103:W104),"0")</f>
        <v>60</v>
      </c>
      <c r="X105" s="166">
        <f>IFERROR(IF(X103="",0,X103),"0")+IFERROR(IF(X104="",0,X104),"0")</f>
        <v>1.0728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180</v>
      </c>
      <c r="W106" s="166">
        <f>IFERROR(SUMPRODUCT(W103:W104*H103:H104),"0")</f>
        <v>180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hidden="1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0</v>
      </c>
      <c r="W109" s="165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74</v>
      </c>
    </row>
    <row r="110" spans="1:53" hidden="1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0</v>
      </c>
      <c r="W110" s="166">
        <f>IFERROR(SUM(W109:W109),"0")</f>
        <v>0</v>
      </c>
      <c r="X110" s="166">
        <f>IFERROR(IF(X109="",0,X109),"0")</f>
        <v>0</v>
      </c>
      <c r="Y110" s="167"/>
      <c r="Z110" s="167"/>
    </row>
    <row r="111" spans="1:53" hidden="1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0</v>
      </c>
      <c r="W111" s="166">
        <f>IFERROR(SUMPRODUCT(W109:W109*H109:H109),"0")</f>
        <v>0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7</v>
      </c>
      <c r="W117" s="165">
        <f>IFERROR(IF(V117="","",V117),"")</f>
        <v>7</v>
      </c>
      <c r="X117" s="37">
        <f>IFERROR(IF(V117="","",V117*0.01788),"")</f>
        <v>0.12515999999999999</v>
      </c>
      <c r="Y117" s="57"/>
      <c r="Z117" s="58"/>
      <c r="AD117" s="62"/>
      <c r="BA117" s="105" t="s">
        <v>74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7</v>
      </c>
      <c r="W118" s="166">
        <f>IFERROR(SUM(W114:W117),"0")</f>
        <v>7</v>
      </c>
      <c r="X118" s="166">
        <f>IFERROR(IF(X114="",0,X114),"0")+IFERROR(IF(X115="",0,X115),"0")+IFERROR(IF(X116="",0,X116),"0")+IFERROR(IF(X117="",0,X117),"0")</f>
        <v>0.12515999999999999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21</v>
      </c>
      <c r="W119" s="166">
        <f>IFERROR(SUMPRODUCT(W114:W117*H114:H117),"0")</f>
        <v>21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24</v>
      </c>
      <c r="W146" s="165">
        <f>IFERROR(IF(V146="","",V146),"")</f>
        <v>24</v>
      </c>
      <c r="X146" s="37">
        <f>IFERROR(IF(V146="","",V146*0.00866),"")</f>
        <v>0.20783999999999997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24</v>
      </c>
      <c r="W148" s="166">
        <f>IFERROR(SUM(W144:W147),"0")</f>
        <v>24</v>
      </c>
      <c r="X148" s="166">
        <f>IFERROR(IF(X144="",0,X144),"0")+IFERROR(IF(X145="",0,X145),"0")+IFERROR(IF(X146="",0,X146),"0")+IFERROR(IF(X147="",0,X147),"0")</f>
        <v>0.20783999999999997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120</v>
      </c>
      <c r="W149" s="166">
        <f>IFERROR(SUMPRODUCT(W144:W147*H144:H147),"0")</f>
        <v>120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26</v>
      </c>
      <c r="W158" s="165">
        <f>IFERROR(IF(V158="","",V158),"")</f>
        <v>26</v>
      </c>
      <c r="X158" s="37">
        <f>IFERROR(IF(V158="","",V158*0.01788),"")</f>
        <v>0.46488000000000002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15</v>
      </c>
      <c r="W159" s="165">
        <f>IFERROR(IF(V159="","",V159),"")</f>
        <v>15</v>
      </c>
      <c r="X159" s="37">
        <f>IFERROR(IF(V159="","",V159*0.01788),"")</f>
        <v>0.26819999999999999</v>
      </c>
      <c r="Y159" s="57"/>
      <c r="Z159" s="58"/>
      <c r="AD159" s="62"/>
      <c r="BA159" s="118" t="s">
        <v>74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41</v>
      </c>
      <c r="W160" s="166">
        <f>IFERROR(SUM(W158:W159),"0")</f>
        <v>41</v>
      </c>
      <c r="X160" s="166">
        <f>IFERROR(IF(X158="",0,X158),"0")+IFERROR(IF(X159="",0,X159),"0")</f>
        <v>0.73307999999999995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123</v>
      </c>
      <c r="W161" s="166">
        <f>IFERROR(SUMPRODUCT(W158:W159*H158:H159),"0")</f>
        <v>123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3</v>
      </c>
      <c r="W176" s="165">
        <f>IFERROR(IF(V176="","",V176),"")</f>
        <v>3</v>
      </c>
      <c r="X176" s="37">
        <f>IFERROR(IF(V176="","",V176*0.01788),"")</f>
        <v>5.364E-2</v>
      </c>
      <c r="Y176" s="57"/>
      <c r="Z176" s="58"/>
      <c r="AD176" s="62"/>
      <c r="BA176" s="123" t="s">
        <v>74</v>
      </c>
    </row>
    <row r="177" spans="1:53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3</v>
      </c>
      <c r="W177" s="166">
        <f>IFERROR(SUM(W174:W176),"0")</f>
        <v>3</v>
      </c>
      <c r="X177" s="166">
        <f>IFERROR(IF(X174="",0,X174),"0")+IFERROR(IF(X175="",0,X175),"0")+IFERROR(IF(X176="",0,X176),"0")</f>
        <v>5.364E-2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9</v>
      </c>
      <c r="W178" s="166">
        <f>IFERROR(SUMPRODUCT(W174:W176*H174:H176),"0")</f>
        <v>9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36</v>
      </c>
      <c r="W188" s="165">
        <f>IFERROR(IF(V188="","",V188),"")</f>
        <v>36</v>
      </c>
      <c r="X188" s="37">
        <f>IFERROR(IF(V188="","",V188*0.0155),"")</f>
        <v>0.55800000000000005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36</v>
      </c>
      <c r="W191" s="166">
        <f>IFERROR(SUM(W188:W190),"0")</f>
        <v>36</v>
      </c>
      <c r="X191" s="166">
        <f>IFERROR(IF(X188="",0,X188),"0")+IFERROR(IF(X189="",0,X189),"0")+IFERROR(IF(X190="",0,X190),"0")</f>
        <v>0.55800000000000005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201.6</v>
      </c>
      <c r="W192" s="166">
        <f>IFERROR(SUMPRODUCT(W188:W190*H188:H190),"0")</f>
        <v>201.6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11</v>
      </c>
      <c r="W196" s="165">
        <f>IFERROR(IF(V196="","",V196),"")</f>
        <v>11</v>
      </c>
      <c r="X196" s="37">
        <f>IFERROR(IF(V196="","",V196*0.0155),"")</f>
        <v>0.17049999999999998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hidden="1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11</v>
      </c>
      <c r="W199" s="166">
        <f>IFERROR(SUM(W195:W198),"0")</f>
        <v>11</v>
      </c>
      <c r="X199" s="166">
        <f>IFERROR(IF(X195="",0,X195),"0")+IFERROR(IF(X196="",0,X196),"0")+IFERROR(IF(X197="",0,X197),"0")+IFERROR(IF(X198="",0,X198),"0")</f>
        <v>0.17049999999999998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79.2</v>
      </c>
      <c r="W200" s="166">
        <f>IFERROR(SUMPRODUCT(W195:W198*H195:H198),"0")</f>
        <v>79.2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17</v>
      </c>
      <c r="W221" s="165">
        <f>IFERROR(IF(V221="","",V221),"")</f>
        <v>17</v>
      </c>
      <c r="X221" s="37">
        <f>IFERROR(IF(V221="","",V221*0.0155),"")</f>
        <v>0.26350000000000001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17</v>
      </c>
      <c r="W222" s="166">
        <f>IFERROR(SUM(W221:W221),"0")</f>
        <v>17</v>
      </c>
      <c r="X222" s="166">
        <f>IFERROR(IF(X221="",0,X221),"0")</f>
        <v>0.26350000000000001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85</v>
      </c>
      <c r="W223" s="166">
        <f>IFERROR(SUMPRODUCT(W221:W221*H221:H221),"0")</f>
        <v>85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11</v>
      </c>
      <c r="W232" s="165">
        <f>IFERROR(IF(V232="","",V232),"")</f>
        <v>11</v>
      </c>
      <c r="X232" s="37">
        <f>IFERROR(IF(V232="","",V232*0.00502),"")</f>
        <v>5.5220000000000005E-2</v>
      </c>
      <c r="Y232" s="57"/>
      <c r="Z232" s="58"/>
      <c r="AD232" s="62"/>
      <c r="BA232" s="139" t="s">
        <v>74</v>
      </c>
    </row>
    <row r="233" spans="1:53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11</v>
      </c>
      <c r="W233" s="166">
        <f>IFERROR(SUM(W232:W232),"0")</f>
        <v>11</v>
      </c>
      <c r="X233" s="166">
        <f>IFERROR(IF(X232="",0,X232),"0")</f>
        <v>5.5220000000000005E-2</v>
      </c>
      <c r="Y233" s="167"/>
      <c r="Z233" s="167"/>
    </row>
    <row r="234" spans="1:53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19.8</v>
      </c>
      <c r="W234" s="166">
        <f>IFERROR(SUMPRODUCT(W232:W232*H232:H232),"0")</f>
        <v>19.8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hidden="1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0</v>
      </c>
      <c r="W236" s="165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0" t="s">
        <v>74</v>
      </c>
    </row>
    <row r="237" spans="1:53" hidden="1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0</v>
      </c>
      <c r="W237" s="166">
        <f>IFERROR(SUM(W236:W236),"0")</f>
        <v>0</v>
      </c>
      <c r="X237" s="166">
        <f>IFERROR(IF(X236="",0,X236),"0")</f>
        <v>0</v>
      </c>
      <c r="Y237" s="167"/>
      <c r="Z237" s="167"/>
    </row>
    <row r="238" spans="1:53" hidden="1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0</v>
      </c>
      <c r="W238" s="166">
        <f>IFERROR(SUMPRODUCT(W236:W236*H236:H236),"0")</f>
        <v>0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34</v>
      </c>
      <c r="W242" s="165">
        <f>IFERROR(IF(V242="","",V242),"")</f>
        <v>34</v>
      </c>
      <c r="X242" s="37">
        <f>IFERROR(IF(V242="","",V242*0.0155),"")</f>
        <v>0.52700000000000002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34</v>
      </c>
      <c r="W244" s="166">
        <f>IFERROR(SUM(W240:W243),"0")</f>
        <v>34</v>
      </c>
      <c r="X244" s="166">
        <f>IFERROR(IF(X240="",0,X240),"0")+IFERROR(IF(X241="",0,X241),"0")+IFERROR(IF(X242="",0,X242),"0")+IFERROR(IF(X243="",0,X243),"0")</f>
        <v>0.52700000000000002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170</v>
      </c>
      <c r="W245" s="166">
        <f>IFERROR(SUMPRODUCT(W240:W243*H240:H243),"0")</f>
        <v>170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hidden="1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50</v>
      </c>
      <c r="W253" s="165">
        <f t="shared" si="4"/>
        <v>50</v>
      </c>
      <c r="X253" s="37">
        <f>IFERROR(IF(V253="","",V253*0.00936),"")</f>
        <v>0.46800000000000003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27</v>
      </c>
      <c r="W254" s="165">
        <f t="shared" si="4"/>
        <v>27</v>
      </c>
      <c r="X254" s="37">
        <f>IFERROR(IF(V254="","",V254*0.0155),"")</f>
        <v>0.41849999999999998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13</v>
      </c>
      <c r="W255" s="165">
        <f t="shared" si="4"/>
        <v>13</v>
      </c>
      <c r="X255" s="37">
        <f>IFERROR(IF(V255="","",V255*0.00936),"")</f>
        <v>0.12168000000000001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90</v>
      </c>
      <c r="W260" s="166">
        <f>IFERROR(SUM(W247:W259),"0")</f>
        <v>90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1.0081800000000001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379</v>
      </c>
      <c r="W261" s="166">
        <f>IFERROR(SUMPRODUCT(W247:W259*H247:H259),"0")</f>
        <v>379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3773.24</v>
      </c>
      <c r="W262" s="166">
        <f>IFERROR(W24+W33+W41+W47+W57+W63+W68+W74+W84+W91+W100+W106+W111+W119+W124+W130+W135+W141+W149+W154+W161+W166+W171+W178+W185+W192+W200+W205+W211+W217+W223+W228+W234+W238+W245+W261,"0")</f>
        <v>3773.24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4074.7016000000003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4074.7016000000003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9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9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4299.7016000000003</v>
      </c>
      <c r="W265" s="166">
        <f>GrossWeightTotalR+PalletQtyTotalR*25</f>
        <v>4299.7016000000003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868</v>
      </c>
      <c r="W266" s="166">
        <f>IFERROR(W23+W32+W40+W46+W56+W62+W67+W73+W83+W90+W99+W105+W110+W118+W123+W129+W134+W140+W148+W153+W160+W165+W170+W177+W184+W191+W199+W204+W210+W216+W222+W227+W233+W237+W244+W260,"0")</f>
        <v>868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11.113399999999999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189</v>
      </c>
      <c r="D272" s="47">
        <f>IFERROR(V36*H36,"0")+IFERROR(V37*H37,"0")+IFERROR(V38*H38,"0")+IFERROR(V39*H39,"0")</f>
        <v>0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129.6</v>
      </c>
      <c r="G272" s="47">
        <f>IFERROR(V60*H60,"0")+IFERROR(V61*H61,"0")</f>
        <v>970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247.44</v>
      </c>
      <c r="K272" s="47">
        <f>IFERROR(V87*H87,"0")+IFERROR(V88*H88,"0")+IFERROR(V89*H89,"0")</f>
        <v>57.600000000000009</v>
      </c>
      <c r="L272" s="47">
        <f>IFERROR(V94*H94,"0")+IFERROR(V95*H95,"0")+IFERROR(V96*H96,"0")+IFERROR(V97*H97,"0")+IFERROR(V98*H98,"0")</f>
        <v>792</v>
      </c>
      <c r="M272" s="47">
        <f>IFERROR(V103*H103,"0")+IFERROR(V104*H104,"0")</f>
        <v>180</v>
      </c>
      <c r="N272" s="47">
        <f>IFERROR(V109*H109,"0")</f>
        <v>0</v>
      </c>
      <c r="O272" s="47">
        <f>IFERROR(V114*H114,"0")+IFERROR(V115*H115,"0")+IFERROR(V116*H116,"0")+IFERROR(V117*H117,"0")</f>
        <v>21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120</v>
      </c>
      <c r="U272" s="47">
        <f>IFERROR(V158*H158,"0")+IFERROR(V159*H159,"0")</f>
        <v>123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9</v>
      </c>
      <c r="Y272" s="47">
        <f>IFERROR(V182*H182,"0")+IFERROR(V183*H183,"0")</f>
        <v>0</v>
      </c>
      <c r="Z272" s="47">
        <f>IFERROR(V188*H188,"0")+IFERROR(V189*H189,"0")+IFERROR(V190*H190,"0")</f>
        <v>201.6</v>
      </c>
      <c r="AA272" s="47">
        <f>IFERROR(V195*H195,"0")+IFERROR(V196*H196,"0")+IFERROR(V197*H197,"0")+IFERROR(V198*H198,"0")</f>
        <v>79.2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85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568.79999999999995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2377.3999999999996</v>
      </c>
      <c r="B275" s="61">
        <f>SUMPRODUCT(--(BA:BA="ПГП"),--(U:U="кор"),H:H,W:W)+SUMPRODUCT(--(BA:BA="ПГП"),--(U:U="кг"),W:W)</f>
        <v>1395.8400000000001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1,00"/>
        <filter val="110,00"/>
        <filter val="120,00"/>
        <filter val="123,00"/>
        <filter val="126,00"/>
        <filter val="129,60"/>
        <filter val="13,00"/>
        <filter val="15,00"/>
        <filter val="17,00"/>
        <filter val="170,00"/>
        <filter val="18,00"/>
        <filter val="180,00"/>
        <filter val="189,00"/>
        <filter val="19,80"/>
        <filter val="194,00"/>
        <filter val="201,60"/>
        <filter val="21,00"/>
        <filter val="24,00"/>
        <filter val="247,44"/>
        <filter val="25,00"/>
        <filter val="26,00"/>
        <filter val="27,00"/>
        <filter val="3 773,24"/>
        <filter val="3,00"/>
        <filter val="32,00"/>
        <filter val="34,00"/>
        <filter val="36,00"/>
        <filter val="379,00"/>
        <filter val="39,00"/>
        <filter val="4 074,70"/>
        <filter val="4 299,70"/>
        <filter val="41,00"/>
        <filter val="45,00"/>
        <filter val="49,00"/>
        <filter val="5,00"/>
        <filter val="50,00"/>
        <filter val="57,60"/>
        <filter val="60,00"/>
        <filter val="68,00"/>
        <filter val="7,00"/>
        <filter val="79,20"/>
        <filter val="792,00"/>
        <filter val="8,00"/>
        <filter val="85,00"/>
        <filter val="868,00"/>
        <filter val="9"/>
        <filter val="9,00"/>
        <filter val="90,00"/>
        <filter val="92,00"/>
        <filter val="970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