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3,24 ПОКОМ ЗПФ филиалы\Бердянск\"/>
    </mc:Choice>
  </mc:AlternateContent>
  <xr:revisionPtr revIDLastSave="0" documentId="13_ncr:1_{12CE75F7-6A04-4ABB-806F-54F41E2D23B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Sheet!$A$3:$AC$78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2" i="1" l="1"/>
  <c r="P61" i="1"/>
  <c r="AB60" i="1" l="1"/>
  <c r="AC60" i="1" s="1"/>
  <c r="AB56" i="1"/>
  <c r="AC56" i="1" s="1"/>
  <c r="AB54" i="1"/>
  <c r="AC54" i="1" s="1"/>
  <c r="AB48" i="1"/>
  <c r="AC48" i="1" s="1"/>
  <c r="AB44" i="1"/>
  <c r="AC44" i="1" s="1"/>
  <c r="AB31" i="1"/>
  <c r="AC31" i="1" s="1"/>
  <c r="AB22" i="1"/>
  <c r="AC22" i="1" s="1"/>
  <c r="AB21" i="1"/>
  <c r="AC21" i="1" s="1"/>
  <c r="AB20" i="1"/>
  <c r="AC20" i="1" s="1"/>
  <c r="AB18" i="1"/>
  <c r="AC18" i="1" s="1"/>
  <c r="AB14" i="1"/>
  <c r="AC14" i="1" s="1"/>
  <c r="AB13" i="1"/>
  <c r="AC13" i="1" s="1"/>
  <c r="I63" i="1" l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I8" i="1"/>
  <c r="I9" i="1"/>
  <c r="I10" i="1"/>
  <c r="I11" i="1"/>
  <c r="I12" i="1"/>
  <c r="I13" i="1"/>
  <c r="I14" i="1"/>
  <c r="I15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8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O7" i="1" l="1"/>
  <c r="O8" i="1"/>
  <c r="P8" i="1" s="1"/>
  <c r="O9" i="1"/>
  <c r="P9" i="1" s="1"/>
  <c r="O10" i="1"/>
  <c r="P10" i="1" s="1"/>
  <c r="O11" i="1"/>
  <c r="P11" i="1" s="1"/>
  <c r="O12" i="1"/>
  <c r="P12" i="1" s="1"/>
  <c r="O13" i="1"/>
  <c r="Z13" i="1" s="1"/>
  <c r="O14" i="1"/>
  <c r="O15" i="1"/>
  <c r="P15" i="1" s="1"/>
  <c r="O16" i="1"/>
  <c r="O17" i="1"/>
  <c r="P17" i="1" s="1"/>
  <c r="O18" i="1"/>
  <c r="O19" i="1"/>
  <c r="P19" i="1" s="1"/>
  <c r="O20" i="1"/>
  <c r="O21" i="1"/>
  <c r="Z21" i="1" s="1"/>
  <c r="O22" i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AC30" i="1" s="1"/>
  <c r="O31" i="1"/>
  <c r="Z31" i="1" s="1"/>
  <c r="O32" i="1"/>
  <c r="O33" i="1"/>
  <c r="P33" i="1" s="1"/>
  <c r="O34" i="1"/>
  <c r="P34" i="1" s="1"/>
  <c r="O35" i="1"/>
  <c r="O36" i="1"/>
  <c r="P36" i="1" s="1"/>
  <c r="O37" i="1"/>
  <c r="P37" i="1" s="1"/>
  <c r="O38" i="1"/>
  <c r="P38" i="1" s="1"/>
  <c r="AC38" i="1" s="1"/>
  <c r="O39" i="1"/>
  <c r="P39" i="1" s="1"/>
  <c r="O40" i="1"/>
  <c r="P40" i="1" s="1"/>
  <c r="O41" i="1"/>
  <c r="P41" i="1" s="1"/>
  <c r="O42" i="1"/>
  <c r="O43" i="1"/>
  <c r="P43" i="1" s="1"/>
  <c r="O44" i="1"/>
  <c r="O45" i="1"/>
  <c r="O46" i="1"/>
  <c r="O47" i="1"/>
  <c r="O48" i="1"/>
  <c r="O49" i="1"/>
  <c r="O50" i="1"/>
  <c r="P50" i="1" s="1"/>
  <c r="O51" i="1"/>
  <c r="O52" i="1"/>
  <c r="P52" i="1" s="1"/>
  <c r="AC52" i="1" s="1"/>
  <c r="O53" i="1"/>
  <c r="O54" i="1"/>
  <c r="O55" i="1"/>
  <c r="P55" i="1" s="1"/>
  <c r="O56" i="1"/>
  <c r="O57" i="1"/>
  <c r="P57" i="1" s="1"/>
  <c r="O58" i="1"/>
  <c r="P58" i="1" s="1"/>
  <c r="O59" i="1"/>
  <c r="P59" i="1" s="1"/>
  <c r="O60" i="1"/>
  <c r="O61" i="1"/>
  <c r="O62" i="1"/>
  <c r="P62" i="1" s="1"/>
  <c r="O6" i="1"/>
  <c r="Z7" i="1"/>
  <c r="Z14" i="1"/>
  <c r="Z16" i="1"/>
  <c r="Z18" i="1"/>
  <c r="Z20" i="1"/>
  <c r="Z22" i="1"/>
  <c r="Z30" i="1"/>
  <c r="Z38" i="1"/>
  <c r="Z44" i="1"/>
  <c r="Z45" i="1"/>
  <c r="Z46" i="1"/>
  <c r="Z47" i="1"/>
  <c r="Z48" i="1"/>
  <c r="Z49" i="1"/>
  <c r="Z52" i="1"/>
  <c r="Z54" i="1"/>
  <c r="Z56" i="1"/>
  <c r="Z60" i="1"/>
  <c r="Z6" i="1"/>
  <c r="Z62" i="1" l="1"/>
  <c r="AC62" i="1"/>
  <c r="Z58" i="1"/>
  <c r="AC58" i="1"/>
  <c r="Z50" i="1"/>
  <c r="AC50" i="1"/>
  <c r="Z42" i="1"/>
  <c r="AC42" i="1"/>
  <c r="Z40" i="1"/>
  <c r="AC40" i="1"/>
  <c r="Z36" i="1"/>
  <c r="AC36" i="1"/>
  <c r="Z34" i="1"/>
  <c r="AC34" i="1"/>
  <c r="Z28" i="1"/>
  <c r="AC28" i="1"/>
  <c r="Z26" i="1"/>
  <c r="AC26" i="1"/>
  <c r="Z24" i="1"/>
  <c r="AC24" i="1"/>
  <c r="Z12" i="1"/>
  <c r="AC12" i="1"/>
  <c r="Z10" i="1"/>
  <c r="AC10" i="1"/>
  <c r="Z8" i="1"/>
  <c r="AC8" i="1"/>
  <c r="Z61" i="1"/>
  <c r="AC61" i="1"/>
  <c r="Z59" i="1"/>
  <c r="AC59" i="1"/>
  <c r="Z57" i="1"/>
  <c r="AC57" i="1"/>
  <c r="Z55" i="1"/>
  <c r="AC55" i="1"/>
  <c r="Z43" i="1"/>
  <c r="AC43" i="1"/>
  <c r="Z41" i="1"/>
  <c r="AC41" i="1"/>
  <c r="Z39" i="1"/>
  <c r="AC39" i="1"/>
  <c r="Z37" i="1"/>
  <c r="AC37" i="1"/>
  <c r="Z33" i="1"/>
  <c r="AC33" i="1"/>
  <c r="Z29" i="1"/>
  <c r="AC29" i="1"/>
  <c r="Z27" i="1"/>
  <c r="AC27" i="1"/>
  <c r="Z25" i="1"/>
  <c r="AC25" i="1"/>
  <c r="Z23" i="1"/>
  <c r="AC23" i="1"/>
  <c r="Z19" i="1"/>
  <c r="AC19" i="1"/>
  <c r="Z17" i="1"/>
  <c r="AC17" i="1"/>
  <c r="Z15" i="1"/>
  <c r="AC15" i="1"/>
  <c r="Z11" i="1"/>
  <c r="AC11" i="1"/>
  <c r="Z9" i="1"/>
  <c r="AC9" i="1"/>
  <c r="P32" i="1"/>
  <c r="P53" i="1"/>
  <c r="P51" i="1"/>
  <c r="P35" i="1"/>
  <c r="T61" i="1"/>
  <c r="S61" i="1"/>
  <c r="S62" i="1"/>
  <c r="T62" i="1"/>
  <c r="S60" i="1"/>
  <c r="T60" i="1"/>
  <c r="S58" i="1"/>
  <c r="T58" i="1"/>
  <c r="T56" i="1"/>
  <c r="S56" i="1"/>
  <c r="T54" i="1"/>
  <c r="S54" i="1"/>
  <c r="S52" i="1"/>
  <c r="T52" i="1"/>
  <c r="S50" i="1"/>
  <c r="T50" i="1"/>
  <c r="T48" i="1"/>
  <c r="S48" i="1"/>
  <c r="T46" i="1"/>
  <c r="S46" i="1"/>
  <c r="T44" i="1"/>
  <c r="S44" i="1"/>
  <c r="S42" i="1"/>
  <c r="T42" i="1"/>
  <c r="S40" i="1"/>
  <c r="T40" i="1"/>
  <c r="S38" i="1"/>
  <c r="T38" i="1"/>
  <c r="S36" i="1"/>
  <c r="T36" i="1"/>
  <c r="T34" i="1"/>
  <c r="S34" i="1"/>
  <c r="S32" i="1"/>
  <c r="T32" i="1"/>
  <c r="S30" i="1"/>
  <c r="T30" i="1"/>
  <c r="T28" i="1"/>
  <c r="S28" i="1"/>
  <c r="T26" i="1"/>
  <c r="S26" i="1"/>
  <c r="T24" i="1"/>
  <c r="S24" i="1"/>
  <c r="S22" i="1"/>
  <c r="T22" i="1"/>
  <c r="S20" i="1"/>
  <c r="T20" i="1"/>
  <c r="S18" i="1"/>
  <c r="T18" i="1"/>
  <c r="S16" i="1"/>
  <c r="T16" i="1"/>
  <c r="T14" i="1"/>
  <c r="S14" i="1"/>
  <c r="S12" i="1"/>
  <c r="T12" i="1"/>
  <c r="T10" i="1"/>
  <c r="S10" i="1"/>
  <c r="T8" i="1"/>
  <c r="S8" i="1"/>
  <c r="T6" i="1"/>
  <c r="S6" i="1"/>
  <c r="T59" i="1"/>
  <c r="S59" i="1"/>
  <c r="S57" i="1"/>
  <c r="T57" i="1"/>
  <c r="S55" i="1"/>
  <c r="T55" i="1"/>
  <c r="T53" i="1"/>
  <c r="T51" i="1"/>
  <c r="S51" i="1"/>
  <c r="S49" i="1"/>
  <c r="T49" i="1"/>
  <c r="S47" i="1"/>
  <c r="T47" i="1"/>
  <c r="S45" i="1"/>
  <c r="T45" i="1"/>
  <c r="S43" i="1"/>
  <c r="T43" i="1"/>
  <c r="T41" i="1"/>
  <c r="S41" i="1"/>
  <c r="T39" i="1"/>
  <c r="S39" i="1"/>
  <c r="T37" i="1"/>
  <c r="S37" i="1"/>
  <c r="S35" i="1"/>
  <c r="T35" i="1"/>
  <c r="S33" i="1"/>
  <c r="T33" i="1"/>
  <c r="T31" i="1"/>
  <c r="S31" i="1"/>
  <c r="S29" i="1"/>
  <c r="T29" i="1"/>
  <c r="S27" i="1"/>
  <c r="T27" i="1"/>
  <c r="S25" i="1"/>
  <c r="T25" i="1"/>
  <c r="S23" i="1"/>
  <c r="T23" i="1"/>
  <c r="T21" i="1"/>
  <c r="S21" i="1"/>
  <c r="T19" i="1"/>
  <c r="S19" i="1"/>
  <c r="T17" i="1"/>
  <c r="S17" i="1"/>
  <c r="T15" i="1"/>
  <c r="S15" i="1"/>
  <c r="T13" i="1"/>
  <c r="S13" i="1"/>
  <c r="T11" i="1"/>
  <c r="S11" i="1"/>
  <c r="T9" i="1"/>
  <c r="S9" i="1"/>
  <c r="T7" i="1"/>
  <c r="S7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X5" i="1"/>
  <c r="W5" i="1"/>
  <c r="V5" i="1"/>
  <c r="U5" i="1"/>
  <c r="Q5" i="1"/>
  <c r="P5" i="1"/>
  <c r="O5" i="1"/>
  <c r="N5" i="1"/>
  <c r="M5" i="1"/>
  <c r="L5" i="1"/>
  <c r="J5" i="1"/>
  <c r="F5" i="1"/>
  <c r="E5" i="1"/>
  <c r="Z35" i="1" l="1"/>
  <c r="AC35" i="1"/>
  <c r="Z53" i="1"/>
  <c r="AC53" i="1"/>
  <c r="Z51" i="1"/>
  <c r="AC51" i="1"/>
  <c r="Z32" i="1"/>
  <c r="S53" i="1"/>
  <c r="Z5" i="1"/>
  <c r="K5" i="1"/>
  <c r="AC32" i="1" l="1"/>
  <c r="AC5" i="1" s="1"/>
  <c r="AB5" i="1"/>
</calcChain>
</file>

<file path=xl/sharedStrings.xml><?xml version="1.0" encoding="utf-8"?>
<sst xmlns="http://schemas.openxmlformats.org/spreadsheetml/2006/main" count="212" uniqueCount="111">
  <si>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</si>
  <si>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</si>
  <si>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</si>
  <si>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</si>
  <si>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</si>
  <si>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</si>
  <si>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</si>
  <si>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</si>
  <si>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</si>
  <si>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</si>
  <si>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</si>
  <si>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</si>
  <si>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</si>
  <si>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</si>
  <si>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</si>
  <si>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</si>
  <si>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</si>
  <si>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</si>
  <si>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</si>
  <si>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</si>
  <si>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</si>
  <si>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</si>
  <si>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</si>
  <si>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</si>
  <si>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</si>
  <si>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</si>
  <si>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04,03,</t>
  </si>
  <si>
    <t>07,03,</t>
  </si>
  <si>
    <t>29,02,</t>
  </si>
  <si>
    <t>22,02,</t>
  </si>
  <si>
    <t>15,02,</t>
  </si>
  <si>
    <t>08,02,</t>
  </si>
  <si>
    <t>Вареники замороженные постные Благолепные с картофелем и грибами классическая форма, ВЕС,  ПОКОМ</t>
  </si>
  <si>
    <t>кг</t>
  </si>
  <si>
    <t>Вареники замороженные постные Благолепные с картофелем и луком классическая форма, ВЕС,  ПОКОМ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</si>
  <si>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</si>
  <si>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</si>
  <si>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</si>
  <si>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</si>
  <si>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</si>
  <si>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</si>
  <si>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</si>
  <si>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</si>
  <si>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</si>
  <si>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Жар-ладушки с клубникой и вишней. Жареные с начинкой.ВЕС  ПОКОМ</t>
  </si>
  <si>
    <t>нужно увеличить продажи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</si>
  <si>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</si>
  <si>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</si>
  <si>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</si>
  <si>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</si>
  <si>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</si>
  <si>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</si>
  <si>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</si>
  <si>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</si>
  <si>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</si>
  <si>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</si>
  <si>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</si>
  <si>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</si>
  <si>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</si>
  <si>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</si>
  <si>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</si>
  <si>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</si>
  <si>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</si>
  <si>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</si>
  <si>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</si>
  <si>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</si>
  <si>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</si>
  <si>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</si>
  <si>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</si>
  <si>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</si>
  <si>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</si>
  <si>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</si>
  <si>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</si>
  <si>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«Смаколадьи с яблоком и грушей» ф/в 0,9 ТМ «Зареченские»</t>
  </si>
  <si>
    <t>Снеки Смак-мени с мясом ТМ Зареченские ТС Зареченские продукты ф/п ф/в 1,0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</si>
  <si>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</si>
  <si>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</si>
  <si>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Хинкали Классические ТМ Зареченские ТС Зареченские продукты хинкали.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</si>
  <si>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</si>
  <si>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</si>
  <si>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</si>
  <si>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</si>
  <si>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</si>
  <si>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</si>
  <si>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</si>
  <si>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</si>
  <si>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</si>
  <si>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</si>
  <si>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</si>
  <si>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</si>
  <si>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</si>
  <si>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Жар-мени с картофелем и сочной грудинкой. ВЕС  ПОКОМ</t>
  </si>
  <si>
    <t>не в матрице</t>
  </si>
  <si>
    <t>Жар-ладушки с мясом ТМ Зареченские ТС Зареченские продукты.  Поком</t>
  </si>
  <si>
    <t>Пельмени Бигбули со слив.маслом 0,9 кг   Поком</t>
  </si>
  <si>
    <t>Жар-боллы с курочкой и сыром. Кулинарные изделия рубленые в тесте куриные жареные  ПОКОМ</t>
  </si>
  <si>
    <t>Пельмени Бигбули #МЕГАВКУСИЩЕ с сочной грудинкой ТМ Горячая шту БУЛЬМЕНИ ТС Бигбули  сфера 0,9 ПОКОМ</t>
  </si>
  <si>
    <t>Жар-ладушки с клубникой и вишней ТМ Зареченские ТС Зареченские продукты.  Поком</t>
  </si>
  <si>
    <t>Пельмени Сочные сфера 0,9 кг ТМ Стародворье ПОКОМ</t>
  </si>
  <si>
    <t>Жар-ладушки с яблоком и грушей. Изделия хлебобулочные жареные с начинкой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</si>
  <si>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</si>
  <si>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</si>
  <si>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«Бигбули с мясом» 0,43 Сфера ТМ «Горячая штучка»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</si>
  <si>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</si>
  <si>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штучка ТС Бигбули  сфера 0,43  ПОКОМ</t>
  </si>
  <si>
    <t>Пельмени Бугбули со сливочным маслом ТМ Горячая штучка БУЛЬМЕНИ 0,43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</si>
  <si>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</si>
  <si>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</si>
  <si>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</si>
  <si>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11,03,</t>
  </si>
  <si>
    <t>нет потребности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</si>
</sst>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0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07,03,24%20&#1055;&#1054;&#1050;&#1054;&#1052;%20&#1047;&#1055;&#1060;%20&#1092;&#1080;&#1083;&#1080;&#1072;&#1083;&#1099;/&#1055;&#1086;&#1082;&#1086;&#1084;%20&#1047;&#1055;&#1060;%20&#1080;%20&#1055;&#1043;&#1055;%2066%20&#1089;&#1082;&#1102;%20&#1086;&#1090;%2004,03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ПФ"/>
    </sheetNames>
    <sheetDataSet>
      <sheetData sheetId="0">
        <row r="2">
          <cell r="C2" t="str">
            <v>Параметры:</v>
          </cell>
        </row>
        <row r="3">
          <cell r="C3" t="str">
            <v>Отбор:</v>
          </cell>
        </row>
        <row r="5">
          <cell r="C5" t="str">
            <v>Номенклатура.Производитель</v>
          </cell>
          <cell r="D5" t="str">
            <v>Номенклатура.Товарная категория</v>
          </cell>
          <cell r="E5" t="str">
            <v>Луганск</v>
          </cell>
          <cell r="F5" t="str">
            <v>Бердянск</v>
          </cell>
          <cell r="G5" t="str">
            <v>Донецк</v>
          </cell>
          <cell r="H5" t="str">
            <v>Мелитополь</v>
          </cell>
          <cell r="I5" t="str">
            <v>Итого</v>
          </cell>
        </row>
        <row r="6">
          <cell r="C6" t="str">
            <v>Номенклатура</v>
          </cell>
          <cell r="E6" t="str">
            <v>кол-во</v>
          </cell>
          <cell r="F6" t="str">
            <v>кол-во</v>
          </cell>
          <cell r="G6" t="str">
            <v>кол-во</v>
          </cell>
          <cell r="H6" t="str">
            <v>кол-во</v>
          </cell>
          <cell r="I6" t="str">
            <v>кол-во</v>
          </cell>
        </row>
        <row r="7">
          <cell r="E7" t="str">
            <v>Вес</v>
          </cell>
          <cell r="F7" t="str">
            <v>Вес</v>
          </cell>
          <cell r="G7" t="str">
            <v>Вес</v>
          </cell>
          <cell r="H7" t="str">
            <v>Вес</v>
          </cell>
          <cell r="I7" t="str">
            <v>Вес</v>
          </cell>
        </row>
        <row r="8">
          <cell r="C8" t="str">
            <v>Пельмени Бульмени с говядиной и свининой Наваристые Горячая штучка ВЕС  ПОКОМ</v>
          </cell>
          <cell r="D8" t="str">
            <v>Пельмени (поком)</v>
          </cell>
          <cell r="E8">
            <v>1418.7</v>
          </cell>
          <cell r="F8">
            <v>4310</v>
          </cell>
          <cell r="G8">
            <v>1540</v>
          </cell>
          <cell r="H8">
            <v>4685</v>
          </cell>
          <cell r="I8">
            <v>11953.7</v>
          </cell>
          <cell r="K8" t="str">
            <v>матрица</v>
          </cell>
        </row>
        <row r="9">
          <cell r="C9" t="str">
            <v>Пельмени С говядиной и свининой, ВЕС, ТМ Славница сфера пуговки  ПОКОМ</v>
          </cell>
          <cell r="D9" t="str">
            <v>Пельмени (поком)</v>
          </cell>
          <cell r="E9">
            <v>645</v>
          </cell>
          <cell r="F9">
            <v>3525</v>
          </cell>
          <cell r="G9">
            <v>1325</v>
          </cell>
          <cell r="H9">
            <v>3635</v>
          </cell>
          <cell r="I9">
            <v>9130</v>
          </cell>
          <cell r="K9" t="str">
            <v>матрица</v>
          </cell>
        </row>
        <row r="10">
          <cell r="C10" t="str">
            <v>Пельмени Бульмени со сливочным маслом Горячая штучка 0,9 кг  ПОКОМ</v>
          </cell>
          <cell r="D10" t="str">
            <v>Пельмени (поком)</v>
          </cell>
          <cell r="E10">
            <v>628.20000000000005</v>
          </cell>
          <cell r="F10">
            <v>3523.5</v>
          </cell>
          <cell r="G10">
            <v>633.59999999999991</v>
          </cell>
          <cell r="H10">
            <v>3661.2</v>
          </cell>
          <cell r="I10">
            <v>8446.5</v>
          </cell>
          <cell r="K10" t="str">
            <v>матрица</v>
          </cell>
        </row>
        <row r="11">
          <cell r="C11" t="str">
            <v>Чебуреки сочные ТМ Зареченские ТС Зареченские продукты.  Поком</v>
          </cell>
          <cell r="D11" t="str">
            <v>Полуфабрикаты (поком)</v>
          </cell>
          <cell r="E11">
            <v>605.4</v>
          </cell>
          <cell r="F11">
            <v>1750</v>
          </cell>
          <cell r="G11">
            <v>658.7</v>
          </cell>
          <cell r="H11">
            <v>2430</v>
          </cell>
          <cell r="I11">
            <v>5444.1</v>
          </cell>
          <cell r="K11" t="str">
            <v>матрица</v>
          </cell>
        </row>
        <row r="12">
          <cell r="C12" t="str">
            <v>Пельмени Бульмени с говядиной и свининой Горячая шт. 0,9 кг  ПОКОМ</v>
          </cell>
          <cell r="D12" t="str">
            <v>Пельмени (поком)</v>
          </cell>
          <cell r="E12">
            <v>547.20000000000005</v>
          </cell>
          <cell r="F12">
            <v>1612.8</v>
          </cell>
          <cell r="G12">
            <v>315</v>
          </cell>
          <cell r="H12">
            <v>2761.2</v>
          </cell>
          <cell r="I12">
            <v>5236.2</v>
          </cell>
          <cell r="K12" t="str">
            <v>матрица</v>
          </cell>
        </row>
        <row r="13">
          <cell r="C13" t="str">
            <v>Пельмени Со свининой и говядиной ТМ Особый рецепт Любимая ложка 1,0 кг  ПОКОМ</v>
          </cell>
          <cell r="D13" t="str">
            <v>Пельмени (поком)</v>
          </cell>
          <cell r="E13">
            <v>7</v>
          </cell>
          <cell r="F13">
            <v>734</v>
          </cell>
          <cell r="H13">
            <v>2525</v>
          </cell>
          <cell r="I13">
            <v>3266</v>
          </cell>
          <cell r="K13" t="str">
            <v>матрица</v>
          </cell>
        </row>
        <row r="14">
          <cell r="C14" t="str">
            <v>Наггетсы Хрустящие ТМ Зареченские ТС Зареченские продукты. Поком</v>
          </cell>
          <cell r="D14" t="str">
            <v>Полуфабрикаты (поком)</v>
          </cell>
          <cell r="E14">
            <v>353</v>
          </cell>
          <cell r="F14">
            <v>655</v>
          </cell>
          <cell r="G14">
            <v>547.79999999999995</v>
          </cell>
          <cell r="H14">
            <v>1296</v>
          </cell>
          <cell r="I14">
            <v>2851.8</v>
          </cell>
          <cell r="K14" t="str">
            <v>матрица</v>
          </cell>
        </row>
        <row r="15">
          <cell r="C15" t="str">
            <v>Жар-ладушки с мясом ТМ Зареченские ТС Зареченские продукты.  Поком</v>
          </cell>
          <cell r="D15" t="str">
            <v>Полуфабрикаты (поком)</v>
          </cell>
          <cell r="E15">
            <v>2371.6999999999998</v>
          </cell>
          <cell r="F15">
            <v>3.7</v>
          </cell>
          <cell r="G15">
            <v>3.7</v>
          </cell>
          <cell r="H15">
            <v>3.7</v>
          </cell>
          <cell r="I15">
            <v>2382.7999999999993</v>
          </cell>
          <cell r="K15" t="str">
            <v>матрица</v>
          </cell>
        </row>
        <row r="16">
          <cell r="C16" t="str">
            <v>Пельмени Бигбули с мясом, Горячая штучка 0,9кг  ПОКОМ</v>
          </cell>
          <cell r="D16" t="str">
            <v>Пельмени (поком)</v>
          </cell>
          <cell r="E16">
            <v>249.3</v>
          </cell>
          <cell r="F16">
            <v>746.1</v>
          </cell>
          <cell r="G16">
            <v>134.1</v>
          </cell>
          <cell r="H16">
            <v>1248.3</v>
          </cell>
          <cell r="I16">
            <v>2377.8000000000002</v>
          </cell>
          <cell r="K16" t="str">
            <v>матрица</v>
          </cell>
        </row>
        <row r="17">
          <cell r="C17" t="str">
            <v>Мини-сосиски в тесте "Фрайпики" 3,7кг ВЕС, ТМ Зареченские  ПОКОМ</v>
          </cell>
          <cell r="D17" t="str">
            <v>Полуфабрикаты (поком)</v>
          </cell>
          <cell r="E17">
            <v>513.70000000000005</v>
          </cell>
          <cell r="F17">
            <v>521.70000000000005</v>
          </cell>
          <cell r="G17">
            <v>3.7</v>
          </cell>
          <cell r="H17">
            <v>1017.5</v>
          </cell>
          <cell r="I17">
            <v>2056.6000000000004</v>
          </cell>
          <cell r="K17" t="str">
            <v>матрица</v>
          </cell>
        </row>
        <row r="18">
          <cell r="C18" t="str">
            <v>Пельмени Мясорубские ТМ Стародворье фоу-пак равиоли 0,7 кг.  Поком</v>
          </cell>
          <cell r="D18" t="str">
            <v>Пельмени (поком)</v>
          </cell>
          <cell r="E18">
            <v>163.1</v>
          </cell>
          <cell r="F18">
            <v>842.8</v>
          </cell>
          <cell r="G18">
            <v>281.39999999999998</v>
          </cell>
          <cell r="H18">
            <v>446.6</v>
          </cell>
          <cell r="I18">
            <v>1733.9</v>
          </cell>
          <cell r="K18" t="str">
            <v>матрица</v>
          </cell>
        </row>
        <row r="19">
          <cell r="C19" t="str">
            <v>Готовые чебупели сочные с мясом ТМ Горячая штучка  0,3кг зам  ПОКОМ</v>
          </cell>
          <cell r="D19" t="str">
            <v>Полуфабрикаты (поком)</v>
          </cell>
          <cell r="E19">
            <v>237</v>
          </cell>
          <cell r="F19">
            <v>513.6</v>
          </cell>
          <cell r="G19">
            <v>166.5</v>
          </cell>
          <cell r="H19">
            <v>808.5</v>
          </cell>
          <cell r="I19">
            <v>1725.6</v>
          </cell>
          <cell r="K19" t="str">
            <v>матрица</v>
          </cell>
        </row>
        <row r="20">
          <cell r="C20" t="str">
            <v>Наггетсы Нагетосы Сочная курочка ТМ Горячая штучка 0,25 кг зам  ПОКОМ</v>
          </cell>
          <cell r="D20" t="str">
            <v>Полуфабрикаты (поком)</v>
          </cell>
          <cell r="E20">
            <v>258.75</v>
          </cell>
          <cell r="F20">
            <v>571.75</v>
          </cell>
          <cell r="G20">
            <v>276.25</v>
          </cell>
          <cell r="H20">
            <v>561.5</v>
          </cell>
          <cell r="I20">
            <v>1668.25</v>
          </cell>
          <cell r="K20" t="str">
            <v>матрица</v>
          </cell>
        </row>
        <row r="21">
          <cell r="C21" t="str">
            <v>Готовые чебупели с ветчиной и сыром Горячая штучка 0,3кг зам  ПОКОМ</v>
          </cell>
          <cell r="D21" t="str">
            <v>Полуфабрикаты (поком)</v>
          </cell>
          <cell r="E21">
            <v>273.89999999999998</v>
          </cell>
          <cell r="F21">
            <v>445.5</v>
          </cell>
          <cell r="G21">
            <v>98.100000000000023</v>
          </cell>
          <cell r="H21">
            <v>803.4</v>
          </cell>
          <cell r="I21">
            <v>1620.9</v>
          </cell>
          <cell r="K21" t="str">
            <v>матрица</v>
          </cell>
        </row>
        <row r="22">
          <cell r="C22" t="str">
            <v>Пельмени Grandmeni со сливочным маслом Горячая штучка 0,75 кг ПОКОМ</v>
          </cell>
          <cell r="D22" t="str">
            <v>Пельмени (поком)</v>
          </cell>
          <cell r="E22">
            <v>61.5</v>
          </cell>
          <cell r="F22">
            <v>352.5</v>
          </cell>
          <cell r="G22">
            <v>301.5</v>
          </cell>
          <cell r="H22">
            <v>901.5</v>
          </cell>
          <cell r="I22">
            <v>1617</v>
          </cell>
          <cell r="K22" t="str">
            <v>матрица</v>
          </cell>
        </row>
        <row r="23">
          <cell r="C23" t="str">
            <v>Наггетсы с индейкой 0,25кг ТМ Вязанка ТС Няняггетсы Сливушки НД2 замор.  ПОКОМ</v>
          </cell>
          <cell r="D23" t="str">
            <v>Полуфабрикаты (поком)</v>
          </cell>
          <cell r="E23">
            <v>245.25</v>
          </cell>
          <cell r="F23">
            <v>416.5</v>
          </cell>
          <cell r="G23">
            <v>297.25</v>
          </cell>
          <cell r="H23">
            <v>644.25</v>
          </cell>
          <cell r="I23">
            <v>1603.25</v>
          </cell>
          <cell r="K23" t="str">
            <v>матрица</v>
          </cell>
        </row>
        <row r="24">
          <cell r="C24" t="str">
            <v>Чебупицца Пепперони ТМ Горячая штучка ТС Чебупицца 0.25кг зам  ПОКОМ</v>
          </cell>
          <cell r="D24" t="str">
            <v>Полуфабрикаты (поком)</v>
          </cell>
          <cell r="E24">
            <v>232</v>
          </cell>
          <cell r="F24">
            <v>487</v>
          </cell>
          <cell r="G24">
            <v>148.5</v>
          </cell>
          <cell r="H24">
            <v>671.75</v>
          </cell>
          <cell r="I24">
            <v>1539.25</v>
          </cell>
          <cell r="K24" t="str">
            <v>матрица</v>
          </cell>
        </row>
        <row r="25">
          <cell r="C25" t="str">
            <v>Чебупицца курочка по-итальянски Горячая штучка 0,25 кг зам  ПОКОМ</v>
          </cell>
          <cell r="D25" t="str">
            <v>Полуфабрикаты (поком)</v>
          </cell>
          <cell r="E25">
            <v>242.25</v>
          </cell>
          <cell r="F25">
            <v>490</v>
          </cell>
          <cell r="G25">
            <v>153</v>
          </cell>
          <cell r="H25">
            <v>633</v>
          </cell>
          <cell r="I25">
            <v>1518.25</v>
          </cell>
          <cell r="K25" t="str">
            <v>матрица</v>
          </cell>
        </row>
        <row r="26">
          <cell r="C26" t="str">
            <v>ЖАР-мени ТМ Зареченские ТС Зареченские продукты.   Поком</v>
          </cell>
          <cell r="D26" t="str">
            <v>Полуфабрикаты (поком)</v>
          </cell>
          <cell r="F26">
            <v>577.5</v>
          </cell>
          <cell r="H26">
            <v>797.05</v>
          </cell>
          <cell r="I26">
            <v>1374.55</v>
          </cell>
          <cell r="K26" t="str">
            <v>матрица</v>
          </cell>
        </row>
        <row r="27">
          <cell r="C27" t="str">
            <v>Хотстеры ТМ Горячая штучка ТС Хотстеры 0,25 кг зам  ПОКОМ</v>
          </cell>
          <cell r="D27" t="str">
            <v>Полуфабрикаты (поком)</v>
          </cell>
          <cell r="E27">
            <v>146</v>
          </cell>
          <cell r="F27">
            <v>411.25</v>
          </cell>
          <cell r="G27">
            <v>97.75</v>
          </cell>
          <cell r="H27">
            <v>646.5</v>
          </cell>
          <cell r="I27">
            <v>1301.5</v>
          </cell>
          <cell r="K27" t="str">
            <v>матрица</v>
          </cell>
        </row>
        <row r="28">
          <cell r="C28" t="str">
            <v>Пельмени Отборные из свинины и говядины 0,9 кг ТМ Стародворье ТС Медвежье ушко  ПОКОМ</v>
          </cell>
          <cell r="D28" t="str">
            <v>Пельмени (поком)</v>
          </cell>
          <cell r="E28">
            <v>146.69999999999999</v>
          </cell>
          <cell r="F28">
            <v>152.1</v>
          </cell>
          <cell r="G28">
            <v>275.39999999999998</v>
          </cell>
          <cell r="H28">
            <v>556.20000000000005</v>
          </cell>
          <cell r="I28">
            <v>1130.4000000000001</v>
          </cell>
          <cell r="K28" t="str">
            <v>матрица</v>
          </cell>
        </row>
        <row r="29">
          <cell r="C29" t="str">
            <v>Хрустящие крылышки ТМ Зареченские ТС Зареченские продукты.   Поком</v>
          </cell>
          <cell r="D29" t="str">
            <v>Полуфабрикаты (поком)</v>
          </cell>
          <cell r="E29">
            <v>120.5</v>
          </cell>
          <cell r="F29">
            <v>156.6</v>
          </cell>
          <cell r="G29">
            <v>124.2</v>
          </cell>
          <cell r="H29">
            <v>579.6</v>
          </cell>
          <cell r="I29">
            <v>980.90000000000009</v>
          </cell>
          <cell r="K29" t="str">
            <v>матрица</v>
          </cell>
        </row>
        <row r="30">
          <cell r="C30" t="str">
            <v>Пельмени Отборные с говядиной 0,9 кг НОВА ТМ Стародворье ТС Медвежье ушко  ПОКОМ</v>
          </cell>
          <cell r="D30" t="str">
            <v>ЗПФ Поком</v>
          </cell>
          <cell r="E30">
            <v>139.5</v>
          </cell>
          <cell r="F30">
            <v>216</v>
          </cell>
          <cell r="G30">
            <v>145.80000000000001</v>
          </cell>
          <cell r="H30">
            <v>321.3</v>
          </cell>
          <cell r="I30">
            <v>822.6</v>
          </cell>
          <cell r="K30" t="str">
            <v>матрица</v>
          </cell>
        </row>
        <row r="31">
          <cell r="C31" t="str">
            <v>Пельмени Бульмени со сливочным маслом ТМ Горячая шт. 0,43 кг  ПОКОМ</v>
          </cell>
          <cell r="D31" t="str">
            <v>Пельмени (поком)</v>
          </cell>
          <cell r="E31">
            <v>49.88</v>
          </cell>
          <cell r="F31">
            <v>345.29</v>
          </cell>
          <cell r="G31">
            <v>98.899999999999977</v>
          </cell>
          <cell r="H31">
            <v>223.17</v>
          </cell>
          <cell r="I31">
            <v>717.24</v>
          </cell>
          <cell r="K31" t="str">
            <v>матрица</v>
          </cell>
        </row>
        <row r="32">
          <cell r="C32" t="str">
            <v>Пельмени Бигбули со слив.маслом 0,9 кг   Поком</v>
          </cell>
          <cell r="D32" t="str">
            <v>Пельмени (поком)</v>
          </cell>
          <cell r="E32">
            <v>445.5</v>
          </cell>
          <cell r="G32">
            <v>181.8</v>
          </cell>
          <cell r="I32">
            <v>627.29999999999995</v>
          </cell>
          <cell r="K32" t="str">
            <v>матрица</v>
          </cell>
        </row>
        <row r="33">
          <cell r="C33" t="str">
            <v>Наггетсы из печи 0,25кг ТМ Вязанка ТС Няняггетсы Сливушки замор.  ПОКОМ</v>
          </cell>
          <cell r="D33" t="str">
            <v>Полуфабрикаты (поком)</v>
          </cell>
          <cell r="E33">
            <v>251.75</v>
          </cell>
          <cell r="F33">
            <v>277.25</v>
          </cell>
          <cell r="G33">
            <v>27.25</v>
          </cell>
          <cell r="I33">
            <v>556.25</v>
          </cell>
          <cell r="K33" t="str">
            <v>матрица</v>
          </cell>
        </row>
        <row r="34">
          <cell r="C34" t="str">
            <v>Готовые чебупели острые с мясом Горячая штучка 0,3 кг зам  ПОКОМ</v>
          </cell>
          <cell r="D34" t="str">
            <v>Полуфабрикаты (поком)</v>
          </cell>
          <cell r="E34">
            <v>198</v>
          </cell>
          <cell r="F34">
            <v>154.80000000000001</v>
          </cell>
          <cell r="G34">
            <v>114.29999999999995</v>
          </cell>
          <cell r="I34">
            <v>467.09999999999997</v>
          </cell>
          <cell r="K34" t="str">
            <v>матрица</v>
          </cell>
        </row>
        <row r="35">
          <cell r="C35" t="str">
            <v>Пельмени Бульмени с говядиной и свининой Горячая штучка 0,43  ПОКОМ</v>
          </cell>
          <cell r="D35" t="str">
            <v>Пельмени (поком)</v>
          </cell>
          <cell r="E35">
            <v>58.05</v>
          </cell>
          <cell r="F35">
            <v>181.89</v>
          </cell>
          <cell r="G35">
            <v>40.850000000000136</v>
          </cell>
          <cell r="H35">
            <v>174.15</v>
          </cell>
          <cell r="I35">
            <v>454.94000000000017</v>
          </cell>
          <cell r="K35" t="str">
            <v>матрица</v>
          </cell>
        </row>
        <row r="36">
          <cell r="C36" t="str">
            <v>Чебуреки Мясные вес 2,7 кг ТМ Зареченские ТС Зареченские продукты   Поком</v>
          </cell>
          <cell r="D36" t="str">
            <v>Пельмени (поком)</v>
          </cell>
          <cell r="E36">
            <v>153.5</v>
          </cell>
          <cell r="F36">
            <v>113.4</v>
          </cell>
          <cell r="G36">
            <v>118.8</v>
          </cell>
          <cell r="H36">
            <v>43.2</v>
          </cell>
          <cell r="I36">
            <v>428.9</v>
          </cell>
          <cell r="K36" t="str">
            <v>матрица</v>
          </cell>
        </row>
        <row r="37">
          <cell r="C37" t="str">
            <v>Жар-боллы с курочкой и сыром. Кулинарные изделия рубленые в тесте куриные жареные  ПОКОМ</v>
          </cell>
          <cell r="D37" t="str">
            <v>Полуфабрикаты (поком)</v>
          </cell>
          <cell r="E37">
            <v>324</v>
          </cell>
          <cell r="G37">
            <v>69</v>
          </cell>
          <cell r="I37">
            <v>393</v>
          </cell>
          <cell r="K37" t="str">
            <v>матрица</v>
          </cell>
        </row>
        <row r="38">
          <cell r="C38" t="str">
            <v>Круггетсы с сырным соусом ТМ Горячая штучка 0,25 кг зам  ПОКОМ</v>
          </cell>
          <cell r="D38" t="str">
            <v>Полуфабрикаты (поком)</v>
          </cell>
          <cell r="E38">
            <v>119.5</v>
          </cell>
          <cell r="F38">
            <v>141.5</v>
          </cell>
          <cell r="G38">
            <v>95.25</v>
          </cell>
          <cell r="I38">
            <v>356.25</v>
          </cell>
          <cell r="K38" t="str">
            <v>матрица</v>
          </cell>
        </row>
        <row r="39">
          <cell r="C39" t="str">
            <v>Наггетсы Нагетосы Сочная курочка в хруст панир со сметаной и зеленью ТМ Горячая штучка 0,25 ПОКОМ</v>
          </cell>
          <cell r="D39" t="str">
            <v>Полуфабрикаты (поком)</v>
          </cell>
          <cell r="E39">
            <v>89</v>
          </cell>
          <cell r="F39">
            <v>132.25</v>
          </cell>
          <cell r="G39">
            <v>29</v>
          </cell>
          <cell r="H39">
            <v>64.5</v>
          </cell>
          <cell r="I39">
            <v>314.75</v>
          </cell>
          <cell r="K39" t="str">
            <v>матрица</v>
          </cell>
        </row>
        <row r="40">
          <cell r="C40" t="str">
            <v>Готовые чебуреки со свининой и говядиной ТМ Горячая штучка ТС Базовый ассортимент 0,36 кг  ПОКОМ</v>
          </cell>
          <cell r="D40" t="str">
            <v>Полуфабрикаты (поком)</v>
          </cell>
          <cell r="E40">
            <v>46.08</v>
          </cell>
          <cell r="F40">
            <v>156.6</v>
          </cell>
          <cell r="G40">
            <v>14.399999999999977</v>
          </cell>
          <cell r="H40">
            <v>80.28</v>
          </cell>
          <cell r="I40">
            <v>297.36</v>
          </cell>
          <cell r="K40" t="str">
            <v>матрица</v>
          </cell>
        </row>
        <row r="41">
          <cell r="C41" t="str">
            <v>Круггетсы сочные ТМ Горячая штучка ТС Круггетсы 0,25 кг зам  ПОКОМ</v>
          </cell>
          <cell r="D41" t="str">
            <v>Полуфабрикаты (поком)</v>
          </cell>
          <cell r="E41">
            <v>95</v>
          </cell>
          <cell r="F41">
            <v>115.25</v>
          </cell>
          <cell r="G41">
            <v>78.75</v>
          </cell>
          <cell r="I41">
            <v>289</v>
          </cell>
          <cell r="K41" t="str">
            <v>матрица</v>
          </cell>
        </row>
        <row r="42">
          <cell r="C42" t="str">
            <v>Чебуречище горячая штучка 0,14кг Поком</v>
          </cell>
          <cell r="D42" t="str">
            <v>Полуфабрикаты (поком)</v>
          </cell>
          <cell r="E42">
            <v>193.06</v>
          </cell>
          <cell r="F42">
            <v>14.42</v>
          </cell>
          <cell r="G42">
            <v>76.58</v>
          </cell>
          <cell r="I42">
            <v>284.06</v>
          </cell>
          <cell r="K42" t="str">
            <v>матрица</v>
          </cell>
        </row>
        <row r="43">
          <cell r="C43" t="str">
            <v>Хрустящие крылышки ТМ Горячая штучка 0,3 кг зам  ПОКОМ</v>
          </cell>
          <cell r="D43" t="str">
            <v>Полуфабрикаты (поком)</v>
          </cell>
          <cell r="E43">
            <v>101.7</v>
          </cell>
          <cell r="F43">
            <v>18</v>
          </cell>
          <cell r="G43">
            <v>117</v>
          </cell>
          <cell r="I43">
            <v>236.7</v>
          </cell>
          <cell r="K43" t="str">
            <v>матрица</v>
          </cell>
        </row>
        <row r="44">
          <cell r="C44" t="str">
            <v>Мини-сосиски в тесте Фрайпики 1,8кг ВЕС ТМ Зареченские  Поком</v>
          </cell>
          <cell r="D44" t="str">
            <v>Полуфабрикаты (поком)</v>
          </cell>
          <cell r="E44">
            <v>34.299999999999997</v>
          </cell>
          <cell r="F44">
            <v>38.200000000000003</v>
          </cell>
          <cell r="H44">
            <v>160.19999999999999</v>
          </cell>
          <cell r="I44">
            <v>232.7</v>
          </cell>
          <cell r="K44" t="str">
            <v>матрица</v>
          </cell>
        </row>
        <row r="45">
          <cell r="C45" t="str">
            <v>Чебупели с мясом Базовый ассортимент Фикс.вес 0,48 Лоток Горячая штучка ХХЛ  Поком</v>
          </cell>
          <cell r="D45" t="str">
            <v>Полуфабрикаты (поком)</v>
          </cell>
          <cell r="E45">
            <v>45.12</v>
          </cell>
          <cell r="F45">
            <v>112.32</v>
          </cell>
          <cell r="H45">
            <v>65.28</v>
          </cell>
          <cell r="I45">
            <v>222.72</v>
          </cell>
          <cell r="K45" t="str">
            <v>матрица</v>
          </cell>
        </row>
        <row r="46">
          <cell r="C46" t="str">
            <v>Пельмени Бигбули #МЕГАВКУСИЩЕ с сочной грудинкой ТМ Горячая шту БУЛЬМЕНИ ТС Бигбули  сфера 0,9 ПОКОМ</v>
          </cell>
          <cell r="D46" t="str">
            <v>Полуфабрикаты (поком)</v>
          </cell>
          <cell r="E46">
            <v>216</v>
          </cell>
          <cell r="G46">
            <v>0</v>
          </cell>
          <cell r="I46">
            <v>216</v>
          </cell>
          <cell r="K46" t="str">
            <v>матрица</v>
          </cell>
        </row>
        <row r="47">
          <cell r="C47" t="str">
            <v>Хрустящие крылышки острые к пиву ТМ Горячая штучка 0,3кг зам  ПОКОМ</v>
          </cell>
          <cell r="D47" t="str">
            <v>Полуфабрикаты (поком)</v>
          </cell>
          <cell r="E47">
            <v>102.3</v>
          </cell>
          <cell r="F47">
            <v>3.6</v>
          </cell>
          <cell r="G47">
            <v>75.299999999999955</v>
          </cell>
          <cell r="I47">
            <v>181.19999999999993</v>
          </cell>
          <cell r="K47" t="str">
            <v>матрица</v>
          </cell>
        </row>
        <row r="48">
          <cell r="C48" t="str">
            <v>Готовые чебупели с мясом ТМ Горячая штучка Без свинины 0,3 кг  ПОКОМ</v>
          </cell>
          <cell r="D48" t="str">
            <v>Полуфабрикаты (поком)</v>
          </cell>
          <cell r="E48">
            <v>147</v>
          </cell>
          <cell r="F48">
            <v>14.4</v>
          </cell>
          <cell r="G48">
            <v>12.899999999999977</v>
          </cell>
          <cell r="I48">
            <v>174.29999999999998</v>
          </cell>
          <cell r="K48" t="str">
            <v>матрица</v>
          </cell>
        </row>
        <row r="49">
          <cell r="C49" t="str">
            <v>Фрай-пицца с ветчиной и грибами ТМ Зареченские ТС Зареченские продукты.  Поком</v>
          </cell>
          <cell r="D49" t="str">
            <v>Полуфабрикаты (поком)</v>
          </cell>
          <cell r="F49">
            <v>60</v>
          </cell>
          <cell r="G49">
            <v>36</v>
          </cell>
          <cell r="H49">
            <v>78</v>
          </cell>
          <cell r="I49">
            <v>174</v>
          </cell>
          <cell r="K49" t="str">
            <v>матрица</v>
          </cell>
        </row>
        <row r="50">
          <cell r="C50" t="str">
            <v>Жар-ладушки с клубникой и вишней ТМ Зареченские ТС Зареченские продукты.  Поком</v>
          </cell>
          <cell r="D50" t="str">
            <v>Полуфабрикаты (поком)</v>
          </cell>
          <cell r="E50">
            <v>88.8</v>
          </cell>
          <cell r="G50">
            <v>48.1</v>
          </cell>
          <cell r="H50">
            <v>29.6</v>
          </cell>
          <cell r="I50">
            <v>166.5</v>
          </cell>
          <cell r="K50" t="str">
            <v>матрица</v>
          </cell>
        </row>
        <row r="51">
          <cell r="C51" t="str">
            <v>Чебупай спелая вишня ТМ Горячая штучка ТС Чебупай 0,2 кг УВС. зам  ПОКОМ</v>
          </cell>
          <cell r="D51" t="str">
            <v>Полуфабрикаты (поком)</v>
          </cell>
          <cell r="E51">
            <v>77.400000000000006</v>
          </cell>
          <cell r="F51">
            <v>22.4</v>
          </cell>
          <cell r="G51">
            <v>46.6</v>
          </cell>
          <cell r="I51">
            <v>146.4</v>
          </cell>
          <cell r="K51" t="str">
            <v>матрица</v>
          </cell>
        </row>
        <row r="52">
          <cell r="C52" t="str">
            <v>Чебупай сочное яблоко ТМ Горячая штучка ТС Чебупай 0,2 кг УВС.  зам  ПОКОМ</v>
          </cell>
          <cell r="D52" t="str">
            <v>Полуфабрикаты (поком)</v>
          </cell>
          <cell r="E52">
            <v>84.8</v>
          </cell>
          <cell r="F52">
            <v>18.399999999999999</v>
          </cell>
          <cell r="G52">
            <v>34.4</v>
          </cell>
          <cell r="I52">
            <v>137.6</v>
          </cell>
          <cell r="K52" t="str">
            <v>матрица</v>
          </cell>
        </row>
        <row r="53">
          <cell r="C53" t="str">
            <v>Жар-мени с картофелем и сочной грудинкой. ВЕС  ПОКОМ</v>
          </cell>
          <cell r="D53" t="str">
            <v>ЗПФ Поком</v>
          </cell>
          <cell r="E53">
            <v>137.1</v>
          </cell>
          <cell r="G53">
            <v>0</v>
          </cell>
          <cell r="I53">
            <v>137.1</v>
          </cell>
          <cell r="K53" t="str">
            <v>матрица</v>
          </cell>
        </row>
        <row r="54">
          <cell r="C54" t="str">
            <v>Пекерсы с индейкой в сливочном соусе ТМ Горячая штучка 0,25 кг зам  ПОКОМ</v>
          </cell>
          <cell r="D54" t="str">
            <v>Полуфабрикаты (поком)</v>
          </cell>
          <cell r="E54">
            <v>87.75</v>
          </cell>
          <cell r="F54">
            <v>14.25</v>
          </cell>
          <cell r="G54">
            <v>14.25</v>
          </cell>
          <cell r="I54">
            <v>116.25</v>
          </cell>
          <cell r="K54" t="str">
            <v>матрица</v>
          </cell>
        </row>
        <row r="55">
          <cell r="C55" t="str">
            <v>Готовые чебуреки с мясом ТМ Горячая штучка 0,09 кг флоу-пак ПОКОМ</v>
          </cell>
          <cell r="D55" t="str">
            <v>Полуфабрикаты (поком)</v>
          </cell>
          <cell r="E55">
            <v>86.58</v>
          </cell>
          <cell r="F55">
            <v>4.32</v>
          </cell>
          <cell r="G55">
            <v>23.129999999999967</v>
          </cell>
          <cell r="I55">
            <v>114.02999999999997</v>
          </cell>
          <cell r="K55" t="str">
            <v>матрица</v>
          </cell>
        </row>
        <row r="56">
          <cell r="C56" t="str">
            <v>Пельмени Сочные сфера 0,9 кг ТМ Стародворье ПОКОМ</v>
          </cell>
          <cell r="D56" t="str">
            <v>Пельмени (поком)</v>
          </cell>
          <cell r="E56">
            <v>47.7</v>
          </cell>
          <cell r="G56">
            <v>58.5</v>
          </cell>
          <cell r="I56">
            <v>106.2</v>
          </cell>
          <cell r="K56" t="str">
            <v>матрица</v>
          </cell>
        </row>
        <row r="57">
          <cell r="C57" t="str">
            <v>Наггетсы с куриным филе и сыром ТМ Вязанка ТС Из печи Сливушки 0,25 кг.  Поком</v>
          </cell>
          <cell r="D57" t="str">
            <v>Полуфабрикаты (поком)</v>
          </cell>
          <cell r="E57">
            <v>13.5</v>
          </cell>
          <cell r="F57">
            <v>44.25</v>
          </cell>
          <cell r="H57">
            <v>41.25</v>
          </cell>
          <cell r="I57">
            <v>99</v>
          </cell>
          <cell r="K57" t="str">
            <v>матрица</v>
          </cell>
        </row>
        <row r="58">
          <cell r="C58" t="str">
            <v>Жар-ладушки с яблоком и грушей. Изделия хлебобулочные жареные с начинкой зам  ПОКОМ</v>
          </cell>
          <cell r="D58" t="str">
            <v>Полуфабрикаты (поком)</v>
          </cell>
          <cell r="E58">
            <v>62.9</v>
          </cell>
          <cell r="G58">
            <v>25.9</v>
          </cell>
          <cell r="I58">
            <v>88.8</v>
          </cell>
          <cell r="K58" t="str">
            <v>матрица</v>
          </cell>
        </row>
        <row r="59">
          <cell r="C59" t="str">
            <v>Пельмени Grandmeni с говядиной в сливочном соусе ТМ Горячая штучка флоупак сфера 0,75 кг.  ПОКОМ</v>
          </cell>
          <cell r="D59" t="str">
            <v>Полуфабрикаты (поком)</v>
          </cell>
          <cell r="E59">
            <v>81.75</v>
          </cell>
          <cell r="G59">
            <v>0</v>
          </cell>
          <cell r="I59">
            <v>81.75</v>
          </cell>
          <cell r="K59" t="str">
            <v>матрица</v>
          </cell>
        </row>
        <row r="60">
          <cell r="C60" t="str">
            <v>Готовые бельмеши сочные с мясом ТМ Горячая штучка 0,3кг зам  ПОКОМ</v>
          </cell>
          <cell r="D60" t="str">
            <v>Пельмени (поком)</v>
          </cell>
          <cell r="E60">
            <v>41.4</v>
          </cell>
          <cell r="F60">
            <v>14.4</v>
          </cell>
          <cell r="G60">
            <v>14.400000000000034</v>
          </cell>
          <cell r="I60">
            <v>70.200000000000031</v>
          </cell>
          <cell r="K60" t="str">
            <v>матрица</v>
          </cell>
        </row>
        <row r="61">
          <cell r="C61" t="str">
            <v>Чебупели Курочка гриль Базовый ассортимент Фикс.вес 0,3 Пакет Горячая штучка  Поком</v>
          </cell>
          <cell r="D61" t="str">
            <v>Полуфабрикаты (поком)</v>
          </cell>
          <cell r="E61">
            <v>33.6</v>
          </cell>
          <cell r="F61">
            <v>12.6</v>
          </cell>
          <cell r="G61">
            <v>12.6</v>
          </cell>
          <cell r="I61">
            <v>58.800000000000004</v>
          </cell>
          <cell r="K61" t="str">
            <v>матрица</v>
          </cell>
        </row>
        <row r="62">
          <cell r="C62" t="str">
            <v>Пельмени Grandmeni с говядиной и свининой Grandmeni 0,75 Сфера Горячая штучка  Поком</v>
          </cell>
          <cell r="D62" t="str">
            <v>Пельмени (поком)</v>
          </cell>
          <cell r="E62">
            <v>58.5</v>
          </cell>
          <cell r="I62">
            <v>58.5</v>
          </cell>
          <cell r="K62" t="str">
            <v>матрица</v>
          </cell>
        </row>
        <row r="63">
          <cell r="C63" t="str">
            <v>Круггетсы с сырным соусом ТМ Горячая штучка 3 кг зам вес ПОКОМ</v>
          </cell>
          <cell r="K63" t="str">
            <v>матрица</v>
          </cell>
        </row>
        <row r="64">
          <cell r="C64" t="str">
            <v>Круггетсы сочные ТМ Горячая штучка ТС Круггетсы 3 кг. Изделия кулинарные рубленые в тесте куриные</v>
          </cell>
          <cell r="K64" t="str">
            <v>матрица</v>
          </cell>
        </row>
        <row r="65">
          <cell r="C65" t="str">
            <v>Наггетсы Нагетосы Сочная курочка со сладкой паприкой ТМ Горячая штучка ф/в 0,25 кг  ПОКОМ</v>
          </cell>
          <cell r="K65" t="str">
            <v>матрица</v>
          </cell>
        </row>
        <row r="66">
          <cell r="C66" t="str">
            <v>Нагетосы Сочная курочка в хрустящей панировке Наггетсы ГШ Фикс.вес 0,25 Лоток Горячая штучка Поком</v>
          </cell>
          <cell r="K66" t="str">
            <v>матрица</v>
          </cell>
        </row>
        <row r="67">
          <cell r="C67" t="str">
            <v>Пельмени «Бигбули с мясом» 0,43 Сфера ТМ «Горячая штучка»  Поком</v>
          </cell>
          <cell r="K67" t="str">
            <v>матрица</v>
          </cell>
        </row>
        <row r="68">
          <cell r="C68" t="str">
            <v>Пельмени Grandmeni с говядиной ТМ Горячая штучка флоупак сфера 0,75 кг. ПОКОМ</v>
          </cell>
          <cell r="K68" t="str">
            <v>матрица</v>
          </cell>
        </row>
        <row r="69">
          <cell r="C69" t="str">
            <v>Пельмени Бигбули #МЕГАВКУСИЩЕ с сочной грудинкой ТМ Горячая штучка ТС Бигбули  сфера 0,43  ПОКОМ</v>
          </cell>
          <cell r="K69" t="str">
            <v>матрица</v>
          </cell>
        </row>
        <row r="70">
          <cell r="C70" t="str">
            <v>Пельмени Бугбули со сливочным маслом ТМ Горячая штучка БУЛЬМЕНИ 0,43 кг  ПОКОМ</v>
          </cell>
          <cell r="K70" t="str">
            <v>матрица</v>
          </cell>
        </row>
        <row r="71">
          <cell r="C71" t="str">
            <v>Пельмени Супермени с мясом, Горячая штучка 0,2кг    ПОКОМ</v>
          </cell>
          <cell r="K71" t="str">
            <v>матрица</v>
          </cell>
        </row>
        <row r="72">
          <cell r="C72" t="str">
            <v>Пельмени Супермени со сливочным маслом Супермени 0,2 Сфера Горячая штучка  Поком</v>
          </cell>
          <cell r="K72" t="str">
            <v>матрица</v>
          </cell>
        </row>
        <row r="73">
          <cell r="C73" t="str">
            <v>Печеные пельмени Печь-мени с мясом Печеные пельмени Фикс.вес 0,2 сфера Вязанка  Поком</v>
          </cell>
          <cell r="K73" t="str">
            <v>матрица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ySplit="5" topLeftCell="A6" activePane="bottomLeft" state="frozen"/>
      <selection pane="bottomLeft" activeCell="Y11" sqref="Y11"/>
    </sheetView>
  </sheetViews>
  <sheetFormatPr defaultRowHeight="15" x14ac:dyDescent="0.25"/>
  <cols>
    <col min="1" max="1" width="60" customWidth="1"/>
    <col min="2" max="2" width="4.28515625" customWidth="1"/>
    <col min="3" max="6" width="6.85546875" customWidth="1"/>
    <col min="7" max="7" width="4.85546875" style="8" customWidth="1"/>
    <col min="8" max="8" width="4.85546875" customWidth="1"/>
    <col min="9" max="9" width="11.85546875" customWidth="1"/>
    <col min="10" max="11" width="6.85546875" customWidth="1"/>
    <col min="12" max="13" width="1.42578125" customWidth="1"/>
    <col min="14" max="15" width="6.140625" customWidth="1"/>
    <col min="16" max="17" width="6.85546875" customWidth="1"/>
    <col min="18" max="18" width="21.5703125" customWidth="1"/>
    <col min="19" max="20" width="5.7109375" customWidth="1"/>
    <col min="21" max="24" width="8" customWidth="1"/>
    <col min="25" max="25" width="24.85546875" customWidth="1"/>
    <col min="26" max="26" width="8" customWidth="1"/>
    <col min="27" max="27" width="8" style="8" customWidth="1"/>
    <col min="28" max="28" width="8" style="13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"/>
      <c r="AB1" s="10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6"/>
      <c r="AB2" s="10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7" t="s">
        <v>23</v>
      </c>
      <c r="AB3" s="11" t="s">
        <v>24</v>
      </c>
      <c r="AC3" s="2" t="s">
        <v>25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/>
      <c r="Z4" s="1"/>
      <c r="AA4" s="6"/>
      <c r="AB4" s="10" t="s">
        <v>109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14171.4</v>
      </c>
      <c r="F5" s="4">
        <f>SUM(F6:F500)</f>
        <v>18971</v>
      </c>
      <c r="G5" s="6"/>
      <c r="H5" s="1"/>
      <c r="I5" s="1"/>
      <c r="J5" s="4">
        <f t="shared" ref="J5:Q5" si="0">SUM(J6:J500)</f>
        <v>14198.300000000001</v>
      </c>
      <c r="K5" s="4">
        <f t="shared" si="0"/>
        <v>-26.900000000000006</v>
      </c>
      <c r="L5" s="4">
        <f t="shared" si="0"/>
        <v>0</v>
      </c>
      <c r="M5" s="4">
        <f t="shared" si="0"/>
        <v>0</v>
      </c>
      <c r="N5" s="4">
        <f t="shared" si="0"/>
        <v>7362.8</v>
      </c>
      <c r="O5" s="4">
        <f t="shared" si="0"/>
        <v>2834.2800000000007</v>
      </c>
      <c r="P5" s="4">
        <f t="shared" si="0"/>
        <v>15320.4</v>
      </c>
      <c r="Q5" s="4">
        <f t="shared" si="0"/>
        <v>0</v>
      </c>
      <c r="R5" s="1"/>
      <c r="S5" s="1"/>
      <c r="T5" s="1"/>
      <c r="U5" s="4">
        <f>SUM(U6:U500)</f>
        <v>2190.58</v>
      </c>
      <c r="V5" s="4">
        <f>SUM(V6:V500)</f>
        <v>2898.059999999999</v>
      </c>
      <c r="W5" s="4">
        <f>SUM(W6:W500)</f>
        <v>2642.4199999999996</v>
      </c>
      <c r="X5" s="4">
        <f>SUM(X6:X500)</f>
        <v>2443.3599999999997</v>
      </c>
      <c r="Y5" s="1"/>
      <c r="Z5" s="4">
        <f>SUM(Z6:Z500)</f>
        <v>9224.6759999999977</v>
      </c>
      <c r="AA5" s="6"/>
      <c r="AB5" s="12">
        <f>SUM(AB6:AB500)</f>
        <v>1991</v>
      </c>
      <c r="AC5" s="4">
        <f>SUM(AC6:AC500)</f>
        <v>9282.74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5" t="s">
        <v>32</v>
      </c>
      <c r="B6" s="15" t="s">
        <v>33</v>
      </c>
      <c r="C6" s="15">
        <v>20</v>
      </c>
      <c r="D6" s="15"/>
      <c r="E6" s="15">
        <v>20</v>
      </c>
      <c r="F6" s="15"/>
      <c r="G6" s="16">
        <v>0</v>
      </c>
      <c r="H6" s="15">
        <v>90</v>
      </c>
      <c r="I6" s="17" t="s">
        <v>92</v>
      </c>
      <c r="J6" s="15">
        <v>20</v>
      </c>
      <c r="K6" s="15">
        <f t="shared" ref="K6:K37" si="1">E6-J6</f>
        <v>0</v>
      </c>
      <c r="L6" s="15"/>
      <c r="M6" s="15"/>
      <c r="N6" s="15">
        <v>0</v>
      </c>
      <c r="O6" s="15">
        <f>E6/5</f>
        <v>4</v>
      </c>
      <c r="P6" s="18"/>
      <c r="Q6" s="18"/>
      <c r="R6" s="15"/>
      <c r="S6" s="15">
        <f>(F6+N6+P6)/O6</f>
        <v>0</v>
      </c>
      <c r="T6" s="15">
        <f>(F6+N6)/O6</f>
        <v>0</v>
      </c>
      <c r="U6" s="15">
        <v>0</v>
      </c>
      <c r="V6" s="15">
        <v>0</v>
      </c>
      <c r="W6" s="15">
        <v>0</v>
      </c>
      <c r="X6" s="15">
        <v>0</v>
      </c>
      <c r="Y6" s="15"/>
      <c r="Z6" s="15">
        <f t="shared" ref="Z6:Z37" si="2">P6*G6</f>
        <v>0</v>
      </c>
      <c r="AA6" s="16">
        <v>0</v>
      </c>
      <c r="AB6" s="19"/>
      <c r="AC6" s="15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5" t="s">
        <v>34</v>
      </c>
      <c r="B7" s="15" t="s">
        <v>33</v>
      </c>
      <c r="C7" s="15">
        <v>20</v>
      </c>
      <c r="D7" s="15"/>
      <c r="E7" s="15">
        <v>20</v>
      </c>
      <c r="F7" s="15"/>
      <c r="G7" s="16">
        <v>0</v>
      </c>
      <c r="H7" s="15">
        <v>90</v>
      </c>
      <c r="I7" s="17" t="s">
        <v>92</v>
      </c>
      <c r="J7" s="15">
        <v>20</v>
      </c>
      <c r="K7" s="15">
        <f t="shared" si="1"/>
        <v>0</v>
      </c>
      <c r="L7" s="15"/>
      <c r="M7" s="15"/>
      <c r="N7" s="15">
        <v>0</v>
      </c>
      <c r="O7" s="15">
        <f t="shared" ref="O7:O62" si="3">E7/5</f>
        <v>4</v>
      </c>
      <c r="P7" s="18"/>
      <c r="Q7" s="18"/>
      <c r="R7" s="15"/>
      <c r="S7" s="15">
        <f t="shared" ref="S7:S62" si="4">(F7+N7+P7)/O7</f>
        <v>0</v>
      </c>
      <c r="T7" s="15">
        <f t="shared" ref="T7:T62" si="5">(F7+N7)/O7</f>
        <v>0</v>
      </c>
      <c r="U7" s="15">
        <v>0</v>
      </c>
      <c r="V7" s="15">
        <v>0</v>
      </c>
      <c r="W7" s="15">
        <v>0</v>
      </c>
      <c r="X7" s="15">
        <v>0</v>
      </c>
      <c r="Y7" s="15"/>
      <c r="Z7" s="15">
        <f t="shared" si="2"/>
        <v>0</v>
      </c>
      <c r="AA7" s="16">
        <v>0</v>
      </c>
      <c r="AB7" s="19"/>
      <c r="AC7" s="15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36</v>
      </c>
      <c r="C8" s="1">
        <v>84</v>
      </c>
      <c r="D8" s="1">
        <v>24</v>
      </c>
      <c r="E8" s="1">
        <v>38</v>
      </c>
      <c r="F8" s="1">
        <v>70</v>
      </c>
      <c r="G8" s="6">
        <v>0.3</v>
      </c>
      <c r="H8" s="1">
        <v>180</v>
      </c>
      <c r="I8" s="1" t="str">
        <f>VLOOKUP(A8,[1]ЗПФ!$C:$K,9,0)</f>
        <v>матрица</v>
      </c>
      <c r="J8" s="1">
        <v>38</v>
      </c>
      <c r="K8" s="1">
        <f t="shared" si="1"/>
        <v>0</v>
      </c>
      <c r="L8" s="1"/>
      <c r="M8" s="1"/>
      <c r="N8" s="1">
        <v>0</v>
      </c>
      <c r="O8" s="1">
        <f t="shared" si="3"/>
        <v>7.6</v>
      </c>
      <c r="P8" s="5">
        <f>14*O8-N8-F8</f>
        <v>36.399999999999991</v>
      </c>
      <c r="Q8" s="5"/>
      <c r="R8" s="1"/>
      <c r="S8" s="1">
        <f t="shared" si="4"/>
        <v>14</v>
      </c>
      <c r="T8" s="1">
        <f t="shared" si="5"/>
        <v>9.2105263157894743</v>
      </c>
      <c r="U8" s="1">
        <v>0</v>
      </c>
      <c r="V8" s="1">
        <v>2.4</v>
      </c>
      <c r="W8" s="1">
        <v>7.2</v>
      </c>
      <c r="X8" s="1">
        <v>0</v>
      </c>
      <c r="Y8" s="1"/>
      <c r="Z8" s="1">
        <f t="shared" si="2"/>
        <v>10.919999999999996</v>
      </c>
      <c r="AA8" s="6">
        <v>12</v>
      </c>
      <c r="AB8" s="10">
        <v>3</v>
      </c>
      <c r="AC8" s="1">
        <f>AB8*AA8*G8</f>
        <v>10.799999999999999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36</v>
      </c>
      <c r="C9" s="1">
        <v>349</v>
      </c>
      <c r="D9" s="1">
        <v>240</v>
      </c>
      <c r="E9" s="1">
        <v>216</v>
      </c>
      <c r="F9" s="1">
        <v>335</v>
      </c>
      <c r="G9" s="6">
        <v>0.3</v>
      </c>
      <c r="H9" s="1">
        <v>180</v>
      </c>
      <c r="I9" s="1" t="str">
        <f>VLOOKUP(A9,[1]ЗПФ!$C:$K,9,0)</f>
        <v>матрица</v>
      </c>
      <c r="J9" s="1">
        <v>219</v>
      </c>
      <c r="K9" s="1">
        <f t="shared" si="1"/>
        <v>-3</v>
      </c>
      <c r="L9" s="1"/>
      <c r="M9" s="1"/>
      <c r="N9" s="1">
        <v>0</v>
      </c>
      <c r="O9" s="1">
        <f t="shared" si="3"/>
        <v>43.2</v>
      </c>
      <c r="P9" s="5">
        <f t="shared" ref="P9:P15" si="6">14*O9-N9-F9</f>
        <v>269.80000000000007</v>
      </c>
      <c r="Q9" s="5"/>
      <c r="R9" s="1"/>
      <c r="S9" s="1">
        <f t="shared" si="4"/>
        <v>14</v>
      </c>
      <c r="T9" s="1">
        <f t="shared" si="5"/>
        <v>7.7546296296296289</v>
      </c>
      <c r="U9" s="1">
        <v>19.600000000000001</v>
      </c>
      <c r="V9" s="1">
        <v>46</v>
      </c>
      <c r="W9" s="1">
        <v>45.2</v>
      </c>
      <c r="X9" s="1">
        <v>0.6</v>
      </c>
      <c r="Y9" s="1"/>
      <c r="Z9" s="1">
        <f t="shared" si="2"/>
        <v>80.940000000000012</v>
      </c>
      <c r="AA9" s="6">
        <v>12</v>
      </c>
      <c r="AB9" s="10">
        <v>23</v>
      </c>
      <c r="AC9" s="1">
        <f t="shared" ref="AC9:AC15" si="7">AB9*AA9*G9</f>
        <v>82.8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36</v>
      </c>
      <c r="C10" s="1">
        <v>368</v>
      </c>
      <c r="D10" s="1">
        <v>840</v>
      </c>
      <c r="E10" s="1">
        <v>506</v>
      </c>
      <c r="F10" s="1">
        <v>651</v>
      </c>
      <c r="G10" s="6">
        <v>0.3</v>
      </c>
      <c r="H10" s="1">
        <v>180</v>
      </c>
      <c r="I10" s="1" t="str">
        <f>VLOOKUP(A10,[1]ЗПФ!$C:$K,9,0)</f>
        <v>матрица</v>
      </c>
      <c r="J10" s="1">
        <v>507</v>
      </c>
      <c r="K10" s="1">
        <f t="shared" si="1"/>
        <v>-1</v>
      </c>
      <c r="L10" s="1"/>
      <c r="M10" s="1"/>
      <c r="N10" s="1">
        <v>0</v>
      </c>
      <c r="O10" s="1">
        <f t="shared" si="3"/>
        <v>101.2</v>
      </c>
      <c r="P10" s="5">
        <f t="shared" si="6"/>
        <v>765.8</v>
      </c>
      <c r="Q10" s="5"/>
      <c r="R10" s="1"/>
      <c r="S10" s="1">
        <f t="shared" si="4"/>
        <v>14</v>
      </c>
      <c r="T10" s="1">
        <f t="shared" si="5"/>
        <v>6.4328063241106719</v>
      </c>
      <c r="U10" s="1">
        <v>71.2</v>
      </c>
      <c r="V10" s="1">
        <v>109.4</v>
      </c>
      <c r="W10" s="1">
        <v>88</v>
      </c>
      <c r="X10" s="1">
        <v>101.8</v>
      </c>
      <c r="Y10" s="1"/>
      <c r="Z10" s="1">
        <f t="shared" si="2"/>
        <v>229.73999999999998</v>
      </c>
      <c r="AA10" s="6">
        <v>12</v>
      </c>
      <c r="AB10" s="10">
        <v>64</v>
      </c>
      <c r="AC10" s="1">
        <f t="shared" si="7"/>
        <v>230.39999999999998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39</v>
      </c>
      <c r="B11" s="1" t="s">
        <v>36</v>
      </c>
      <c r="C11" s="1">
        <v>105</v>
      </c>
      <c r="D11" s="1">
        <v>24</v>
      </c>
      <c r="E11" s="1">
        <v>88</v>
      </c>
      <c r="F11" s="1">
        <v>18</v>
      </c>
      <c r="G11" s="6">
        <v>0.3</v>
      </c>
      <c r="H11" s="1">
        <v>180</v>
      </c>
      <c r="I11" s="1" t="str">
        <f>VLOOKUP(A11,[1]ЗПФ!$C:$K,9,0)</f>
        <v>матрица</v>
      </c>
      <c r="J11" s="1">
        <v>97</v>
      </c>
      <c r="K11" s="1">
        <f t="shared" si="1"/>
        <v>-9</v>
      </c>
      <c r="L11" s="1"/>
      <c r="M11" s="1"/>
      <c r="N11" s="1">
        <v>60</v>
      </c>
      <c r="O11" s="1">
        <f t="shared" si="3"/>
        <v>17.600000000000001</v>
      </c>
      <c r="P11" s="5">
        <f t="shared" si="6"/>
        <v>168.40000000000003</v>
      </c>
      <c r="Q11" s="5"/>
      <c r="R11" s="1"/>
      <c r="S11" s="1">
        <f t="shared" si="4"/>
        <v>14</v>
      </c>
      <c r="T11" s="1">
        <f t="shared" si="5"/>
        <v>4.4318181818181817</v>
      </c>
      <c r="U11" s="1">
        <v>10</v>
      </c>
      <c r="V11" s="1">
        <v>0</v>
      </c>
      <c r="W11" s="1">
        <v>9.6</v>
      </c>
      <c r="X11" s="1">
        <v>0</v>
      </c>
      <c r="Y11" s="1"/>
      <c r="Z11" s="1">
        <f t="shared" si="2"/>
        <v>50.52000000000001</v>
      </c>
      <c r="AA11" s="6">
        <v>12</v>
      </c>
      <c r="AB11" s="10">
        <v>14</v>
      </c>
      <c r="AC11" s="1">
        <f t="shared" si="7"/>
        <v>50.4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36</v>
      </c>
      <c r="C12" s="1">
        <v>588</v>
      </c>
      <c r="D12" s="1">
        <v>780</v>
      </c>
      <c r="E12" s="1">
        <v>493</v>
      </c>
      <c r="F12" s="1">
        <v>791</v>
      </c>
      <c r="G12" s="6">
        <v>0.3</v>
      </c>
      <c r="H12" s="1">
        <v>180</v>
      </c>
      <c r="I12" s="1" t="str">
        <f>VLOOKUP(A12,[1]ЗПФ!$C:$K,9,0)</f>
        <v>матрица</v>
      </c>
      <c r="J12" s="1">
        <v>494</v>
      </c>
      <c r="K12" s="1">
        <f t="shared" si="1"/>
        <v>-1</v>
      </c>
      <c r="L12" s="1"/>
      <c r="M12" s="1"/>
      <c r="N12" s="1">
        <v>0</v>
      </c>
      <c r="O12" s="1">
        <f t="shared" si="3"/>
        <v>98.6</v>
      </c>
      <c r="P12" s="5">
        <f t="shared" si="6"/>
        <v>589.39999999999986</v>
      </c>
      <c r="Q12" s="5"/>
      <c r="R12" s="1"/>
      <c r="S12" s="1">
        <f t="shared" si="4"/>
        <v>14</v>
      </c>
      <c r="T12" s="1">
        <f t="shared" si="5"/>
        <v>8.0223123732251533</v>
      </c>
      <c r="U12" s="1">
        <v>76.8</v>
      </c>
      <c r="V12" s="1">
        <v>118.8</v>
      </c>
      <c r="W12" s="1">
        <v>104.8</v>
      </c>
      <c r="X12" s="1">
        <v>111.8</v>
      </c>
      <c r="Y12" s="1"/>
      <c r="Z12" s="1">
        <f t="shared" si="2"/>
        <v>176.81999999999996</v>
      </c>
      <c r="AA12" s="6">
        <v>12</v>
      </c>
      <c r="AB12" s="10">
        <v>50</v>
      </c>
      <c r="AC12" s="1">
        <f t="shared" si="7"/>
        <v>180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36</v>
      </c>
      <c r="C13" s="1">
        <v>96</v>
      </c>
      <c r="D13" s="1"/>
      <c r="E13" s="1"/>
      <c r="F13" s="1">
        <v>96</v>
      </c>
      <c r="G13" s="6">
        <v>0.09</v>
      </c>
      <c r="H13" s="1">
        <v>180</v>
      </c>
      <c r="I13" s="1" t="str">
        <f>VLOOKUP(A13,[1]ЗПФ!$C:$K,9,0)</f>
        <v>матрица</v>
      </c>
      <c r="J13" s="1">
        <v>6</v>
      </c>
      <c r="K13" s="1">
        <f t="shared" si="1"/>
        <v>-6</v>
      </c>
      <c r="L13" s="1"/>
      <c r="M13" s="1"/>
      <c r="N13" s="1">
        <v>0</v>
      </c>
      <c r="O13" s="1">
        <f t="shared" si="3"/>
        <v>0</v>
      </c>
      <c r="P13" s="5"/>
      <c r="Q13" s="5"/>
      <c r="R13" s="1"/>
      <c r="S13" s="1" t="e">
        <f t="shared" si="4"/>
        <v>#DIV/0!</v>
      </c>
      <c r="T13" s="1" t="e">
        <f t="shared" si="5"/>
        <v>#DIV/0!</v>
      </c>
      <c r="U13" s="1">
        <v>0</v>
      </c>
      <c r="V13" s="1">
        <v>2.4</v>
      </c>
      <c r="W13" s="1">
        <v>7.2</v>
      </c>
      <c r="X13" s="1">
        <v>0</v>
      </c>
      <c r="Y13" s="1"/>
      <c r="Z13" s="1">
        <f t="shared" si="2"/>
        <v>0</v>
      </c>
      <c r="AA13" s="6">
        <v>24</v>
      </c>
      <c r="AB13" s="10">
        <f t="shared" ref="AB13:AB14" si="8">P13/AA13</f>
        <v>0</v>
      </c>
      <c r="AC13" s="1">
        <f t="shared" si="7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42</v>
      </c>
      <c r="B14" s="1" t="s">
        <v>36</v>
      </c>
      <c r="C14" s="1">
        <v>194</v>
      </c>
      <c r="D14" s="1">
        <v>360</v>
      </c>
      <c r="E14" s="1">
        <v>117</v>
      </c>
      <c r="F14" s="1">
        <v>403</v>
      </c>
      <c r="G14" s="6">
        <v>0.36</v>
      </c>
      <c r="H14" s="1">
        <v>180</v>
      </c>
      <c r="I14" s="1" t="str">
        <f>VLOOKUP(A14,[1]ЗПФ!$C:$K,9,0)</f>
        <v>матрица</v>
      </c>
      <c r="J14" s="1">
        <v>116</v>
      </c>
      <c r="K14" s="1">
        <f t="shared" si="1"/>
        <v>1</v>
      </c>
      <c r="L14" s="1"/>
      <c r="M14" s="1"/>
      <c r="N14" s="1">
        <v>0</v>
      </c>
      <c r="O14" s="1">
        <f t="shared" si="3"/>
        <v>23.4</v>
      </c>
      <c r="P14" s="5"/>
      <c r="Q14" s="5"/>
      <c r="R14" s="1"/>
      <c r="S14" s="1">
        <f t="shared" si="4"/>
        <v>17.222222222222225</v>
      </c>
      <c r="T14" s="1">
        <f t="shared" si="5"/>
        <v>17.222222222222225</v>
      </c>
      <c r="U14" s="1">
        <v>13.4</v>
      </c>
      <c r="V14" s="1">
        <v>42</v>
      </c>
      <c r="W14" s="1">
        <v>31.2</v>
      </c>
      <c r="X14" s="1">
        <v>21.2</v>
      </c>
      <c r="Y14" s="1"/>
      <c r="Z14" s="1">
        <f t="shared" si="2"/>
        <v>0</v>
      </c>
      <c r="AA14" s="6">
        <v>10</v>
      </c>
      <c r="AB14" s="10">
        <f t="shared" si="8"/>
        <v>0</v>
      </c>
      <c r="AC14" s="1">
        <f t="shared" si="7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43</v>
      </c>
      <c r="B15" s="1" t="s">
        <v>33</v>
      </c>
      <c r="C15" s="1">
        <v>253</v>
      </c>
      <c r="D15" s="1">
        <v>185.5</v>
      </c>
      <c r="E15" s="1">
        <v>141.5</v>
      </c>
      <c r="F15" s="1">
        <v>264</v>
      </c>
      <c r="G15" s="6">
        <v>1</v>
      </c>
      <c r="H15" s="1">
        <v>180</v>
      </c>
      <c r="I15" s="1" t="str">
        <f>VLOOKUP(A15,[1]ЗПФ!$C:$K,9,0)</f>
        <v>матрица</v>
      </c>
      <c r="J15" s="1">
        <v>135.5</v>
      </c>
      <c r="K15" s="1">
        <f t="shared" si="1"/>
        <v>6</v>
      </c>
      <c r="L15" s="1"/>
      <c r="M15" s="1"/>
      <c r="N15" s="1">
        <v>121</v>
      </c>
      <c r="O15" s="1">
        <f t="shared" si="3"/>
        <v>28.3</v>
      </c>
      <c r="P15" s="5">
        <f t="shared" si="6"/>
        <v>11.199999999999989</v>
      </c>
      <c r="Q15" s="5"/>
      <c r="R15" s="1"/>
      <c r="S15" s="1">
        <f t="shared" si="4"/>
        <v>14</v>
      </c>
      <c r="T15" s="1">
        <f t="shared" si="5"/>
        <v>13.604240282685511</v>
      </c>
      <c r="U15" s="1">
        <v>30.8</v>
      </c>
      <c r="V15" s="1">
        <v>39.5</v>
      </c>
      <c r="W15" s="1">
        <v>40.799999999999997</v>
      </c>
      <c r="X15" s="1">
        <v>33</v>
      </c>
      <c r="Y15" s="1"/>
      <c r="Z15" s="1">
        <f t="shared" si="2"/>
        <v>11.199999999999989</v>
      </c>
      <c r="AA15" s="6">
        <v>5.5</v>
      </c>
      <c r="AB15" s="10">
        <v>2</v>
      </c>
      <c r="AC15" s="1">
        <f t="shared" si="7"/>
        <v>11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5" t="s">
        <v>44</v>
      </c>
      <c r="B16" s="15" t="s">
        <v>33</v>
      </c>
      <c r="C16" s="15">
        <v>22.2</v>
      </c>
      <c r="D16" s="15"/>
      <c r="E16" s="15">
        <v>7.4</v>
      </c>
      <c r="F16" s="15">
        <v>14.8</v>
      </c>
      <c r="G16" s="16">
        <v>0</v>
      </c>
      <c r="H16" s="15">
        <v>180</v>
      </c>
      <c r="I16" s="17" t="s">
        <v>92</v>
      </c>
      <c r="J16" s="15">
        <v>7.4</v>
      </c>
      <c r="K16" s="15">
        <f t="shared" si="1"/>
        <v>0</v>
      </c>
      <c r="L16" s="15"/>
      <c r="M16" s="15"/>
      <c r="N16" s="15">
        <v>0</v>
      </c>
      <c r="O16" s="15">
        <f t="shared" si="3"/>
        <v>1.48</v>
      </c>
      <c r="P16" s="18"/>
      <c r="Q16" s="18"/>
      <c r="R16" s="15"/>
      <c r="S16" s="15">
        <f t="shared" si="4"/>
        <v>10</v>
      </c>
      <c r="T16" s="15">
        <f t="shared" si="5"/>
        <v>10</v>
      </c>
      <c r="U16" s="15">
        <v>0.74</v>
      </c>
      <c r="V16" s="15">
        <v>0</v>
      </c>
      <c r="W16" s="15">
        <v>0</v>
      </c>
      <c r="X16" s="15">
        <v>0</v>
      </c>
      <c r="Y16" s="15"/>
      <c r="Z16" s="15">
        <f t="shared" si="2"/>
        <v>0</v>
      </c>
      <c r="AA16" s="16">
        <v>0</v>
      </c>
      <c r="AB16" s="19"/>
      <c r="AC16" s="15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46</v>
      </c>
      <c r="B17" s="1" t="s">
        <v>36</v>
      </c>
      <c r="C17" s="1">
        <v>568</v>
      </c>
      <c r="D17" s="1"/>
      <c r="E17" s="1">
        <v>190</v>
      </c>
      <c r="F17" s="1">
        <v>332</v>
      </c>
      <c r="G17" s="6">
        <v>0.25</v>
      </c>
      <c r="H17" s="1">
        <v>180</v>
      </c>
      <c r="I17" s="1" t="str">
        <f>VLOOKUP(A17,[1]ЗПФ!$C:$K,9,0)</f>
        <v>матрица</v>
      </c>
      <c r="J17" s="1">
        <v>190</v>
      </c>
      <c r="K17" s="1">
        <f t="shared" si="1"/>
        <v>0</v>
      </c>
      <c r="L17" s="1"/>
      <c r="M17" s="1"/>
      <c r="N17" s="1">
        <v>0</v>
      </c>
      <c r="O17" s="1">
        <f t="shared" si="3"/>
        <v>38</v>
      </c>
      <c r="P17" s="5">
        <f t="shared" ref="P17:P43" si="9">14*O17-N17-F17</f>
        <v>200</v>
      </c>
      <c r="Q17" s="5"/>
      <c r="R17" s="1"/>
      <c r="S17" s="1">
        <f t="shared" si="4"/>
        <v>14</v>
      </c>
      <c r="T17" s="1">
        <f t="shared" si="5"/>
        <v>8.7368421052631575</v>
      </c>
      <c r="U17" s="1">
        <v>23</v>
      </c>
      <c r="V17" s="1">
        <v>35.6</v>
      </c>
      <c r="W17" s="1">
        <v>57.8</v>
      </c>
      <c r="X17" s="1">
        <v>28.8</v>
      </c>
      <c r="Y17" s="1"/>
      <c r="Z17" s="1">
        <f t="shared" si="2"/>
        <v>50</v>
      </c>
      <c r="AA17" s="6">
        <v>12</v>
      </c>
      <c r="AB17" s="10">
        <v>17</v>
      </c>
      <c r="AC17" s="1">
        <f t="shared" ref="AC17:AC44" si="10">AB17*AA17*G17</f>
        <v>51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47</v>
      </c>
      <c r="B18" s="1" t="s">
        <v>33</v>
      </c>
      <c r="C18" s="1">
        <v>24</v>
      </c>
      <c r="D18" s="1"/>
      <c r="E18" s="1"/>
      <c r="F18" s="1">
        <v>24</v>
      </c>
      <c r="G18" s="6">
        <v>1</v>
      </c>
      <c r="H18" s="1">
        <v>180</v>
      </c>
      <c r="I18" s="1" t="str">
        <f>VLOOKUP(A18,[1]ЗПФ!$C:$K,9,0)</f>
        <v>матрица</v>
      </c>
      <c r="J18" s="1"/>
      <c r="K18" s="1">
        <f t="shared" si="1"/>
        <v>0</v>
      </c>
      <c r="L18" s="1"/>
      <c r="M18" s="1"/>
      <c r="N18" s="1">
        <v>0</v>
      </c>
      <c r="O18" s="1">
        <f t="shared" si="3"/>
        <v>0</v>
      </c>
      <c r="P18" s="5"/>
      <c r="Q18" s="5"/>
      <c r="R18" s="1"/>
      <c r="S18" s="1" t="e">
        <f t="shared" si="4"/>
        <v>#DIV/0!</v>
      </c>
      <c r="T18" s="1" t="e">
        <f t="shared" si="5"/>
        <v>#DIV/0!</v>
      </c>
      <c r="U18" s="1">
        <v>0</v>
      </c>
      <c r="V18" s="1">
        <v>1.8</v>
      </c>
      <c r="W18" s="1">
        <v>1.2</v>
      </c>
      <c r="X18" s="1">
        <v>0</v>
      </c>
      <c r="Y18" s="21" t="s">
        <v>45</v>
      </c>
      <c r="Z18" s="1">
        <f t="shared" si="2"/>
        <v>0</v>
      </c>
      <c r="AA18" s="6">
        <v>3</v>
      </c>
      <c r="AB18" s="10">
        <f t="shared" ref="AB18:AB44" si="11">P18/AA18</f>
        <v>0</v>
      </c>
      <c r="AC18" s="1">
        <f t="shared" si="10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48</v>
      </c>
      <c r="B19" s="1" t="s">
        <v>36</v>
      </c>
      <c r="C19" s="1">
        <v>309</v>
      </c>
      <c r="D19" s="1">
        <v>12</v>
      </c>
      <c r="E19" s="1">
        <v>128</v>
      </c>
      <c r="F19" s="1">
        <v>159</v>
      </c>
      <c r="G19" s="6">
        <v>0.25</v>
      </c>
      <c r="H19" s="1">
        <v>180</v>
      </c>
      <c r="I19" s="1" t="str">
        <f>VLOOKUP(A19,[1]ЗПФ!$C:$K,9,0)</f>
        <v>матрица</v>
      </c>
      <c r="J19" s="1">
        <v>128</v>
      </c>
      <c r="K19" s="1">
        <f t="shared" si="1"/>
        <v>0</v>
      </c>
      <c r="L19" s="1"/>
      <c r="M19" s="1"/>
      <c r="N19" s="1">
        <v>24</v>
      </c>
      <c r="O19" s="1">
        <f t="shared" si="3"/>
        <v>25.6</v>
      </c>
      <c r="P19" s="5">
        <f t="shared" si="9"/>
        <v>175.40000000000003</v>
      </c>
      <c r="Q19" s="5"/>
      <c r="R19" s="1"/>
      <c r="S19" s="1">
        <f t="shared" si="4"/>
        <v>14</v>
      </c>
      <c r="T19" s="1">
        <f t="shared" si="5"/>
        <v>7.1484375</v>
      </c>
      <c r="U19" s="1">
        <v>19.399999999999999</v>
      </c>
      <c r="V19" s="1">
        <v>35.799999999999997</v>
      </c>
      <c r="W19" s="1">
        <v>39</v>
      </c>
      <c r="X19" s="1">
        <v>30</v>
      </c>
      <c r="Y19" s="1"/>
      <c r="Z19" s="1">
        <f t="shared" si="2"/>
        <v>43.850000000000009</v>
      </c>
      <c r="AA19" s="6">
        <v>12</v>
      </c>
      <c r="AB19" s="10">
        <v>15</v>
      </c>
      <c r="AC19" s="1">
        <f t="shared" si="10"/>
        <v>45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49</v>
      </c>
      <c r="B20" s="1" t="s">
        <v>33</v>
      </c>
      <c r="C20" s="1">
        <v>9</v>
      </c>
      <c r="D20" s="1">
        <v>18</v>
      </c>
      <c r="E20" s="1"/>
      <c r="F20" s="1">
        <v>27</v>
      </c>
      <c r="G20" s="6">
        <v>1</v>
      </c>
      <c r="H20" s="1">
        <v>180</v>
      </c>
      <c r="I20" s="1" t="str">
        <f>VLOOKUP(A20,[1]ЗПФ!$C:$K,9,0)</f>
        <v>матрица</v>
      </c>
      <c r="J20" s="1"/>
      <c r="K20" s="1">
        <f t="shared" si="1"/>
        <v>0</v>
      </c>
      <c r="L20" s="1"/>
      <c r="M20" s="1"/>
      <c r="N20" s="1">
        <v>0</v>
      </c>
      <c r="O20" s="1">
        <f t="shared" si="3"/>
        <v>0</v>
      </c>
      <c r="P20" s="5"/>
      <c r="Q20" s="5"/>
      <c r="R20" s="1"/>
      <c r="S20" s="1" t="e">
        <f t="shared" si="4"/>
        <v>#DIV/0!</v>
      </c>
      <c r="T20" s="1" t="e">
        <f t="shared" si="5"/>
        <v>#DIV/0!</v>
      </c>
      <c r="U20" s="1">
        <v>0</v>
      </c>
      <c r="V20" s="1">
        <v>1.8</v>
      </c>
      <c r="W20" s="1">
        <v>1.2</v>
      </c>
      <c r="X20" s="1">
        <v>0</v>
      </c>
      <c r="Y20" s="21" t="s">
        <v>45</v>
      </c>
      <c r="Z20" s="1">
        <f t="shared" si="2"/>
        <v>0</v>
      </c>
      <c r="AA20" s="6">
        <v>3</v>
      </c>
      <c r="AB20" s="10">
        <f t="shared" si="11"/>
        <v>0</v>
      </c>
      <c r="AC20" s="1">
        <f t="shared" si="10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50</v>
      </c>
      <c r="B21" s="1" t="s">
        <v>33</v>
      </c>
      <c r="C21" s="1">
        <v>48.1</v>
      </c>
      <c r="D21" s="1">
        <v>292.3</v>
      </c>
      <c r="E21" s="1">
        <v>122.1</v>
      </c>
      <c r="F21" s="1">
        <v>199.8</v>
      </c>
      <c r="G21" s="6">
        <v>1</v>
      </c>
      <c r="H21" s="1">
        <v>180</v>
      </c>
      <c r="I21" s="1" t="str">
        <f>VLOOKUP(A21,[1]ЗПФ!$C:$K,9,0)</f>
        <v>матрица</v>
      </c>
      <c r="J21" s="1">
        <v>129.5</v>
      </c>
      <c r="K21" s="1">
        <f t="shared" si="1"/>
        <v>-7.4000000000000057</v>
      </c>
      <c r="L21" s="1"/>
      <c r="M21" s="1"/>
      <c r="N21" s="1">
        <v>162.80000000000001</v>
      </c>
      <c r="O21" s="1">
        <f t="shared" si="3"/>
        <v>24.419999999999998</v>
      </c>
      <c r="P21" s="5"/>
      <c r="Q21" s="5"/>
      <c r="R21" s="1"/>
      <c r="S21" s="1">
        <f t="shared" si="4"/>
        <v>14.848484848484851</v>
      </c>
      <c r="T21" s="1">
        <f t="shared" si="5"/>
        <v>14.848484848484851</v>
      </c>
      <c r="U21" s="1">
        <v>28.86</v>
      </c>
      <c r="V21" s="1">
        <v>39.22</v>
      </c>
      <c r="W21" s="1">
        <v>24.42</v>
      </c>
      <c r="X21" s="1">
        <v>31.82</v>
      </c>
      <c r="Y21" s="1"/>
      <c r="Z21" s="1">
        <f t="shared" si="2"/>
        <v>0</v>
      </c>
      <c r="AA21" s="6">
        <v>3.7</v>
      </c>
      <c r="AB21" s="10">
        <f t="shared" si="11"/>
        <v>0</v>
      </c>
      <c r="AC21" s="1">
        <f t="shared" si="10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51</v>
      </c>
      <c r="B22" s="1" t="s">
        <v>33</v>
      </c>
      <c r="C22" s="1">
        <v>315</v>
      </c>
      <c r="D22" s="1">
        <v>7.3</v>
      </c>
      <c r="E22" s="1">
        <v>18</v>
      </c>
      <c r="F22" s="1">
        <v>291.60000000000002</v>
      </c>
      <c r="G22" s="6">
        <v>1</v>
      </c>
      <c r="H22" s="1">
        <v>180</v>
      </c>
      <c r="I22" s="1" t="str">
        <f>VLOOKUP(A22,[1]ЗПФ!$C:$K,9,0)</f>
        <v>матрица</v>
      </c>
      <c r="J22" s="1">
        <v>15.8</v>
      </c>
      <c r="K22" s="1">
        <f t="shared" si="1"/>
        <v>2.1999999999999993</v>
      </c>
      <c r="L22" s="1"/>
      <c r="M22" s="1"/>
      <c r="N22" s="1">
        <v>0</v>
      </c>
      <c r="O22" s="1">
        <f t="shared" si="3"/>
        <v>3.6</v>
      </c>
      <c r="P22" s="5"/>
      <c r="Q22" s="5"/>
      <c r="R22" s="1"/>
      <c r="S22" s="1">
        <f t="shared" si="4"/>
        <v>81</v>
      </c>
      <c r="T22" s="1">
        <f t="shared" si="5"/>
        <v>81</v>
      </c>
      <c r="U22" s="1">
        <v>5.0599999999999996</v>
      </c>
      <c r="V22" s="1">
        <v>3.62</v>
      </c>
      <c r="W22" s="1">
        <v>2.56</v>
      </c>
      <c r="X22" s="1">
        <v>1.46</v>
      </c>
      <c r="Y22" s="21" t="s">
        <v>45</v>
      </c>
      <c r="Z22" s="1">
        <f t="shared" si="2"/>
        <v>0</v>
      </c>
      <c r="AA22" s="6">
        <v>1.8</v>
      </c>
      <c r="AB22" s="10">
        <f t="shared" si="11"/>
        <v>0</v>
      </c>
      <c r="AC22" s="1">
        <f t="shared" si="10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52</v>
      </c>
      <c r="B23" s="1" t="s">
        <v>36</v>
      </c>
      <c r="C23" s="1">
        <v>755</v>
      </c>
      <c r="D23" s="1">
        <v>1110</v>
      </c>
      <c r="E23" s="1">
        <v>618</v>
      </c>
      <c r="F23" s="1">
        <v>1205</v>
      </c>
      <c r="G23" s="6">
        <v>0.25</v>
      </c>
      <c r="H23" s="1">
        <v>180</v>
      </c>
      <c r="I23" s="1" t="str">
        <f>VLOOKUP(A23,[1]ЗПФ!$C:$K,9,0)</f>
        <v>матрица</v>
      </c>
      <c r="J23" s="1">
        <v>614</v>
      </c>
      <c r="K23" s="1">
        <f t="shared" si="1"/>
        <v>4</v>
      </c>
      <c r="L23" s="1"/>
      <c r="M23" s="1"/>
      <c r="N23" s="1">
        <v>0</v>
      </c>
      <c r="O23" s="1">
        <f t="shared" si="3"/>
        <v>123.6</v>
      </c>
      <c r="P23" s="5">
        <f t="shared" si="9"/>
        <v>525.39999999999986</v>
      </c>
      <c r="Q23" s="5"/>
      <c r="R23" s="1"/>
      <c r="S23" s="1">
        <f t="shared" si="4"/>
        <v>14</v>
      </c>
      <c r="T23" s="1">
        <f t="shared" si="5"/>
        <v>9.7491909385113278</v>
      </c>
      <c r="U23" s="1">
        <v>92.6</v>
      </c>
      <c r="V23" s="1">
        <v>163.80000000000001</v>
      </c>
      <c r="W23" s="1">
        <v>143</v>
      </c>
      <c r="X23" s="1">
        <v>149.4</v>
      </c>
      <c r="Y23" s="1"/>
      <c r="Z23" s="1">
        <f t="shared" si="2"/>
        <v>131.34999999999997</v>
      </c>
      <c r="AA23" s="6">
        <v>6</v>
      </c>
      <c r="AB23" s="10">
        <v>88</v>
      </c>
      <c r="AC23" s="1">
        <f t="shared" si="10"/>
        <v>132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53</v>
      </c>
      <c r="B24" s="1" t="s">
        <v>36</v>
      </c>
      <c r="C24" s="1">
        <v>359</v>
      </c>
      <c r="D24" s="1">
        <v>102</v>
      </c>
      <c r="E24" s="1">
        <v>154</v>
      </c>
      <c r="F24" s="1">
        <v>276</v>
      </c>
      <c r="G24" s="6">
        <v>0.25</v>
      </c>
      <c r="H24" s="1">
        <v>180</v>
      </c>
      <c r="I24" s="1" t="str">
        <f>VLOOKUP(A24,[1]ЗПФ!$C:$K,9,0)</f>
        <v>матрица</v>
      </c>
      <c r="J24" s="1">
        <v>154</v>
      </c>
      <c r="K24" s="1">
        <f t="shared" si="1"/>
        <v>0</v>
      </c>
      <c r="L24" s="1"/>
      <c r="M24" s="1"/>
      <c r="N24" s="1">
        <v>0</v>
      </c>
      <c r="O24" s="1">
        <f t="shared" si="3"/>
        <v>30.8</v>
      </c>
      <c r="P24" s="5">
        <f t="shared" si="9"/>
        <v>155.19999999999999</v>
      </c>
      <c r="Q24" s="5"/>
      <c r="R24" s="1"/>
      <c r="S24" s="1">
        <f t="shared" si="4"/>
        <v>14</v>
      </c>
      <c r="T24" s="1">
        <f t="shared" si="5"/>
        <v>8.9610389610389607</v>
      </c>
      <c r="U24" s="1">
        <v>21.8</v>
      </c>
      <c r="V24" s="1">
        <v>37.799999999999997</v>
      </c>
      <c r="W24" s="1">
        <v>44.4</v>
      </c>
      <c r="X24" s="1">
        <v>19.2</v>
      </c>
      <c r="Y24" s="1"/>
      <c r="Z24" s="1">
        <f t="shared" si="2"/>
        <v>38.799999999999997</v>
      </c>
      <c r="AA24" s="6">
        <v>6</v>
      </c>
      <c r="AB24" s="10">
        <v>26</v>
      </c>
      <c r="AC24" s="1">
        <f t="shared" si="10"/>
        <v>39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54</v>
      </c>
      <c r="B25" s="1" t="s">
        <v>36</v>
      </c>
      <c r="C25" s="1">
        <v>70</v>
      </c>
      <c r="D25" s="1">
        <v>24</v>
      </c>
      <c r="E25" s="1">
        <v>70</v>
      </c>
      <c r="F25" s="1"/>
      <c r="G25" s="6">
        <v>0.25</v>
      </c>
      <c r="H25" s="1">
        <v>180</v>
      </c>
      <c r="I25" s="1" t="str">
        <f>VLOOKUP(A25,[1]ЗПФ!$C:$K,9,0)</f>
        <v>матрица</v>
      </c>
      <c r="J25" s="1">
        <v>70</v>
      </c>
      <c r="K25" s="1">
        <f t="shared" si="1"/>
        <v>0</v>
      </c>
      <c r="L25" s="1"/>
      <c r="M25" s="1"/>
      <c r="N25" s="1">
        <v>108</v>
      </c>
      <c r="O25" s="1">
        <f t="shared" si="3"/>
        <v>14</v>
      </c>
      <c r="P25" s="5">
        <f t="shared" si="9"/>
        <v>88</v>
      </c>
      <c r="Q25" s="5"/>
      <c r="R25" s="1"/>
      <c r="S25" s="1">
        <f t="shared" si="4"/>
        <v>14</v>
      </c>
      <c r="T25" s="1">
        <f t="shared" si="5"/>
        <v>7.7142857142857144</v>
      </c>
      <c r="U25" s="1">
        <v>11.2</v>
      </c>
      <c r="V25" s="1">
        <v>0</v>
      </c>
      <c r="W25" s="1">
        <v>8.4</v>
      </c>
      <c r="X25" s="1">
        <v>0</v>
      </c>
      <c r="Y25" s="1"/>
      <c r="Z25" s="1">
        <f t="shared" si="2"/>
        <v>22</v>
      </c>
      <c r="AA25" s="6">
        <v>6</v>
      </c>
      <c r="AB25" s="10">
        <v>15</v>
      </c>
      <c r="AC25" s="1">
        <f t="shared" si="10"/>
        <v>22.5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55</v>
      </c>
      <c r="B26" s="1" t="s">
        <v>33</v>
      </c>
      <c r="C26" s="1">
        <v>306</v>
      </c>
      <c r="D26" s="1">
        <v>192</v>
      </c>
      <c r="E26" s="1">
        <v>280</v>
      </c>
      <c r="F26" s="1">
        <v>180</v>
      </c>
      <c r="G26" s="6">
        <v>1</v>
      </c>
      <c r="H26" s="1">
        <v>180</v>
      </c>
      <c r="I26" s="1" t="str">
        <f>VLOOKUP(A26,[1]ЗПФ!$C:$K,9,0)</f>
        <v>матрица</v>
      </c>
      <c r="J26" s="1">
        <v>276</v>
      </c>
      <c r="K26" s="1">
        <f t="shared" si="1"/>
        <v>4</v>
      </c>
      <c r="L26" s="1"/>
      <c r="M26" s="1"/>
      <c r="N26" s="1">
        <v>234</v>
      </c>
      <c r="O26" s="1">
        <f t="shared" si="3"/>
        <v>56</v>
      </c>
      <c r="P26" s="5">
        <f t="shared" si="9"/>
        <v>370</v>
      </c>
      <c r="Q26" s="5"/>
      <c r="R26" s="1"/>
      <c r="S26" s="1">
        <f t="shared" si="4"/>
        <v>14</v>
      </c>
      <c r="T26" s="1">
        <f t="shared" si="5"/>
        <v>7.3928571428571432</v>
      </c>
      <c r="U26" s="1">
        <v>40.799999999999997</v>
      </c>
      <c r="V26" s="1">
        <v>47.8</v>
      </c>
      <c r="W26" s="1">
        <v>37.200000000000003</v>
      </c>
      <c r="X26" s="1">
        <v>45.8</v>
      </c>
      <c r="Y26" s="1"/>
      <c r="Z26" s="1">
        <f t="shared" si="2"/>
        <v>370</v>
      </c>
      <c r="AA26" s="6">
        <v>6</v>
      </c>
      <c r="AB26" s="10">
        <v>62</v>
      </c>
      <c r="AC26" s="1">
        <f t="shared" si="10"/>
        <v>372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56</v>
      </c>
      <c r="B27" s="1" t="s">
        <v>36</v>
      </c>
      <c r="C27" s="1">
        <v>570</v>
      </c>
      <c r="D27" s="1">
        <v>156</v>
      </c>
      <c r="E27" s="1">
        <v>344</v>
      </c>
      <c r="F27" s="1">
        <v>325</v>
      </c>
      <c r="G27" s="6">
        <v>0.25</v>
      </c>
      <c r="H27" s="1">
        <v>180</v>
      </c>
      <c r="I27" s="1" t="str">
        <f>VLOOKUP(A27,[1]ЗПФ!$C:$K,9,0)</f>
        <v>матрица</v>
      </c>
      <c r="J27" s="1">
        <v>342</v>
      </c>
      <c r="K27" s="1">
        <f t="shared" si="1"/>
        <v>2</v>
      </c>
      <c r="L27" s="1"/>
      <c r="M27" s="1"/>
      <c r="N27" s="1">
        <v>312</v>
      </c>
      <c r="O27" s="1">
        <f t="shared" si="3"/>
        <v>68.8</v>
      </c>
      <c r="P27" s="5">
        <f t="shared" si="9"/>
        <v>326.19999999999993</v>
      </c>
      <c r="Q27" s="5"/>
      <c r="R27" s="1"/>
      <c r="S27" s="1">
        <f t="shared" si="4"/>
        <v>14</v>
      </c>
      <c r="T27" s="1">
        <f t="shared" si="5"/>
        <v>9.2587209302325579</v>
      </c>
      <c r="U27" s="1">
        <v>60.2</v>
      </c>
      <c r="V27" s="1">
        <v>66.400000000000006</v>
      </c>
      <c r="W27" s="1">
        <v>79.2</v>
      </c>
      <c r="X27" s="1">
        <v>80.2</v>
      </c>
      <c r="Y27" s="1"/>
      <c r="Z27" s="1">
        <f t="shared" si="2"/>
        <v>81.549999999999983</v>
      </c>
      <c r="AA27" s="6">
        <v>12</v>
      </c>
      <c r="AB27" s="10">
        <v>28</v>
      </c>
      <c r="AC27" s="1">
        <f t="shared" si="10"/>
        <v>84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57</v>
      </c>
      <c r="B28" s="1" t="s">
        <v>36</v>
      </c>
      <c r="C28" s="1">
        <v>533</v>
      </c>
      <c r="D28" s="1">
        <v>852</v>
      </c>
      <c r="E28" s="1">
        <v>450</v>
      </c>
      <c r="F28" s="1">
        <v>860</v>
      </c>
      <c r="G28" s="6">
        <v>0.25</v>
      </c>
      <c r="H28" s="1">
        <v>180</v>
      </c>
      <c r="I28" s="1" t="str">
        <f>VLOOKUP(A28,[1]ЗПФ!$C:$K,9,0)</f>
        <v>матрица</v>
      </c>
      <c r="J28" s="1">
        <v>470</v>
      </c>
      <c r="K28" s="1">
        <f t="shared" si="1"/>
        <v>-20</v>
      </c>
      <c r="L28" s="1"/>
      <c r="M28" s="1"/>
      <c r="N28" s="1">
        <v>0</v>
      </c>
      <c r="O28" s="1">
        <f t="shared" si="3"/>
        <v>90</v>
      </c>
      <c r="P28" s="5">
        <f t="shared" si="9"/>
        <v>400</v>
      </c>
      <c r="Q28" s="5"/>
      <c r="R28" s="1"/>
      <c r="S28" s="1">
        <f t="shared" si="4"/>
        <v>14</v>
      </c>
      <c r="T28" s="1">
        <f t="shared" si="5"/>
        <v>9.5555555555555554</v>
      </c>
      <c r="U28" s="1">
        <v>76.599999999999994</v>
      </c>
      <c r="V28" s="1">
        <v>122.2</v>
      </c>
      <c r="W28" s="1">
        <v>86</v>
      </c>
      <c r="X28" s="1">
        <v>118.2</v>
      </c>
      <c r="Y28" s="1"/>
      <c r="Z28" s="1">
        <f t="shared" si="2"/>
        <v>100</v>
      </c>
      <c r="AA28" s="6">
        <v>12</v>
      </c>
      <c r="AB28" s="10">
        <v>34</v>
      </c>
      <c r="AC28" s="1">
        <f t="shared" si="10"/>
        <v>102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58</v>
      </c>
      <c r="B29" s="1" t="s">
        <v>36</v>
      </c>
      <c r="C29" s="1"/>
      <c r="D29" s="1">
        <v>324</v>
      </c>
      <c r="E29" s="1">
        <v>183</v>
      </c>
      <c r="F29" s="1">
        <v>141</v>
      </c>
      <c r="G29" s="6">
        <v>0.25</v>
      </c>
      <c r="H29" s="1">
        <v>180</v>
      </c>
      <c r="I29" s="1" t="str">
        <f>VLOOKUP(A29,[1]ЗПФ!$C:$K,9,0)</f>
        <v>матрица</v>
      </c>
      <c r="J29" s="1">
        <v>177</v>
      </c>
      <c r="K29" s="1">
        <f t="shared" si="1"/>
        <v>6</v>
      </c>
      <c r="L29" s="1"/>
      <c r="M29" s="1"/>
      <c r="N29" s="1">
        <v>0</v>
      </c>
      <c r="O29" s="1">
        <f t="shared" si="3"/>
        <v>36.6</v>
      </c>
      <c r="P29" s="5">
        <f t="shared" si="9"/>
        <v>371.4</v>
      </c>
      <c r="Q29" s="5"/>
      <c r="R29" s="1"/>
      <c r="S29" s="1">
        <f t="shared" si="4"/>
        <v>13.999999999999998</v>
      </c>
      <c r="T29" s="1">
        <f t="shared" si="5"/>
        <v>3.8524590163934427</v>
      </c>
      <c r="U29" s="1">
        <v>5.4</v>
      </c>
      <c r="V29" s="1">
        <v>34.200000000000003</v>
      </c>
      <c r="W29" s="1">
        <v>0</v>
      </c>
      <c r="X29" s="1">
        <v>14.4</v>
      </c>
      <c r="Y29" s="1"/>
      <c r="Z29" s="1">
        <f t="shared" si="2"/>
        <v>92.85</v>
      </c>
      <c r="AA29" s="6">
        <v>12</v>
      </c>
      <c r="AB29" s="10">
        <v>31</v>
      </c>
      <c r="AC29" s="1">
        <f t="shared" si="10"/>
        <v>93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59</v>
      </c>
      <c r="B30" s="1" t="s">
        <v>36</v>
      </c>
      <c r="C30" s="1">
        <v>58</v>
      </c>
      <c r="D30" s="1"/>
      <c r="E30" s="1">
        <v>58</v>
      </c>
      <c r="F30" s="1"/>
      <c r="G30" s="6">
        <v>0.25</v>
      </c>
      <c r="H30" s="1">
        <v>180</v>
      </c>
      <c r="I30" s="1" t="str">
        <f>VLOOKUP(A30,[1]ЗПФ!$C:$K,9,0)</f>
        <v>матрица</v>
      </c>
      <c r="J30" s="1">
        <v>60</v>
      </c>
      <c r="K30" s="1">
        <f t="shared" si="1"/>
        <v>-2</v>
      </c>
      <c r="L30" s="1"/>
      <c r="M30" s="1"/>
      <c r="N30" s="1">
        <v>0</v>
      </c>
      <c r="O30" s="1">
        <f t="shared" si="3"/>
        <v>11.6</v>
      </c>
      <c r="P30" s="5">
        <f>10*O30-N30-F30</f>
        <v>116</v>
      </c>
      <c r="Q30" s="5"/>
      <c r="R30" s="1"/>
      <c r="S30" s="1">
        <f t="shared" si="4"/>
        <v>10</v>
      </c>
      <c r="T30" s="1">
        <f t="shared" si="5"/>
        <v>0</v>
      </c>
      <c r="U30" s="1">
        <v>2.4</v>
      </c>
      <c r="V30" s="1">
        <v>0</v>
      </c>
      <c r="W30" s="1">
        <v>4.8</v>
      </c>
      <c r="X30" s="1">
        <v>0</v>
      </c>
      <c r="Y30" s="1"/>
      <c r="Z30" s="1">
        <f t="shared" si="2"/>
        <v>29</v>
      </c>
      <c r="AA30" s="6">
        <v>6</v>
      </c>
      <c r="AB30" s="10">
        <v>20</v>
      </c>
      <c r="AC30" s="1">
        <f t="shared" si="10"/>
        <v>30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60</v>
      </c>
      <c r="B31" s="1" t="s">
        <v>36</v>
      </c>
      <c r="C31" s="1">
        <v>144</v>
      </c>
      <c r="D31" s="1"/>
      <c r="E31" s="1">
        <v>22</v>
      </c>
      <c r="F31" s="1">
        <v>122</v>
      </c>
      <c r="G31" s="6">
        <v>0.25</v>
      </c>
      <c r="H31" s="1">
        <v>180</v>
      </c>
      <c r="I31" s="1" t="str">
        <f>VLOOKUP(A31,[1]ЗПФ!$C:$K,9,0)</f>
        <v>матрица</v>
      </c>
      <c r="J31" s="1">
        <v>22</v>
      </c>
      <c r="K31" s="1">
        <f t="shared" si="1"/>
        <v>0</v>
      </c>
      <c r="L31" s="1"/>
      <c r="M31" s="1"/>
      <c r="N31" s="1">
        <v>0</v>
      </c>
      <c r="O31" s="1">
        <f t="shared" si="3"/>
        <v>4.4000000000000004</v>
      </c>
      <c r="P31" s="5"/>
      <c r="Q31" s="5"/>
      <c r="R31" s="1"/>
      <c r="S31" s="1">
        <f t="shared" si="4"/>
        <v>27.727272727272727</v>
      </c>
      <c r="T31" s="1">
        <f t="shared" si="5"/>
        <v>27.727272727272727</v>
      </c>
      <c r="U31" s="1">
        <v>0.4</v>
      </c>
      <c r="V31" s="1">
        <v>1.4</v>
      </c>
      <c r="W31" s="1">
        <v>11</v>
      </c>
      <c r="X31" s="1">
        <v>0</v>
      </c>
      <c r="Y31" s="1"/>
      <c r="Z31" s="1">
        <f t="shared" si="2"/>
        <v>0</v>
      </c>
      <c r="AA31" s="6">
        <v>12</v>
      </c>
      <c r="AB31" s="10">
        <f t="shared" si="11"/>
        <v>0</v>
      </c>
      <c r="AC31" s="1">
        <f t="shared" si="10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61</v>
      </c>
      <c r="B32" s="1" t="s">
        <v>36</v>
      </c>
      <c r="C32" s="1">
        <v>389</v>
      </c>
      <c r="D32" s="1"/>
      <c r="E32" s="1">
        <v>214</v>
      </c>
      <c r="F32" s="1">
        <v>141</v>
      </c>
      <c r="G32" s="6">
        <v>0.75</v>
      </c>
      <c r="H32" s="1">
        <v>180</v>
      </c>
      <c r="I32" s="1" t="str">
        <f>VLOOKUP(A32,[1]ЗПФ!$C:$K,9,0)</f>
        <v>матрица</v>
      </c>
      <c r="J32" s="1">
        <v>205</v>
      </c>
      <c r="K32" s="1">
        <f t="shared" si="1"/>
        <v>9</v>
      </c>
      <c r="L32" s="1"/>
      <c r="M32" s="1"/>
      <c r="N32" s="1">
        <v>0</v>
      </c>
      <c r="O32" s="1">
        <f t="shared" si="3"/>
        <v>42.8</v>
      </c>
      <c r="P32" s="5">
        <f>13*O32-N32-F32</f>
        <v>415.4</v>
      </c>
      <c r="Q32" s="5"/>
      <c r="R32" s="1"/>
      <c r="S32" s="1">
        <f t="shared" si="4"/>
        <v>13</v>
      </c>
      <c r="T32" s="1">
        <f t="shared" si="5"/>
        <v>3.2943925233644862</v>
      </c>
      <c r="U32" s="1">
        <v>16.8</v>
      </c>
      <c r="V32" s="1">
        <v>26.4</v>
      </c>
      <c r="W32" s="1">
        <v>37.6</v>
      </c>
      <c r="X32" s="1">
        <v>28.4</v>
      </c>
      <c r="Y32" s="1"/>
      <c r="Z32" s="1">
        <f t="shared" si="2"/>
        <v>311.54999999999995</v>
      </c>
      <c r="AA32" s="6">
        <v>8</v>
      </c>
      <c r="AB32" s="10">
        <v>52</v>
      </c>
      <c r="AC32" s="1">
        <f t="shared" si="10"/>
        <v>312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62</v>
      </c>
      <c r="B33" s="1" t="s">
        <v>36</v>
      </c>
      <c r="C33" s="1">
        <v>533</v>
      </c>
      <c r="D33" s="1">
        <v>387</v>
      </c>
      <c r="E33" s="1">
        <v>401</v>
      </c>
      <c r="F33" s="1">
        <v>475</v>
      </c>
      <c r="G33" s="6">
        <v>0.9</v>
      </c>
      <c r="H33" s="1">
        <v>180</v>
      </c>
      <c r="I33" s="1" t="str">
        <f>VLOOKUP(A33,[1]ЗПФ!$C:$K,9,0)</f>
        <v>матрица</v>
      </c>
      <c r="J33" s="1">
        <v>404</v>
      </c>
      <c r="K33" s="1">
        <f t="shared" si="1"/>
        <v>-3</v>
      </c>
      <c r="L33" s="1"/>
      <c r="M33" s="1"/>
      <c r="N33" s="1">
        <v>0</v>
      </c>
      <c r="O33" s="1">
        <f t="shared" si="3"/>
        <v>80.2</v>
      </c>
      <c r="P33" s="5">
        <f t="shared" si="9"/>
        <v>647.79999999999995</v>
      </c>
      <c r="Q33" s="5"/>
      <c r="R33" s="1"/>
      <c r="S33" s="1">
        <f t="shared" si="4"/>
        <v>13.999999999999998</v>
      </c>
      <c r="T33" s="1">
        <f t="shared" si="5"/>
        <v>5.9226932668329173</v>
      </c>
      <c r="U33" s="1">
        <v>45.2</v>
      </c>
      <c r="V33" s="1">
        <v>77.599999999999994</v>
      </c>
      <c r="W33" s="1">
        <v>72.8</v>
      </c>
      <c r="X33" s="1">
        <v>6</v>
      </c>
      <c r="Y33" s="1"/>
      <c r="Z33" s="1">
        <f t="shared" si="2"/>
        <v>583.02</v>
      </c>
      <c r="AA33" s="6">
        <v>8</v>
      </c>
      <c r="AB33" s="10">
        <v>81</v>
      </c>
      <c r="AC33" s="1">
        <f t="shared" si="10"/>
        <v>583.20000000000005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63</v>
      </c>
      <c r="B34" s="1" t="s">
        <v>36</v>
      </c>
      <c r="C34" s="1">
        <v>520</v>
      </c>
      <c r="D34" s="1">
        <v>1216</v>
      </c>
      <c r="E34" s="1">
        <v>585</v>
      </c>
      <c r="F34" s="1">
        <v>1107</v>
      </c>
      <c r="G34" s="6">
        <v>0.9</v>
      </c>
      <c r="H34" s="1">
        <v>180</v>
      </c>
      <c r="I34" s="1" t="str">
        <f>VLOOKUP(A34,[1]ЗПФ!$C:$K,9,0)</f>
        <v>матрица</v>
      </c>
      <c r="J34" s="1">
        <v>588</v>
      </c>
      <c r="K34" s="1">
        <f t="shared" si="1"/>
        <v>-3</v>
      </c>
      <c r="L34" s="1"/>
      <c r="M34" s="1"/>
      <c r="N34" s="1">
        <v>176</v>
      </c>
      <c r="O34" s="1">
        <f t="shared" si="3"/>
        <v>117</v>
      </c>
      <c r="P34" s="5">
        <f t="shared" si="9"/>
        <v>355</v>
      </c>
      <c r="Q34" s="5"/>
      <c r="R34" s="1"/>
      <c r="S34" s="1">
        <f t="shared" si="4"/>
        <v>14</v>
      </c>
      <c r="T34" s="1">
        <f t="shared" si="5"/>
        <v>10.965811965811966</v>
      </c>
      <c r="U34" s="1">
        <v>109.6</v>
      </c>
      <c r="V34" s="1">
        <v>147.6</v>
      </c>
      <c r="W34" s="1">
        <v>116.4</v>
      </c>
      <c r="X34" s="1">
        <v>104.8</v>
      </c>
      <c r="Y34" s="1"/>
      <c r="Z34" s="1">
        <f t="shared" si="2"/>
        <v>319.5</v>
      </c>
      <c r="AA34" s="6">
        <v>8</v>
      </c>
      <c r="AB34" s="10">
        <v>45</v>
      </c>
      <c r="AC34" s="1">
        <f t="shared" si="10"/>
        <v>324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64</v>
      </c>
      <c r="B35" s="1" t="s">
        <v>36</v>
      </c>
      <c r="C35" s="1">
        <v>241</v>
      </c>
      <c r="D35" s="1">
        <v>153</v>
      </c>
      <c r="E35" s="1">
        <v>358</v>
      </c>
      <c r="F35" s="1">
        <v>28</v>
      </c>
      <c r="G35" s="6">
        <v>0.43</v>
      </c>
      <c r="H35" s="1">
        <v>180</v>
      </c>
      <c r="I35" s="1" t="str">
        <f>VLOOKUP(A35,[1]ЗПФ!$C:$K,9,0)</f>
        <v>матрица</v>
      </c>
      <c r="J35" s="1">
        <v>351</v>
      </c>
      <c r="K35" s="1">
        <f t="shared" si="1"/>
        <v>7</v>
      </c>
      <c r="L35" s="1"/>
      <c r="M35" s="1"/>
      <c r="N35" s="1">
        <v>0</v>
      </c>
      <c r="O35" s="1">
        <f t="shared" si="3"/>
        <v>71.599999999999994</v>
      </c>
      <c r="P35" s="5">
        <f>10*O35-N35-F35</f>
        <v>688</v>
      </c>
      <c r="Q35" s="5"/>
      <c r="R35" s="1"/>
      <c r="S35" s="1">
        <f t="shared" si="4"/>
        <v>10</v>
      </c>
      <c r="T35" s="1">
        <f t="shared" si="5"/>
        <v>0.39106145251396651</v>
      </c>
      <c r="U35" s="1">
        <v>22.4</v>
      </c>
      <c r="V35" s="1">
        <v>34.6</v>
      </c>
      <c r="W35" s="1">
        <v>35.6</v>
      </c>
      <c r="X35" s="1">
        <v>14</v>
      </c>
      <c r="Y35" s="1"/>
      <c r="Z35" s="1">
        <f t="shared" si="2"/>
        <v>295.83999999999997</v>
      </c>
      <c r="AA35" s="6">
        <v>16</v>
      </c>
      <c r="AB35" s="10">
        <v>43</v>
      </c>
      <c r="AC35" s="1">
        <f t="shared" si="10"/>
        <v>295.83999999999997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65</v>
      </c>
      <c r="B36" s="1" t="s">
        <v>33</v>
      </c>
      <c r="C36" s="1">
        <v>675</v>
      </c>
      <c r="D36" s="1">
        <v>2695</v>
      </c>
      <c r="E36" s="1">
        <v>1695</v>
      </c>
      <c r="F36" s="1">
        <v>1395</v>
      </c>
      <c r="G36" s="6">
        <v>1</v>
      </c>
      <c r="H36" s="1">
        <v>180</v>
      </c>
      <c r="I36" s="1" t="str">
        <f>VLOOKUP(A36,[1]ЗПФ!$C:$K,9,0)</f>
        <v>матрица</v>
      </c>
      <c r="J36" s="1">
        <v>1715</v>
      </c>
      <c r="K36" s="1">
        <f t="shared" si="1"/>
        <v>-20</v>
      </c>
      <c r="L36" s="1"/>
      <c r="M36" s="1"/>
      <c r="N36" s="1">
        <v>2300</v>
      </c>
      <c r="O36" s="1">
        <f t="shared" si="3"/>
        <v>339</v>
      </c>
      <c r="P36" s="5">
        <f t="shared" si="9"/>
        <v>1051</v>
      </c>
      <c r="Q36" s="5"/>
      <c r="R36" s="1"/>
      <c r="S36" s="1">
        <f t="shared" si="4"/>
        <v>14</v>
      </c>
      <c r="T36" s="1">
        <f t="shared" si="5"/>
        <v>10.899705014749262</v>
      </c>
      <c r="U36" s="1">
        <v>317</v>
      </c>
      <c r="V36" s="1">
        <v>316</v>
      </c>
      <c r="W36" s="1">
        <v>233</v>
      </c>
      <c r="X36" s="1">
        <v>299</v>
      </c>
      <c r="Y36" s="1"/>
      <c r="Z36" s="1">
        <f t="shared" si="2"/>
        <v>1051</v>
      </c>
      <c r="AA36" s="6">
        <v>5</v>
      </c>
      <c r="AB36" s="10">
        <v>211</v>
      </c>
      <c r="AC36" s="1">
        <f t="shared" si="10"/>
        <v>1055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66</v>
      </c>
      <c r="B37" s="1" t="s">
        <v>36</v>
      </c>
      <c r="C37" s="1">
        <v>2262</v>
      </c>
      <c r="D37" s="1">
        <v>944</v>
      </c>
      <c r="E37" s="1">
        <v>1242</v>
      </c>
      <c r="F37" s="1">
        <v>1699</v>
      </c>
      <c r="G37" s="6">
        <v>0.9</v>
      </c>
      <c r="H37" s="1">
        <v>180</v>
      </c>
      <c r="I37" s="1" t="str">
        <f>VLOOKUP(A37,[1]ЗПФ!$C:$K,9,0)</f>
        <v>матрица</v>
      </c>
      <c r="J37" s="1">
        <v>1232</v>
      </c>
      <c r="K37" s="1">
        <f t="shared" si="1"/>
        <v>10</v>
      </c>
      <c r="L37" s="1"/>
      <c r="M37" s="1"/>
      <c r="N37" s="1">
        <v>1016</v>
      </c>
      <c r="O37" s="1">
        <f t="shared" si="3"/>
        <v>248.4</v>
      </c>
      <c r="P37" s="5">
        <f t="shared" si="9"/>
        <v>762.59999999999991</v>
      </c>
      <c r="Q37" s="5"/>
      <c r="R37" s="1"/>
      <c r="S37" s="1">
        <f t="shared" si="4"/>
        <v>14</v>
      </c>
      <c r="T37" s="1">
        <f t="shared" si="5"/>
        <v>10.929951690821255</v>
      </c>
      <c r="U37" s="1">
        <v>234</v>
      </c>
      <c r="V37" s="1">
        <v>275.2</v>
      </c>
      <c r="W37" s="1">
        <v>268</v>
      </c>
      <c r="X37" s="1">
        <v>247.6</v>
      </c>
      <c r="Y37" s="1"/>
      <c r="Z37" s="1">
        <f t="shared" si="2"/>
        <v>686.33999999999992</v>
      </c>
      <c r="AA37" s="6">
        <v>8</v>
      </c>
      <c r="AB37" s="10">
        <v>96</v>
      </c>
      <c r="AC37" s="1">
        <f t="shared" si="10"/>
        <v>691.2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67</v>
      </c>
      <c r="B38" s="1" t="s">
        <v>36</v>
      </c>
      <c r="C38" s="1">
        <v>307</v>
      </c>
      <c r="D38" s="1">
        <v>384</v>
      </c>
      <c r="E38" s="1">
        <v>264</v>
      </c>
      <c r="F38" s="1">
        <v>414</v>
      </c>
      <c r="G38" s="6">
        <v>0.43</v>
      </c>
      <c r="H38" s="1">
        <v>180</v>
      </c>
      <c r="I38" s="1" t="str">
        <f>VLOOKUP(A38,[1]ЗПФ!$C:$K,9,0)</f>
        <v>матрица</v>
      </c>
      <c r="J38" s="1">
        <v>264</v>
      </c>
      <c r="K38" s="1">
        <f t="shared" ref="K38:K62" si="12">E38-J38</f>
        <v>0</v>
      </c>
      <c r="L38" s="1"/>
      <c r="M38" s="1"/>
      <c r="N38" s="1">
        <v>64</v>
      </c>
      <c r="O38" s="1">
        <f t="shared" si="3"/>
        <v>52.8</v>
      </c>
      <c r="P38" s="5">
        <f t="shared" si="9"/>
        <v>261.19999999999993</v>
      </c>
      <c r="Q38" s="5"/>
      <c r="R38" s="1"/>
      <c r="S38" s="1">
        <f t="shared" si="4"/>
        <v>14</v>
      </c>
      <c r="T38" s="1">
        <f t="shared" si="5"/>
        <v>9.0530303030303028</v>
      </c>
      <c r="U38" s="1">
        <v>46.2</v>
      </c>
      <c r="V38" s="1">
        <v>63.4</v>
      </c>
      <c r="W38" s="1">
        <v>58.6</v>
      </c>
      <c r="X38" s="1">
        <v>39.6</v>
      </c>
      <c r="Y38" s="1"/>
      <c r="Z38" s="1">
        <f t="shared" ref="Z38:Z69" si="13">P38*G38</f>
        <v>112.31599999999997</v>
      </c>
      <c r="AA38" s="6">
        <v>16</v>
      </c>
      <c r="AB38" s="10">
        <v>17</v>
      </c>
      <c r="AC38" s="1">
        <f t="shared" si="10"/>
        <v>116.96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68</v>
      </c>
      <c r="B39" s="1" t="s">
        <v>36</v>
      </c>
      <c r="C39" s="1">
        <v>684</v>
      </c>
      <c r="D39" s="1">
        <v>240</v>
      </c>
      <c r="E39" s="1">
        <v>531</v>
      </c>
      <c r="F39" s="1">
        <v>325</v>
      </c>
      <c r="G39" s="6">
        <v>0.7</v>
      </c>
      <c r="H39" s="1">
        <v>180</v>
      </c>
      <c r="I39" s="1" t="str">
        <f>VLOOKUP(A39,[1]ЗПФ!$C:$K,9,0)</f>
        <v>матрица</v>
      </c>
      <c r="J39" s="1">
        <v>521</v>
      </c>
      <c r="K39" s="1">
        <f t="shared" si="12"/>
        <v>10</v>
      </c>
      <c r="L39" s="1"/>
      <c r="M39" s="1"/>
      <c r="N39" s="1">
        <v>632</v>
      </c>
      <c r="O39" s="1">
        <f t="shared" si="3"/>
        <v>106.2</v>
      </c>
      <c r="P39" s="5">
        <f t="shared" si="9"/>
        <v>529.79999999999995</v>
      </c>
      <c r="Q39" s="5"/>
      <c r="R39" s="1"/>
      <c r="S39" s="1">
        <f t="shared" si="4"/>
        <v>14</v>
      </c>
      <c r="T39" s="1">
        <f t="shared" si="5"/>
        <v>9.0112994350282491</v>
      </c>
      <c r="U39" s="1">
        <v>87.6</v>
      </c>
      <c r="V39" s="1">
        <v>69.8</v>
      </c>
      <c r="W39" s="1">
        <v>69.8</v>
      </c>
      <c r="X39" s="1">
        <v>109.2</v>
      </c>
      <c r="Y39" s="1"/>
      <c r="Z39" s="1">
        <f t="shared" si="13"/>
        <v>370.85999999999996</v>
      </c>
      <c r="AA39" s="6">
        <v>8</v>
      </c>
      <c r="AB39" s="10">
        <v>67</v>
      </c>
      <c r="AC39" s="1">
        <f t="shared" si="10"/>
        <v>375.2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69</v>
      </c>
      <c r="B40" s="1" t="s">
        <v>36</v>
      </c>
      <c r="C40" s="1">
        <v>130</v>
      </c>
      <c r="D40" s="1">
        <v>48</v>
      </c>
      <c r="E40" s="1">
        <v>70</v>
      </c>
      <c r="F40" s="1">
        <v>100</v>
      </c>
      <c r="G40" s="6">
        <v>0.9</v>
      </c>
      <c r="H40" s="1">
        <v>180</v>
      </c>
      <c r="I40" s="1" t="str">
        <f>VLOOKUP(A40,[1]ЗПФ!$C:$K,9,0)</f>
        <v>матрица</v>
      </c>
      <c r="J40" s="1">
        <v>70</v>
      </c>
      <c r="K40" s="1">
        <f t="shared" si="12"/>
        <v>0</v>
      </c>
      <c r="L40" s="1"/>
      <c r="M40" s="1"/>
      <c r="N40" s="1">
        <v>0</v>
      </c>
      <c r="O40" s="1">
        <f t="shared" si="3"/>
        <v>14</v>
      </c>
      <c r="P40" s="5">
        <f t="shared" si="9"/>
        <v>96</v>
      </c>
      <c r="Q40" s="5"/>
      <c r="R40" s="1"/>
      <c r="S40" s="1">
        <f t="shared" si="4"/>
        <v>14</v>
      </c>
      <c r="T40" s="1">
        <f t="shared" si="5"/>
        <v>7.1428571428571432</v>
      </c>
      <c r="U40" s="1">
        <v>8.6</v>
      </c>
      <c r="V40" s="1">
        <v>15</v>
      </c>
      <c r="W40" s="1">
        <v>9.1999999999999993</v>
      </c>
      <c r="X40" s="1">
        <v>17.600000000000001</v>
      </c>
      <c r="Y40" s="1"/>
      <c r="Z40" s="1">
        <f t="shared" si="13"/>
        <v>86.4</v>
      </c>
      <c r="AA40" s="6">
        <v>8</v>
      </c>
      <c r="AB40" s="10">
        <v>12</v>
      </c>
      <c r="AC40" s="1">
        <f t="shared" si="10"/>
        <v>86.4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70</v>
      </c>
      <c r="B41" s="1" t="s">
        <v>36</v>
      </c>
      <c r="C41" s="1">
        <v>257</v>
      </c>
      <c r="D41" s="1"/>
      <c r="E41" s="1">
        <v>145</v>
      </c>
      <c r="F41" s="1">
        <v>108</v>
      </c>
      <c r="G41" s="6">
        <v>0.9</v>
      </c>
      <c r="H41" s="1">
        <v>180</v>
      </c>
      <c r="I41" s="1" t="str">
        <f>VLOOKUP(A41,[1]ЗПФ!$C:$K,9,0)</f>
        <v>матрица</v>
      </c>
      <c r="J41" s="1">
        <v>144</v>
      </c>
      <c r="K41" s="1">
        <f t="shared" si="12"/>
        <v>1</v>
      </c>
      <c r="L41" s="1"/>
      <c r="M41" s="1"/>
      <c r="N41" s="1">
        <v>88</v>
      </c>
      <c r="O41" s="1">
        <f t="shared" si="3"/>
        <v>29</v>
      </c>
      <c r="P41" s="5">
        <f t="shared" si="9"/>
        <v>210</v>
      </c>
      <c r="Q41" s="5"/>
      <c r="R41" s="1"/>
      <c r="S41" s="1">
        <f t="shared" si="4"/>
        <v>14</v>
      </c>
      <c r="T41" s="1">
        <f t="shared" si="5"/>
        <v>6.7586206896551726</v>
      </c>
      <c r="U41" s="1">
        <v>20</v>
      </c>
      <c r="V41" s="1">
        <v>5</v>
      </c>
      <c r="W41" s="1">
        <v>27</v>
      </c>
      <c r="X41" s="1">
        <v>13.8</v>
      </c>
      <c r="Y41" s="1"/>
      <c r="Z41" s="1">
        <f t="shared" si="13"/>
        <v>189</v>
      </c>
      <c r="AA41" s="6">
        <v>8</v>
      </c>
      <c r="AB41" s="10">
        <v>27</v>
      </c>
      <c r="AC41" s="1">
        <f t="shared" si="10"/>
        <v>194.4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71</v>
      </c>
      <c r="B42" s="1" t="s">
        <v>33</v>
      </c>
      <c r="C42" s="1">
        <v>2020</v>
      </c>
      <c r="D42" s="1">
        <v>695</v>
      </c>
      <c r="E42" s="1">
        <v>1175</v>
      </c>
      <c r="F42" s="1">
        <v>1290</v>
      </c>
      <c r="G42" s="6">
        <v>1</v>
      </c>
      <c r="H42" s="1">
        <v>180</v>
      </c>
      <c r="I42" s="1" t="str">
        <f>VLOOKUP(A42,[1]ЗПФ!$C:$K,9,0)</f>
        <v>матрица</v>
      </c>
      <c r="J42" s="1">
        <v>1195</v>
      </c>
      <c r="K42" s="1">
        <f t="shared" si="12"/>
        <v>-20</v>
      </c>
      <c r="L42" s="1"/>
      <c r="M42" s="1"/>
      <c r="N42" s="1">
        <v>1325</v>
      </c>
      <c r="O42" s="1">
        <f t="shared" si="3"/>
        <v>235</v>
      </c>
      <c r="P42" s="22">
        <f>18*O42-N42-F42</f>
        <v>1615</v>
      </c>
      <c r="Q42" s="5"/>
      <c r="R42" s="1"/>
      <c r="S42" s="1">
        <f t="shared" si="4"/>
        <v>18</v>
      </c>
      <c r="T42" s="1">
        <f t="shared" si="5"/>
        <v>11.127659574468085</v>
      </c>
      <c r="U42" s="1">
        <v>223</v>
      </c>
      <c r="V42" s="1">
        <v>249</v>
      </c>
      <c r="W42" s="1">
        <v>237</v>
      </c>
      <c r="X42" s="1">
        <v>228</v>
      </c>
      <c r="Y42" s="1"/>
      <c r="Z42" s="1">
        <f t="shared" si="13"/>
        <v>1615</v>
      </c>
      <c r="AA42" s="6">
        <v>5</v>
      </c>
      <c r="AB42" s="10">
        <v>323</v>
      </c>
      <c r="AC42" s="1">
        <f t="shared" si="10"/>
        <v>1615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72</v>
      </c>
      <c r="B43" s="1" t="s">
        <v>36</v>
      </c>
      <c r="C43" s="1">
        <v>312</v>
      </c>
      <c r="D43" s="1">
        <v>285</v>
      </c>
      <c r="E43" s="1">
        <v>234</v>
      </c>
      <c r="F43" s="1">
        <v>328</v>
      </c>
      <c r="G43" s="6">
        <v>1</v>
      </c>
      <c r="H43" s="1">
        <v>180</v>
      </c>
      <c r="I43" s="1" t="str">
        <f>VLOOKUP(A43,[1]ЗПФ!$C:$K,9,0)</f>
        <v>матрица</v>
      </c>
      <c r="J43" s="1">
        <v>234</v>
      </c>
      <c r="K43" s="1">
        <f t="shared" si="12"/>
        <v>0</v>
      </c>
      <c r="L43" s="1"/>
      <c r="M43" s="1"/>
      <c r="N43" s="1">
        <v>85</v>
      </c>
      <c r="O43" s="1">
        <f t="shared" si="3"/>
        <v>46.8</v>
      </c>
      <c r="P43" s="5">
        <f t="shared" si="9"/>
        <v>242.19999999999993</v>
      </c>
      <c r="Q43" s="5"/>
      <c r="R43" s="1"/>
      <c r="S43" s="1">
        <f t="shared" si="4"/>
        <v>14</v>
      </c>
      <c r="T43" s="1">
        <f t="shared" si="5"/>
        <v>8.8247863247863254</v>
      </c>
      <c r="U43" s="1">
        <v>38</v>
      </c>
      <c r="V43" s="1">
        <v>53.8</v>
      </c>
      <c r="W43" s="1">
        <v>52.4</v>
      </c>
      <c r="X43" s="1">
        <v>43.6</v>
      </c>
      <c r="Y43" s="1"/>
      <c r="Z43" s="1">
        <f t="shared" si="13"/>
        <v>242.19999999999993</v>
      </c>
      <c r="AA43" s="6">
        <v>5</v>
      </c>
      <c r="AB43" s="10">
        <v>49</v>
      </c>
      <c r="AC43" s="1">
        <f t="shared" si="10"/>
        <v>245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20" t="s">
        <v>91</v>
      </c>
      <c r="B44" s="1" t="s">
        <v>33</v>
      </c>
      <c r="C44" s="1"/>
      <c r="D44" s="1"/>
      <c r="E44" s="1"/>
      <c r="F44" s="1"/>
      <c r="G44" s="6">
        <v>1</v>
      </c>
      <c r="H44" s="1" t="e">
        <v>#N/A</v>
      </c>
      <c r="I44" s="1" t="str">
        <f>VLOOKUP(A44,[1]ЗПФ!$C:$K,9,0)</f>
        <v>матрица</v>
      </c>
      <c r="J44" s="1"/>
      <c r="K44" s="1">
        <f t="shared" si="12"/>
        <v>0</v>
      </c>
      <c r="L44" s="1"/>
      <c r="M44" s="1"/>
      <c r="N44" s="1">
        <v>52</v>
      </c>
      <c r="O44" s="1">
        <f t="shared" si="3"/>
        <v>0</v>
      </c>
      <c r="P44" s="5"/>
      <c r="Q44" s="5"/>
      <c r="R44" s="1"/>
      <c r="S44" s="1" t="e">
        <f t="shared" si="4"/>
        <v>#DIV/0!</v>
      </c>
      <c r="T44" s="1" t="e">
        <f t="shared" si="5"/>
        <v>#DIV/0!</v>
      </c>
      <c r="U44" s="1"/>
      <c r="V44" s="1"/>
      <c r="W44" s="1"/>
      <c r="X44" s="1"/>
      <c r="Y44" s="1"/>
      <c r="Z44" s="1">
        <f t="shared" si="13"/>
        <v>0</v>
      </c>
      <c r="AA44" s="6">
        <v>4</v>
      </c>
      <c r="AB44" s="10">
        <f t="shared" si="11"/>
        <v>0</v>
      </c>
      <c r="AC44" s="1">
        <f t="shared" si="10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5" t="s">
        <v>73</v>
      </c>
      <c r="B45" s="15" t="s">
        <v>36</v>
      </c>
      <c r="C45" s="15"/>
      <c r="D45" s="15"/>
      <c r="E45" s="15"/>
      <c r="F45" s="15"/>
      <c r="G45" s="16">
        <v>0</v>
      </c>
      <c r="H45" s="15" t="e">
        <v>#N/A</v>
      </c>
      <c r="I45" s="17" t="s">
        <v>92</v>
      </c>
      <c r="J45" s="15"/>
      <c r="K45" s="15">
        <f t="shared" si="12"/>
        <v>0</v>
      </c>
      <c r="L45" s="15"/>
      <c r="M45" s="15"/>
      <c r="N45" s="15">
        <v>20</v>
      </c>
      <c r="O45" s="15">
        <f t="shared" si="3"/>
        <v>0</v>
      </c>
      <c r="P45" s="18"/>
      <c r="Q45" s="18"/>
      <c r="R45" s="15"/>
      <c r="S45" s="15" t="e">
        <f t="shared" si="4"/>
        <v>#DIV/0!</v>
      </c>
      <c r="T45" s="15" t="e">
        <f t="shared" si="5"/>
        <v>#DIV/0!</v>
      </c>
      <c r="U45" s="15"/>
      <c r="V45" s="15"/>
      <c r="W45" s="15"/>
      <c r="X45" s="15"/>
      <c r="Y45" s="15"/>
      <c r="Z45" s="15">
        <f t="shared" si="13"/>
        <v>0</v>
      </c>
      <c r="AA45" s="16">
        <v>0</v>
      </c>
      <c r="AB45" s="19"/>
      <c r="AC45" s="15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5" t="s">
        <v>74</v>
      </c>
      <c r="B46" s="15" t="s">
        <v>33</v>
      </c>
      <c r="C46" s="15"/>
      <c r="D46" s="15"/>
      <c r="E46" s="15"/>
      <c r="F46" s="15"/>
      <c r="G46" s="16">
        <v>0</v>
      </c>
      <c r="H46" s="15" t="e">
        <v>#N/A</v>
      </c>
      <c r="I46" s="17" t="s">
        <v>92</v>
      </c>
      <c r="J46" s="15"/>
      <c r="K46" s="15">
        <f t="shared" si="12"/>
        <v>0</v>
      </c>
      <c r="L46" s="15"/>
      <c r="M46" s="15"/>
      <c r="N46" s="15">
        <v>72</v>
      </c>
      <c r="O46" s="15">
        <f t="shared" si="3"/>
        <v>0</v>
      </c>
      <c r="P46" s="18"/>
      <c r="Q46" s="18"/>
      <c r="R46" s="15"/>
      <c r="S46" s="15" t="e">
        <f t="shared" si="4"/>
        <v>#DIV/0!</v>
      </c>
      <c r="T46" s="15" t="e">
        <f t="shared" si="5"/>
        <v>#DIV/0!</v>
      </c>
      <c r="U46" s="15"/>
      <c r="V46" s="15"/>
      <c r="W46" s="15"/>
      <c r="X46" s="15"/>
      <c r="Y46" s="15"/>
      <c r="Z46" s="15">
        <f t="shared" si="13"/>
        <v>0</v>
      </c>
      <c r="AA46" s="16">
        <v>0</v>
      </c>
      <c r="AB46" s="19"/>
      <c r="AC46" s="15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5" t="s">
        <v>75</v>
      </c>
      <c r="B47" s="15" t="s">
        <v>36</v>
      </c>
      <c r="C47" s="15">
        <v>78</v>
      </c>
      <c r="D47" s="15">
        <v>2</v>
      </c>
      <c r="E47" s="15"/>
      <c r="F47" s="15">
        <v>80</v>
      </c>
      <c r="G47" s="16">
        <v>0</v>
      </c>
      <c r="H47" s="15">
        <v>365</v>
      </c>
      <c r="I47" s="17" t="s">
        <v>92</v>
      </c>
      <c r="J47" s="15"/>
      <c r="K47" s="15">
        <f t="shared" si="12"/>
        <v>0</v>
      </c>
      <c r="L47" s="15"/>
      <c r="M47" s="15"/>
      <c r="N47" s="15">
        <v>0</v>
      </c>
      <c r="O47" s="15">
        <f t="shared" si="3"/>
        <v>0</v>
      </c>
      <c r="P47" s="18"/>
      <c r="Q47" s="18"/>
      <c r="R47" s="15"/>
      <c r="S47" s="15" t="e">
        <f t="shared" si="4"/>
        <v>#DIV/0!</v>
      </c>
      <c r="T47" s="15" t="e">
        <f t="shared" si="5"/>
        <v>#DIV/0!</v>
      </c>
      <c r="U47" s="15">
        <v>0</v>
      </c>
      <c r="V47" s="15">
        <v>0</v>
      </c>
      <c r="W47" s="15">
        <v>0</v>
      </c>
      <c r="X47" s="15">
        <v>4.8</v>
      </c>
      <c r="Y47" s="21" t="s">
        <v>45</v>
      </c>
      <c r="Z47" s="15">
        <f t="shared" si="13"/>
        <v>0</v>
      </c>
      <c r="AA47" s="16">
        <v>0</v>
      </c>
      <c r="AB47" s="19"/>
      <c r="AC47" s="15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76</v>
      </c>
      <c r="B48" s="1" t="s">
        <v>33</v>
      </c>
      <c r="C48" s="1">
        <v>51</v>
      </c>
      <c r="D48" s="1"/>
      <c r="E48" s="1">
        <v>12</v>
      </c>
      <c r="F48" s="1">
        <v>39</v>
      </c>
      <c r="G48" s="6">
        <v>1</v>
      </c>
      <c r="H48" s="1">
        <v>180</v>
      </c>
      <c r="I48" s="1" t="str">
        <f>VLOOKUP(A48,[1]ЗПФ!$C:$K,9,0)</f>
        <v>матрица</v>
      </c>
      <c r="J48" s="1">
        <v>15</v>
      </c>
      <c r="K48" s="1">
        <f t="shared" si="12"/>
        <v>-3</v>
      </c>
      <c r="L48" s="1"/>
      <c r="M48" s="1"/>
      <c r="N48" s="1">
        <v>0</v>
      </c>
      <c r="O48" s="1">
        <f t="shared" si="3"/>
        <v>2.4</v>
      </c>
      <c r="P48" s="5"/>
      <c r="Q48" s="5"/>
      <c r="R48" s="1"/>
      <c r="S48" s="1">
        <f t="shared" si="4"/>
        <v>16.25</v>
      </c>
      <c r="T48" s="1">
        <f t="shared" si="5"/>
        <v>16.25</v>
      </c>
      <c r="U48" s="1">
        <v>0.6</v>
      </c>
      <c r="V48" s="1">
        <v>1.2</v>
      </c>
      <c r="W48" s="1">
        <v>3.6</v>
      </c>
      <c r="X48" s="1">
        <v>4.8</v>
      </c>
      <c r="Y48" s="21" t="s">
        <v>45</v>
      </c>
      <c r="Z48" s="1">
        <f t="shared" si="13"/>
        <v>0</v>
      </c>
      <c r="AA48" s="6">
        <v>3</v>
      </c>
      <c r="AB48" s="10">
        <f>P48/AA48</f>
        <v>0</v>
      </c>
      <c r="AC48" s="1">
        <f>AB48*AA48*G48</f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5" t="s">
        <v>77</v>
      </c>
      <c r="B49" s="15" t="s">
        <v>33</v>
      </c>
      <c r="C49" s="15">
        <v>70</v>
      </c>
      <c r="D49" s="15"/>
      <c r="E49" s="15">
        <v>65</v>
      </c>
      <c r="F49" s="15">
        <v>5</v>
      </c>
      <c r="G49" s="16">
        <v>0</v>
      </c>
      <c r="H49" s="15">
        <v>180</v>
      </c>
      <c r="I49" s="17" t="s">
        <v>92</v>
      </c>
      <c r="J49" s="15">
        <v>65</v>
      </c>
      <c r="K49" s="15">
        <f t="shared" si="12"/>
        <v>0</v>
      </c>
      <c r="L49" s="15"/>
      <c r="M49" s="15"/>
      <c r="N49" s="15">
        <v>0</v>
      </c>
      <c r="O49" s="15">
        <f t="shared" si="3"/>
        <v>13</v>
      </c>
      <c r="P49" s="18"/>
      <c r="Q49" s="18"/>
      <c r="R49" s="15"/>
      <c r="S49" s="15">
        <f t="shared" si="4"/>
        <v>0.38461538461538464</v>
      </c>
      <c r="T49" s="15">
        <f t="shared" si="5"/>
        <v>0.38461538461538464</v>
      </c>
      <c r="U49" s="15">
        <v>0</v>
      </c>
      <c r="V49" s="15">
        <v>0</v>
      </c>
      <c r="W49" s="15">
        <v>0</v>
      </c>
      <c r="X49" s="15">
        <v>0</v>
      </c>
      <c r="Y49" s="15"/>
      <c r="Z49" s="15">
        <f t="shared" si="13"/>
        <v>0</v>
      </c>
      <c r="AA49" s="16">
        <v>0</v>
      </c>
      <c r="AB49" s="19"/>
      <c r="AC49" s="15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78</v>
      </c>
      <c r="B50" s="1" t="s">
        <v>36</v>
      </c>
      <c r="C50" s="1">
        <v>1077</v>
      </c>
      <c r="D50" s="1">
        <v>354</v>
      </c>
      <c r="E50" s="1">
        <v>616</v>
      </c>
      <c r="F50" s="1">
        <v>732</v>
      </c>
      <c r="G50" s="6">
        <v>0.25</v>
      </c>
      <c r="H50" s="1">
        <v>180</v>
      </c>
      <c r="I50" s="1" t="str">
        <f>VLOOKUP(A50,[1]ЗПФ!$C:$K,9,0)</f>
        <v>матрица</v>
      </c>
      <c r="J50" s="1">
        <v>596</v>
      </c>
      <c r="K50" s="1">
        <f t="shared" si="12"/>
        <v>20</v>
      </c>
      <c r="L50" s="1"/>
      <c r="M50" s="1"/>
      <c r="N50" s="1">
        <v>0</v>
      </c>
      <c r="O50" s="1">
        <f t="shared" si="3"/>
        <v>123.2</v>
      </c>
      <c r="P50" s="5">
        <f t="shared" ref="P50:P62" si="14">14*O50-N50-F50</f>
        <v>992.8</v>
      </c>
      <c r="Q50" s="5"/>
      <c r="R50" s="1"/>
      <c r="S50" s="1">
        <f t="shared" si="4"/>
        <v>14</v>
      </c>
      <c r="T50" s="1">
        <f t="shared" si="5"/>
        <v>5.941558441558441</v>
      </c>
      <c r="U50" s="1">
        <v>54</v>
      </c>
      <c r="V50" s="1">
        <v>115.2</v>
      </c>
      <c r="W50" s="1">
        <v>131.19999999999999</v>
      </c>
      <c r="X50" s="1">
        <v>76.8</v>
      </c>
      <c r="Y50" s="1"/>
      <c r="Z50" s="1">
        <f t="shared" si="13"/>
        <v>248.2</v>
      </c>
      <c r="AA50" s="6">
        <v>12</v>
      </c>
      <c r="AB50" s="10">
        <v>83</v>
      </c>
      <c r="AC50" s="1">
        <f t="shared" ref="AC50:AC62" si="15">AB50*AA50*G50</f>
        <v>249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79</v>
      </c>
      <c r="B51" s="1" t="s">
        <v>36</v>
      </c>
      <c r="C51" s="1">
        <v>114</v>
      </c>
      <c r="D51" s="1"/>
      <c r="E51" s="1">
        <v>94</v>
      </c>
      <c r="F51" s="1">
        <v>20</v>
      </c>
      <c r="G51" s="6">
        <v>0.3</v>
      </c>
      <c r="H51" s="1">
        <v>180</v>
      </c>
      <c r="I51" s="1" t="str">
        <f>VLOOKUP(A51,[1]ЗПФ!$C:$K,9,0)</f>
        <v>матрица</v>
      </c>
      <c r="J51" s="1">
        <v>94</v>
      </c>
      <c r="K51" s="1">
        <f t="shared" si="12"/>
        <v>0</v>
      </c>
      <c r="L51" s="1"/>
      <c r="M51" s="1"/>
      <c r="N51" s="1">
        <v>0</v>
      </c>
      <c r="O51" s="1">
        <f t="shared" si="3"/>
        <v>18.8</v>
      </c>
      <c r="P51" s="5">
        <f>11*O51-N51-F51</f>
        <v>186.8</v>
      </c>
      <c r="Q51" s="5"/>
      <c r="R51" s="1"/>
      <c r="S51" s="1">
        <f t="shared" si="4"/>
        <v>11</v>
      </c>
      <c r="T51" s="1">
        <f t="shared" si="5"/>
        <v>1.0638297872340425</v>
      </c>
      <c r="U51" s="1">
        <v>1.2</v>
      </c>
      <c r="V51" s="1">
        <v>2.6</v>
      </c>
      <c r="W51" s="1">
        <v>9.4</v>
      </c>
      <c r="X51" s="1">
        <v>0</v>
      </c>
      <c r="Y51" s="1"/>
      <c r="Z51" s="1">
        <f t="shared" si="13"/>
        <v>56.04</v>
      </c>
      <c r="AA51" s="6">
        <v>12</v>
      </c>
      <c r="AB51" s="10">
        <v>16</v>
      </c>
      <c r="AC51" s="1">
        <f t="shared" si="15"/>
        <v>57.599999999999994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80</v>
      </c>
      <c r="B52" s="1" t="s">
        <v>33</v>
      </c>
      <c r="C52" s="1">
        <v>117</v>
      </c>
      <c r="D52" s="1"/>
      <c r="E52" s="1">
        <v>54</v>
      </c>
      <c r="F52" s="1">
        <v>37.799999999999997</v>
      </c>
      <c r="G52" s="6">
        <v>1</v>
      </c>
      <c r="H52" s="1">
        <v>180</v>
      </c>
      <c r="I52" s="1" t="str">
        <f>VLOOKUP(A52,[1]ЗПФ!$C:$K,9,0)</f>
        <v>матрица</v>
      </c>
      <c r="J52" s="1">
        <v>54</v>
      </c>
      <c r="K52" s="1">
        <f t="shared" si="12"/>
        <v>0</v>
      </c>
      <c r="L52" s="1"/>
      <c r="M52" s="1"/>
      <c r="N52" s="1">
        <v>81</v>
      </c>
      <c r="O52" s="1">
        <f t="shared" si="3"/>
        <v>10.8</v>
      </c>
      <c r="P52" s="5">
        <f t="shared" si="14"/>
        <v>32.40000000000002</v>
      </c>
      <c r="Q52" s="5"/>
      <c r="R52" s="1"/>
      <c r="S52" s="1">
        <f t="shared" si="4"/>
        <v>14</v>
      </c>
      <c r="T52" s="1">
        <f t="shared" si="5"/>
        <v>10.999999999999998</v>
      </c>
      <c r="U52" s="1">
        <v>10.8</v>
      </c>
      <c r="V52" s="1">
        <v>10.44</v>
      </c>
      <c r="W52" s="1">
        <v>12.24</v>
      </c>
      <c r="X52" s="1">
        <v>10.08</v>
      </c>
      <c r="Y52" s="1"/>
      <c r="Z52" s="1">
        <f t="shared" si="13"/>
        <v>32.40000000000002</v>
      </c>
      <c r="AA52" s="6">
        <v>1.8</v>
      </c>
      <c r="AB52" s="10">
        <v>18</v>
      </c>
      <c r="AC52" s="1">
        <f t="shared" si="15"/>
        <v>32.4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81</v>
      </c>
      <c r="B53" s="1" t="s">
        <v>36</v>
      </c>
      <c r="C53" s="1">
        <v>31</v>
      </c>
      <c r="D53" s="1">
        <v>26</v>
      </c>
      <c r="E53" s="1">
        <v>46</v>
      </c>
      <c r="F53" s="1">
        <v>10</v>
      </c>
      <c r="G53" s="6">
        <v>0.3</v>
      </c>
      <c r="H53" s="1">
        <v>180</v>
      </c>
      <c r="I53" s="1" t="str">
        <f>VLOOKUP(A53,[1]ЗПФ!$C:$K,9,0)</f>
        <v>матрица</v>
      </c>
      <c r="J53" s="1">
        <v>50</v>
      </c>
      <c r="K53" s="1">
        <f t="shared" si="12"/>
        <v>-4</v>
      </c>
      <c r="L53" s="1"/>
      <c r="M53" s="1"/>
      <c r="N53" s="1">
        <v>0</v>
      </c>
      <c r="O53" s="1">
        <f t="shared" si="3"/>
        <v>9.1999999999999993</v>
      </c>
      <c r="P53" s="5">
        <f>11*O53-N53-F53</f>
        <v>91.199999999999989</v>
      </c>
      <c r="Q53" s="5"/>
      <c r="R53" s="1"/>
      <c r="S53" s="1">
        <f t="shared" si="4"/>
        <v>11</v>
      </c>
      <c r="T53" s="1">
        <f t="shared" si="5"/>
        <v>1.0869565217391306</v>
      </c>
      <c r="U53" s="1">
        <v>1</v>
      </c>
      <c r="V53" s="1">
        <v>0</v>
      </c>
      <c r="W53" s="1">
        <v>2.4</v>
      </c>
      <c r="X53" s="1">
        <v>0</v>
      </c>
      <c r="Y53" s="1"/>
      <c r="Z53" s="1">
        <f t="shared" si="13"/>
        <v>27.359999999999996</v>
      </c>
      <c r="AA53" s="6">
        <v>12</v>
      </c>
      <c r="AB53" s="10">
        <v>8</v>
      </c>
      <c r="AC53" s="1">
        <f t="shared" si="15"/>
        <v>28.799999999999997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82</v>
      </c>
      <c r="B54" s="1" t="s">
        <v>36</v>
      </c>
      <c r="C54" s="1">
        <v>177</v>
      </c>
      <c r="D54" s="1">
        <v>2</v>
      </c>
      <c r="E54" s="1">
        <v>20</v>
      </c>
      <c r="F54" s="1">
        <v>159</v>
      </c>
      <c r="G54" s="6">
        <v>0.2</v>
      </c>
      <c r="H54" s="1">
        <v>365</v>
      </c>
      <c r="I54" s="1" t="str">
        <f>VLOOKUP(A54,[1]ЗПФ!$C:$K,9,0)</f>
        <v>матрица</v>
      </c>
      <c r="J54" s="1">
        <v>20</v>
      </c>
      <c r="K54" s="1">
        <f t="shared" si="12"/>
        <v>0</v>
      </c>
      <c r="L54" s="1"/>
      <c r="M54" s="1"/>
      <c r="N54" s="1">
        <v>0</v>
      </c>
      <c r="O54" s="1">
        <f t="shared" si="3"/>
        <v>4</v>
      </c>
      <c r="P54" s="5"/>
      <c r="Q54" s="5"/>
      <c r="R54" s="1"/>
      <c r="S54" s="1">
        <f t="shared" si="4"/>
        <v>39.75</v>
      </c>
      <c r="T54" s="1">
        <f t="shared" si="5"/>
        <v>39.75</v>
      </c>
      <c r="U54" s="1">
        <v>1.4</v>
      </c>
      <c r="V54" s="1">
        <v>1.2</v>
      </c>
      <c r="W54" s="1">
        <v>13.2</v>
      </c>
      <c r="X54" s="1">
        <v>4.2</v>
      </c>
      <c r="Y54" s="21" t="s">
        <v>45</v>
      </c>
      <c r="Z54" s="1">
        <f t="shared" si="13"/>
        <v>0</v>
      </c>
      <c r="AA54" s="6">
        <v>6</v>
      </c>
      <c r="AB54" s="10">
        <f t="shared" ref="AB54:AB60" si="16">P54/AA54</f>
        <v>0</v>
      </c>
      <c r="AC54" s="1">
        <f t="shared" si="15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83</v>
      </c>
      <c r="B55" s="1" t="s">
        <v>36</v>
      </c>
      <c r="C55" s="1">
        <v>106</v>
      </c>
      <c r="D55" s="1"/>
      <c r="E55" s="1">
        <v>42</v>
      </c>
      <c r="F55" s="1">
        <v>61</v>
      </c>
      <c r="G55" s="6">
        <v>0.2</v>
      </c>
      <c r="H55" s="1">
        <v>365</v>
      </c>
      <c r="I55" s="1" t="str">
        <f>VLOOKUP(A55,[1]ЗПФ!$C:$K,9,0)</f>
        <v>матрица</v>
      </c>
      <c r="J55" s="1">
        <v>42</v>
      </c>
      <c r="K55" s="1">
        <f t="shared" si="12"/>
        <v>0</v>
      </c>
      <c r="L55" s="1"/>
      <c r="M55" s="1"/>
      <c r="N55" s="1">
        <v>0</v>
      </c>
      <c r="O55" s="1">
        <f t="shared" si="3"/>
        <v>8.4</v>
      </c>
      <c r="P55" s="5">
        <f t="shared" si="14"/>
        <v>56.600000000000009</v>
      </c>
      <c r="Q55" s="5"/>
      <c r="R55" s="1"/>
      <c r="S55" s="1">
        <f t="shared" si="4"/>
        <v>14</v>
      </c>
      <c r="T55" s="1">
        <f t="shared" si="5"/>
        <v>7.2619047619047619</v>
      </c>
      <c r="U55" s="1">
        <v>4.2</v>
      </c>
      <c r="V55" s="1">
        <v>5</v>
      </c>
      <c r="W55" s="1">
        <v>10.4</v>
      </c>
      <c r="X55" s="1">
        <v>4.4000000000000004</v>
      </c>
      <c r="Y55" s="1"/>
      <c r="Z55" s="1">
        <f t="shared" si="13"/>
        <v>11.320000000000002</v>
      </c>
      <c r="AA55" s="6">
        <v>6</v>
      </c>
      <c r="AB55" s="10">
        <v>10</v>
      </c>
      <c r="AC55" s="1">
        <f t="shared" si="15"/>
        <v>12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84</v>
      </c>
      <c r="B56" s="1" t="s">
        <v>36</v>
      </c>
      <c r="C56" s="1">
        <v>14</v>
      </c>
      <c r="D56" s="1">
        <v>56</v>
      </c>
      <c r="E56" s="1">
        <v>14</v>
      </c>
      <c r="F56" s="1">
        <v>56</v>
      </c>
      <c r="G56" s="6">
        <v>0.3</v>
      </c>
      <c r="H56" s="1">
        <v>180</v>
      </c>
      <c r="I56" s="1" t="str">
        <f>VLOOKUP(A56,[1]ЗПФ!$C:$K,9,0)</f>
        <v>матрица</v>
      </c>
      <c r="J56" s="1">
        <v>14</v>
      </c>
      <c r="K56" s="1">
        <f t="shared" si="12"/>
        <v>0</v>
      </c>
      <c r="L56" s="1"/>
      <c r="M56" s="1"/>
      <c r="N56" s="1">
        <v>0</v>
      </c>
      <c r="O56" s="1">
        <f t="shared" si="3"/>
        <v>2.8</v>
      </c>
      <c r="P56" s="5"/>
      <c r="Q56" s="5"/>
      <c r="R56" s="1"/>
      <c r="S56" s="1">
        <f t="shared" si="4"/>
        <v>20</v>
      </c>
      <c r="T56" s="1">
        <f t="shared" si="5"/>
        <v>20</v>
      </c>
      <c r="U56" s="1">
        <v>0</v>
      </c>
      <c r="V56" s="1">
        <v>5.6</v>
      </c>
      <c r="W56" s="1">
        <v>2.8</v>
      </c>
      <c r="X56" s="1">
        <v>0</v>
      </c>
      <c r="Y56" s="1"/>
      <c r="Z56" s="1">
        <f t="shared" si="13"/>
        <v>0</v>
      </c>
      <c r="AA56" s="6">
        <v>14</v>
      </c>
      <c r="AB56" s="10">
        <f t="shared" si="16"/>
        <v>0</v>
      </c>
      <c r="AC56" s="1">
        <f t="shared" si="15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85</v>
      </c>
      <c r="B57" s="1" t="s">
        <v>36</v>
      </c>
      <c r="C57" s="1">
        <v>142</v>
      </c>
      <c r="D57" s="1">
        <v>208</v>
      </c>
      <c r="E57" s="1">
        <v>87</v>
      </c>
      <c r="F57" s="1">
        <v>235</v>
      </c>
      <c r="G57" s="6">
        <v>0.48</v>
      </c>
      <c r="H57" s="1">
        <v>180</v>
      </c>
      <c r="I57" s="1" t="str">
        <f>VLOOKUP(A57,[1]ЗПФ!$C:$K,9,0)</f>
        <v>матрица</v>
      </c>
      <c r="J57" s="1">
        <v>79</v>
      </c>
      <c r="K57" s="1">
        <f t="shared" si="12"/>
        <v>8</v>
      </c>
      <c r="L57" s="1"/>
      <c r="M57" s="1"/>
      <c r="N57" s="1">
        <v>0</v>
      </c>
      <c r="O57" s="1">
        <f t="shared" si="3"/>
        <v>17.399999999999999</v>
      </c>
      <c r="P57" s="5">
        <f t="shared" si="14"/>
        <v>8.5999999999999659</v>
      </c>
      <c r="Q57" s="5"/>
      <c r="R57" s="1"/>
      <c r="S57" s="1">
        <f t="shared" si="4"/>
        <v>14</v>
      </c>
      <c r="T57" s="1">
        <f t="shared" si="5"/>
        <v>13.505747126436782</v>
      </c>
      <c r="U57" s="1">
        <v>6.6</v>
      </c>
      <c r="V57" s="1">
        <v>25</v>
      </c>
      <c r="W57" s="1">
        <v>19.2</v>
      </c>
      <c r="X57" s="1">
        <v>7.6</v>
      </c>
      <c r="Y57" s="1"/>
      <c r="Z57" s="1">
        <f t="shared" si="13"/>
        <v>4.1279999999999832</v>
      </c>
      <c r="AA57" s="6">
        <v>8</v>
      </c>
      <c r="AB57" s="10">
        <v>2</v>
      </c>
      <c r="AC57" s="1">
        <f t="shared" si="15"/>
        <v>7.68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86</v>
      </c>
      <c r="B58" s="1" t="s">
        <v>36</v>
      </c>
      <c r="C58" s="1">
        <v>637</v>
      </c>
      <c r="D58" s="1">
        <v>1030</v>
      </c>
      <c r="E58" s="1">
        <v>542</v>
      </c>
      <c r="F58" s="1">
        <v>1015</v>
      </c>
      <c r="G58" s="6">
        <v>0.25</v>
      </c>
      <c r="H58" s="1">
        <v>180</v>
      </c>
      <c r="I58" s="1" t="str">
        <f>VLOOKUP(A58,[1]ЗПФ!$C:$K,9,0)</f>
        <v>матрица</v>
      </c>
      <c r="J58" s="1">
        <v>549</v>
      </c>
      <c r="K58" s="1">
        <f t="shared" si="12"/>
        <v>-7</v>
      </c>
      <c r="L58" s="1"/>
      <c r="M58" s="1"/>
      <c r="N58" s="1">
        <v>0</v>
      </c>
      <c r="O58" s="1">
        <f t="shared" si="3"/>
        <v>108.4</v>
      </c>
      <c r="P58" s="5">
        <f t="shared" si="14"/>
        <v>502.60000000000014</v>
      </c>
      <c r="Q58" s="5"/>
      <c r="R58" s="1"/>
      <c r="S58" s="1">
        <f t="shared" si="4"/>
        <v>14</v>
      </c>
      <c r="T58" s="1">
        <f t="shared" si="5"/>
        <v>9.3634686346863472</v>
      </c>
      <c r="U58" s="1">
        <v>97.6</v>
      </c>
      <c r="V58" s="1">
        <v>144.6</v>
      </c>
      <c r="W58" s="1">
        <v>107.6</v>
      </c>
      <c r="X58" s="1">
        <v>141</v>
      </c>
      <c r="Y58" s="1"/>
      <c r="Z58" s="1">
        <f t="shared" si="13"/>
        <v>125.65000000000003</v>
      </c>
      <c r="AA58" s="6">
        <v>12</v>
      </c>
      <c r="AB58" s="10">
        <v>42</v>
      </c>
      <c r="AC58" s="1">
        <f t="shared" si="15"/>
        <v>126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87</v>
      </c>
      <c r="B59" s="1" t="s">
        <v>36</v>
      </c>
      <c r="C59" s="1">
        <v>676</v>
      </c>
      <c r="D59" s="1">
        <v>1033</v>
      </c>
      <c r="E59" s="1">
        <v>640</v>
      </c>
      <c r="F59" s="1">
        <v>940</v>
      </c>
      <c r="G59" s="6">
        <v>0.25</v>
      </c>
      <c r="H59" s="1">
        <v>180</v>
      </c>
      <c r="I59" s="1" t="str">
        <f>VLOOKUP(A59,[1]ЗПФ!$C:$K,9,0)</f>
        <v>матрица</v>
      </c>
      <c r="J59" s="1">
        <v>641</v>
      </c>
      <c r="K59" s="1">
        <f t="shared" si="12"/>
        <v>-1</v>
      </c>
      <c r="L59" s="1"/>
      <c r="M59" s="1"/>
      <c r="N59" s="1">
        <v>0</v>
      </c>
      <c r="O59" s="1">
        <f t="shared" si="3"/>
        <v>128</v>
      </c>
      <c r="P59" s="5">
        <f t="shared" si="14"/>
        <v>852</v>
      </c>
      <c r="Q59" s="5"/>
      <c r="R59" s="1"/>
      <c r="S59" s="1">
        <f t="shared" si="4"/>
        <v>14</v>
      </c>
      <c r="T59" s="1">
        <f t="shared" si="5"/>
        <v>7.34375</v>
      </c>
      <c r="U59" s="1">
        <v>88.2</v>
      </c>
      <c r="V59" s="1">
        <v>143.6</v>
      </c>
      <c r="W59" s="1">
        <v>121.4</v>
      </c>
      <c r="X59" s="1">
        <v>128.80000000000001</v>
      </c>
      <c r="Y59" s="1"/>
      <c r="Z59" s="1">
        <f t="shared" si="13"/>
        <v>213</v>
      </c>
      <c r="AA59" s="6">
        <v>12</v>
      </c>
      <c r="AB59" s="10">
        <v>71</v>
      </c>
      <c r="AC59" s="1">
        <f t="shared" si="15"/>
        <v>213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88</v>
      </c>
      <c r="B60" s="1" t="s">
        <v>33</v>
      </c>
      <c r="C60" s="1">
        <v>253.8</v>
      </c>
      <c r="D60" s="1">
        <v>129.6</v>
      </c>
      <c r="E60" s="1">
        <v>5.4</v>
      </c>
      <c r="F60" s="1">
        <v>378</v>
      </c>
      <c r="G60" s="6">
        <v>1</v>
      </c>
      <c r="H60" s="1">
        <v>180</v>
      </c>
      <c r="I60" s="1" t="str">
        <f>VLOOKUP(A60,[1]ЗПФ!$C:$K,9,0)</f>
        <v>матрица</v>
      </c>
      <c r="J60" s="1">
        <v>8.1</v>
      </c>
      <c r="K60" s="1">
        <f t="shared" si="12"/>
        <v>-2.6999999999999993</v>
      </c>
      <c r="L60" s="1"/>
      <c r="M60" s="1"/>
      <c r="N60" s="1">
        <v>0</v>
      </c>
      <c r="O60" s="1">
        <f t="shared" si="3"/>
        <v>1.08</v>
      </c>
      <c r="P60" s="5"/>
      <c r="Q60" s="5"/>
      <c r="R60" s="1"/>
      <c r="S60" s="1">
        <f t="shared" si="4"/>
        <v>350</v>
      </c>
      <c r="T60" s="1">
        <f t="shared" si="5"/>
        <v>350</v>
      </c>
      <c r="U60" s="1">
        <v>4.32</v>
      </c>
      <c r="V60" s="1">
        <v>1.08</v>
      </c>
      <c r="W60" s="1">
        <v>0</v>
      </c>
      <c r="X60" s="1">
        <v>21.6</v>
      </c>
      <c r="Y60" s="21" t="s">
        <v>45</v>
      </c>
      <c r="Z60" s="1">
        <f t="shared" si="13"/>
        <v>0</v>
      </c>
      <c r="AA60" s="6">
        <v>2.7</v>
      </c>
      <c r="AB60" s="10">
        <f t="shared" si="16"/>
        <v>0</v>
      </c>
      <c r="AC60" s="1">
        <f t="shared" si="15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89</v>
      </c>
      <c r="B61" s="1" t="s">
        <v>33</v>
      </c>
      <c r="C61" s="1">
        <v>235</v>
      </c>
      <c r="D61" s="1">
        <v>1470</v>
      </c>
      <c r="E61" s="1">
        <v>665</v>
      </c>
      <c r="F61" s="1">
        <v>845</v>
      </c>
      <c r="G61" s="6">
        <v>1</v>
      </c>
      <c r="H61" s="1">
        <v>180</v>
      </c>
      <c r="I61" s="1" t="str">
        <f>VLOOKUP(A61,[1]ЗПФ!$C:$K,9,0)</f>
        <v>матрица</v>
      </c>
      <c r="J61" s="1">
        <v>675</v>
      </c>
      <c r="K61" s="1">
        <f t="shared" si="12"/>
        <v>-10</v>
      </c>
      <c r="L61" s="1"/>
      <c r="M61" s="1"/>
      <c r="N61" s="1">
        <v>430</v>
      </c>
      <c r="O61" s="1">
        <f t="shared" si="3"/>
        <v>133</v>
      </c>
      <c r="P61" s="22">
        <f>18*O61-N61-F61</f>
        <v>1119</v>
      </c>
      <c r="Q61" s="5"/>
      <c r="R61" s="1"/>
      <c r="S61" s="1">
        <f t="shared" si="4"/>
        <v>18</v>
      </c>
      <c r="T61" s="1">
        <f t="shared" si="5"/>
        <v>9.5864661654135332</v>
      </c>
      <c r="U61" s="1">
        <v>139</v>
      </c>
      <c r="V61" s="1">
        <v>156</v>
      </c>
      <c r="W61" s="1">
        <v>98</v>
      </c>
      <c r="X61" s="1">
        <v>100</v>
      </c>
      <c r="Y61" s="1"/>
      <c r="Z61" s="1">
        <f t="shared" si="13"/>
        <v>1119</v>
      </c>
      <c r="AA61" s="6">
        <v>5</v>
      </c>
      <c r="AB61" s="23">
        <v>224</v>
      </c>
      <c r="AC61" s="1">
        <f t="shared" si="15"/>
        <v>1120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90</v>
      </c>
      <c r="B62" s="1" t="s">
        <v>36</v>
      </c>
      <c r="C62" s="1">
        <v>234</v>
      </c>
      <c r="D62" s="1"/>
      <c r="E62" s="1">
        <v>71</v>
      </c>
      <c r="F62" s="1">
        <v>163</v>
      </c>
      <c r="G62" s="6">
        <v>0.14000000000000001</v>
      </c>
      <c r="H62" s="1">
        <v>180</v>
      </c>
      <c r="I62" s="1" t="str">
        <f>VLOOKUP(A62,[1]ЗПФ!$C:$K,9,0)</f>
        <v>матрица</v>
      </c>
      <c r="J62" s="1">
        <v>65</v>
      </c>
      <c r="K62" s="1">
        <f t="shared" si="12"/>
        <v>6</v>
      </c>
      <c r="L62" s="1"/>
      <c r="M62" s="1"/>
      <c r="N62" s="1">
        <v>0</v>
      </c>
      <c r="O62" s="1">
        <f t="shared" si="3"/>
        <v>14.2</v>
      </c>
      <c r="P62" s="5">
        <f t="shared" si="14"/>
        <v>35.799999999999983</v>
      </c>
      <c r="Q62" s="5"/>
      <c r="R62" s="1"/>
      <c r="S62" s="1">
        <f t="shared" si="4"/>
        <v>14</v>
      </c>
      <c r="T62" s="1">
        <f t="shared" si="5"/>
        <v>11.47887323943662</v>
      </c>
      <c r="U62" s="1">
        <v>3</v>
      </c>
      <c r="V62" s="1">
        <v>1.2</v>
      </c>
      <c r="W62" s="1">
        <v>19.399999999999999</v>
      </c>
      <c r="X62" s="1">
        <v>0</v>
      </c>
      <c r="Y62" s="1"/>
      <c r="Z62" s="1">
        <f t="shared" si="13"/>
        <v>5.0119999999999978</v>
      </c>
      <c r="AA62" s="6">
        <v>22</v>
      </c>
      <c r="AB62" s="10">
        <v>2</v>
      </c>
      <c r="AC62" s="1">
        <f t="shared" si="15"/>
        <v>6.16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93</v>
      </c>
      <c r="B63" s="14" t="s">
        <v>33</v>
      </c>
      <c r="C63" s="1"/>
      <c r="D63" s="1"/>
      <c r="E63" s="1"/>
      <c r="F63" s="1"/>
      <c r="G63" s="6">
        <v>0</v>
      </c>
      <c r="H63" s="1" t="e">
        <v>#N/A</v>
      </c>
      <c r="I63" s="1" t="str">
        <f>VLOOKUP(A63,[1]ЗПФ!$C:$K,9,0)</f>
        <v>матрица</v>
      </c>
      <c r="J63" s="1"/>
      <c r="K63" s="1"/>
      <c r="L63" s="1"/>
      <c r="M63" s="1"/>
      <c r="N63" s="1"/>
      <c r="O63" s="1"/>
      <c r="P63" s="5"/>
      <c r="Q63" s="5"/>
      <c r="R63" s="1"/>
      <c r="S63" s="1"/>
      <c r="T63" s="1"/>
      <c r="U63" s="1"/>
      <c r="V63" s="1"/>
      <c r="W63" s="1"/>
      <c r="X63" s="1"/>
      <c r="Y63" s="1" t="s">
        <v>110</v>
      </c>
      <c r="Z63" s="1">
        <f t="shared" si="13"/>
        <v>0</v>
      </c>
      <c r="AA63" s="6">
        <v>0</v>
      </c>
      <c r="AB63" s="10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94</v>
      </c>
      <c r="B64" s="14" t="s">
        <v>36</v>
      </c>
      <c r="C64" s="1"/>
      <c r="D64" s="1"/>
      <c r="E64" s="1"/>
      <c r="F64" s="1"/>
      <c r="G64" s="6">
        <v>0</v>
      </c>
      <c r="H64" s="1" t="e">
        <v>#N/A</v>
      </c>
      <c r="I64" s="1" t="str">
        <f>VLOOKUP(A64,[1]ЗПФ!$C:$K,9,0)</f>
        <v>матрица</v>
      </c>
      <c r="J64" s="1"/>
      <c r="K64" s="1"/>
      <c r="L64" s="1"/>
      <c r="M64" s="1"/>
      <c r="N64" s="1"/>
      <c r="O64" s="1"/>
      <c r="P64" s="5"/>
      <c r="Q64" s="5"/>
      <c r="R64" s="1"/>
      <c r="S64" s="1"/>
      <c r="T64" s="1"/>
      <c r="U64" s="1"/>
      <c r="V64" s="1"/>
      <c r="W64" s="1"/>
      <c r="X64" s="1"/>
      <c r="Y64" s="1" t="s">
        <v>110</v>
      </c>
      <c r="Z64" s="1">
        <f t="shared" si="13"/>
        <v>0</v>
      </c>
      <c r="AA64" s="6">
        <v>0</v>
      </c>
      <c r="AB64" s="10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95</v>
      </c>
      <c r="B65" s="14" t="s">
        <v>33</v>
      </c>
      <c r="C65" s="1"/>
      <c r="D65" s="1"/>
      <c r="E65" s="1"/>
      <c r="F65" s="1"/>
      <c r="G65" s="6">
        <v>0</v>
      </c>
      <c r="H65" s="1" t="e">
        <v>#N/A</v>
      </c>
      <c r="I65" s="1" t="str">
        <f>VLOOKUP(A65,[1]ЗПФ!$C:$K,9,0)</f>
        <v>матрица</v>
      </c>
      <c r="J65" s="1"/>
      <c r="K65" s="1"/>
      <c r="L65" s="1"/>
      <c r="M65" s="1"/>
      <c r="N65" s="1"/>
      <c r="O65" s="1"/>
      <c r="P65" s="5"/>
      <c r="Q65" s="5"/>
      <c r="R65" s="1"/>
      <c r="S65" s="1"/>
      <c r="T65" s="1"/>
      <c r="U65" s="1"/>
      <c r="V65" s="1"/>
      <c r="W65" s="1"/>
      <c r="X65" s="1"/>
      <c r="Y65" s="1" t="s">
        <v>110</v>
      </c>
      <c r="Z65" s="1">
        <f t="shared" si="13"/>
        <v>0</v>
      </c>
      <c r="AA65" s="6">
        <v>0</v>
      </c>
      <c r="AB65" s="10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96</v>
      </c>
      <c r="B66" s="14" t="s">
        <v>36</v>
      </c>
      <c r="C66" s="1"/>
      <c r="D66" s="1"/>
      <c r="E66" s="1"/>
      <c r="F66" s="1"/>
      <c r="G66" s="6">
        <v>0</v>
      </c>
      <c r="H66" s="1" t="e">
        <v>#N/A</v>
      </c>
      <c r="I66" s="1" t="str">
        <f>VLOOKUP(A66,[1]ЗПФ!$C:$K,9,0)</f>
        <v>матрица</v>
      </c>
      <c r="J66" s="1"/>
      <c r="K66" s="1"/>
      <c r="L66" s="1"/>
      <c r="M66" s="1"/>
      <c r="N66" s="1"/>
      <c r="O66" s="1"/>
      <c r="P66" s="5"/>
      <c r="Q66" s="5"/>
      <c r="R66" s="1"/>
      <c r="S66" s="1"/>
      <c r="T66" s="1"/>
      <c r="U66" s="1"/>
      <c r="V66" s="1"/>
      <c r="W66" s="1"/>
      <c r="X66" s="1"/>
      <c r="Y66" s="1" t="s">
        <v>110</v>
      </c>
      <c r="Z66" s="1">
        <f t="shared" si="13"/>
        <v>0</v>
      </c>
      <c r="AA66" s="6">
        <v>0</v>
      </c>
      <c r="AB66" s="10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97</v>
      </c>
      <c r="B67" s="14" t="s">
        <v>33</v>
      </c>
      <c r="C67" s="1"/>
      <c r="D67" s="1"/>
      <c r="E67" s="1"/>
      <c r="F67" s="1"/>
      <c r="G67" s="6">
        <v>0</v>
      </c>
      <c r="H67" s="1" t="e">
        <v>#N/A</v>
      </c>
      <c r="I67" s="1" t="str">
        <f>VLOOKUP(A67,[1]ЗПФ!$C:$K,9,0)</f>
        <v>матрица</v>
      </c>
      <c r="J67" s="1"/>
      <c r="K67" s="1"/>
      <c r="L67" s="1"/>
      <c r="M67" s="1"/>
      <c r="N67" s="1"/>
      <c r="O67" s="1"/>
      <c r="P67" s="5"/>
      <c r="Q67" s="5"/>
      <c r="R67" s="1"/>
      <c r="S67" s="1"/>
      <c r="T67" s="1"/>
      <c r="U67" s="1"/>
      <c r="V67" s="1"/>
      <c r="W67" s="1"/>
      <c r="X67" s="1"/>
      <c r="Y67" s="1" t="s">
        <v>110</v>
      </c>
      <c r="Z67" s="1">
        <f t="shared" si="13"/>
        <v>0</v>
      </c>
      <c r="AA67" s="6">
        <v>0</v>
      </c>
      <c r="AB67" s="10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98</v>
      </c>
      <c r="B68" s="14" t="s">
        <v>36</v>
      </c>
      <c r="C68" s="1"/>
      <c r="D68" s="1"/>
      <c r="E68" s="1"/>
      <c r="F68" s="1"/>
      <c r="G68" s="6">
        <v>0</v>
      </c>
      <c r="H68" s="1" t="e">
        <v>#N/A</v>
      </c>
      <c r="I68" s="1" t="str">
        <f>VLOOKUP(A68,[1]ЗПФ!$C:$K,9,0)</f>
        <v>матрица</v>
      </c>
      <c r="J68" s="1"/>
      <c r="K68" s="1"/>
      <c r="L68" s="1"/>
      <c r="M68" s="1"/>
      <c r="N68" s="1"/>
      <c r="O68" s="1"/>
      <c r="P68" s="5"/>
      <c r="Q68" s="5"/>
      <c r="R68" s="1"/>
      <c r="S68" s="1"/>
      <c r="T68" s="1"/>
      <c r="U68" s="1"/>
      <c r="V68" s="1"/>
      <c r="W68" s="1"/>
      <c r="X68" s="1"/>
      <c r="Y68" s="1" t="s">
        <v>110</v>
      </c>
      <c r="Z68" s="1">
        <f t="shared" si="13"/>
        <v>0</v>
      </c>
      <c r="AA68" s="6">
        <v>0</v>
      </c>
      <c r="AB68" s="10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99</v>
      </c>
      <c r="B69" s="14" t="s">
        <v>33</v>
      </c>
      <c r="C69" s="1"/>
      <c r="D69" s="1"/>
      <c r="E69" s="1"/>
      <c r="F69" s="1"/>
      <c r="G69" s="6">
        <v>0</v>
      </c>
      <c r="H69" s="1" t="e">
        <v>#N/A</v>
      </c>
      <c r="I69" s="1" t="str">
        <f>VLOOKUP(A69,[1]ЗПФ!$C:$K,9,0)</f>
        <v>матрица</v>
      </c>
      <c r="J69" s="1"/>
      <c r="K69" s="1"/>
      <c r="L69" s="1"/>
      <c r="M69" s="1"/>
      <c r="N69" s="1"/>
      <c r="O69" s="1"/>
      <c r="P69" s="5"/>
      <c r="Q69" s="5"/>
      <c r="R69" s="1"/>
      <c r="S69" s="1"/>
      <c r="T69" s="1"/>
      <c r="U69" s="1"/>
      <c r="V69" s="1"/>
      <c r="W69" s="1"/>
      <c r="X69" s="1"/>
      <c r="Y69" s="1" t="s">
        <v>110</v>
      </c>
      <c r="Z69" s="1">
        <f t="shared" si="13"/>
        <v>0</v>
      </c>
      <c r="AA69" s="6">
        <v>0</v>
      </c>
      <c r="AB69" s="10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100</v>
      </c>
      <c r="B70" s="14" t="s">
        <v>36</v>
      </c>
      <c r="C70" s="1"/>
      <c r="D70" s="1"/>
      <c r="E70" s="1"/>
      <c r="F70" s="1"/>
      <c r="G70" s="6">
        <v>0</v>
      </c>
      <c r="H70" s="1" t="e">
        <v>#N/A</v>
      </c>
      <c r="I70" s="1" t="str">
        <f>VLOOKUP(A70,[1]ЗПФ!$C:$K,9,0)</f>
        <v>матрица</v>
      </c>
      <c r="J70" s="1"/>
      <c r="K70" s="1"/>
      <c r="L70" s="1"/>
      <c r="M70" s="1"/>
      <c r="N70" s="1"/>
      <c r="O70" s="1"/>
      <c r="P70" s="5"/>
      <c r="Q70" s="5"/>
      <c r="R70" s="1"/>
      <c r="S70" s="1"/>
      <c r="T70" s="1"/>
      <c r="U70" s="1"/>
      <c r="V70" s="1"/>
      <c r="W70" s="1"/>
      <c r="X70" s="1"/>
      <c r="Y70" s="1" t="s">
        <v>110</v>
      </c>
      <c r="Z70" s="1">
        <f t="shared" ref="Z70:Z78" si="17">P70*G70</f>
        <v>0</v>
      </c>
      <c r="AA70" s="6">
        <v>0</v>
      </c>
      <c r="AB70" s="10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101</v>
      </c>
      <c r="B71" s="14" t="s">
        <v>36</v>
      </c>
      <c r="C71" s="1"/>
      <c r="D71" s="1"/>
      <c r="E71" s="1"/>
      <c r="F71" s="1"/>
      <c r="G71" s="6">
        <v>0</v>
      </c>
      <c r="H71" s="1" t="e">
        <v>#N/A</v>
      </c>
      <c r="I71" s="1" t="str">
        <f>VLOOKUP(A71,[1]ЗПФ!$C:$K,9,0)</f>
        <v>матрица</v>
      </c>
      <c r="J71" s="1"/>
      <c r="K71" s="1"/>
      <c r="L71" s="1"/>
      <c r="M71" s="1"/>
      <c r="N71" s="1"/>
      <c r="O71" s="1"/>
      <c r="P71" s="5"/>
      <c r="Q71" s="5"/>
      <c r="R71" s="1"/>
      <c r="S71" s="1"/>
      <c r="T71" s="1"/>
      <c r="U71" s="1"/>
      <c r="V71" s="1"/>
      <c r="W71" s="1"/>
      <c r="X71" s="1"/>
      <c r="Y71" s="1" t="s">
        <v>110</v>
      </c>
      <c r="Z71" s="1">
        <f t="shared" si="17"/>
        <v>0</v>
      </c>
      <c r="AA71" s="6">
        <v>0</v>
      </c>
      <c r="AB71" s="10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102</v>
      </c>
      <c r="B72" s="14" t="s">
        <v>36</v>
      </c>
      <c r="C72" s="1"/>
      <c r="D72" s="1"/>
      <c r="E72" s="1"/>
      <c r="F72" s="1"/>
      <c r="G72" s="6">
        <v>0</v>
      </c>
      <c r="H72" s="1" t="e">
        <v>#N/A</v>
      </c>
      <c r="I72" s="1" t="str">
        <f>VLOOKUP(A72,[1]ЗПФ!$C:$K,9,0)</f>
        <v>матрица</v>
      </c>
      <c r="J72" s="1"/>
      <c r="K72" s="1"/>
      <c r="L72" s="1"/>
      <c r="M72" s="1"/>
      <c r="N72" s="1"/>
      <c r="O72" s="1"/>
      <c r="P72" s="5"/>
      <c r="Q72" s="5"/>
      <c r="R72" s="1"/>
      <c r="S72" s="1"/>
      <c r="T72" s="1"/>
      <c r="U72" s="1"/>
      <c r="V72" s="1"/>
      <c r="W72" s="1"/>
      <c r="X72" s="1"/>
      <c r="Y72" s="1" t="s">
        <v>110</v>
      </c>
      <c r="Z72" s="1">
        <f t="shared" si="17"/>
        <v>0</v>
      </c>
      <c r="AA72" s="6">
        <v>0</v>
      </c>
      <c r="AB72" s="10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103</v>
      </c>
      <c r="B73" s="14" t="s">
        <v>36</v>
      </c>
      <c r="C73" s="1"/>
      <c r="D73" s="1"/>
      <c r="E73" s="1"/>
      <c r="F73" s="1"/>
      <c r="G73" s="6">
        <v>0</v>
      </c>
      <c r="H73" s="1" t="e">
        <v>#N/A</v>
      </c>
      <c r="I73" s="1" t="str">
        <f>VLOOKUP(A73,[1]ЗПФ!$C:$K,9,0)</f>
        <v>матрица</v>
      </c>
      <c r="J73" s="1"/>
      <c r="K73" s="1"/>
      <c r="L73" s="1"/>
      <c r="M73" s="1"/>
      <c r="N73" s="1"/>
      <c r="O73" s="1"/>
      <c r="P73" s="5"/>
      <c r="Q73" s="5"/>
      <c r="R73" s="1"/>
      <c r="S73" s="1"/>
      <c r="T73" s="1"/>
      <c r="U73" s="1"/>
      <c r="V73" s="1"/>
      <c r="W73" s="1"/>
      <c r="X73" s="1"/>
      <c r="Y73" s="1" t="s">
        <v>110</v>
      </c>
      <c r="Z73" s="1">
        <f t="shared" si="17"/>
        <v>0</v>
      </c>
      <c r="AA73" s="6">
        <v>0</v>
      </c>
      <c r="AB73" s="10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104</v>
      </c>
      <c r="B74" s="14" t="s">
        <v>36</v>
      </c>
      <c r="C74" s="1"/>
      <c r="D74" s="1"/>
      <c r="E74" s="1"/>
      <c r="F74" s="1"/>
      <c r="G74" s="6">
        <v>0</v>
      </c>
      <c r="H74" s="1" t="e">
        <v>#N/A</v>
      </c>
      <c r="I74" s="1" t="str">
        <f>VLOOKUP(A74,[1]ЗПФ!$C:$K,9,0)</f>
        <v>матрица</v>
      </c>
      <c r="J74" s="1"/>
      <c r="K74" s="1"/>
      <c r="L74" s="1"/>
      <c r="M74" s="1"/>
      <c r="N74" s="1"/>
      <c r="O74" s="1"/>
      <c r="P74" s="5"/>
      <c r="Q74" s="5"/>
      <c r="R74" s="1"/>
      <c r="S74" s="1"/>
      <c r="T74" s="1"/>
      <c r="U74" s="1"/>
      <c r="V74" s="1"/>
      <c r="W74" s="1"/>
      <c r="X74" s="1"/>
      <c r="Y74" s="1" t="s">
        <v>110</v>
      </c>
      <c r="Z74" s="1">
        <f t="shared" si="17"/>
        <v>0</v>
      </c>
      <c r="AA74" s="6">
        <v>0</v>
      </c>
      <c r="AB74" s="10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105</v>
      </c>
      <c r="B75" s="14" t="s">
        <v>36</v>
      </c>
      <c r="C75" s="1"/>
      <c r="D75" s="1"/>
      <c r="E75" s="1"/>
      <c r="F75" s="1"/>
      <c r="G75" s="6">
        <v>0</v>
      </c>
      <c r="H75" s="1" t="e">
        <v>#N/A</v>
      </c>
      <c r="I75" s="1" t="str">
        <f>VLOOKUP(A75,[1]ЗПФ!$C:$K,9,0)</f>
        <v>матрица</v>
      </c>
      <c r="J75" s="1"/>
      <c r="K75" s="1"/>
      <c r="L75" s="1"/>
      <c r="M75" s="1"/>
      <c r="N75" s="1"/>
      <c r="O75" s="1"/>
      <c r="P75" s="5"/>
      <c r="Q75" s="5"/>
      <c r="R75" s="1"/>
      <c r="S75" s="1"/>
      <c r="T75" s="1"/>
      <c r="U75" s="1"/>
      <c r="V75" s="1"/>
      <c r="W75" s="1"/>
      <c r="X75" s="1"/>
      <c r="Y75" s="1" t="s">
        <v>110</v>
      </c>
      <c r="Z75" s="1">
        <f t="shared" si="17"/>
        <v>0</v>
      </c>
      <c r="AA75" s="6">
        <v>0</v>
      </c>
      <c r="AB75" s="10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106</v>
      </c>
      <c r="B76" s="14" t="s">
        <v>36</v>
      </c>
      <c r="C76" s="1"/>
      <c r="D76" s="1"/>
      <c r="E76" s="1"/>
      <c r="F76" s="1"/>
      <c r="G76" s="6">
        <v>0</v>
      </c>
      <c r="H76" s="1" t="e">
        <v>#N/A</v>
      </c>
      <c r="I76" s="1" t="str">
        <f>VLOOKUP(A76,[1]ЗПФ!$C:$K,9,0)</f>
        <v>матрица</v>
      </c>
      <c r="J76" s="1"/>
      <c r="K76" s="1"/>
      <c r="L76" s="1"/>
      <c r="M76" s="1"/>
      <c r="N76" s="1"/>
      <c r="O76" s="1"/>
      <c r="P76" s="5"/>
      <c r="Q76" s="5"/>
      <c r="R76" s="1"/>
      <c r="S76" s="1"/>
      <c r="T76" s="1"/>
      <c r="U76" s="1"/>
      <c r="V76" s="1"/>
      <c r="W76" s="1"/>
      <c r="X76" s="1"/>
      <c r="Y76" s="1" t="s">
        <v>110</v>
      </c>
      <c r="Z76" s="1">
        <f t="shared" si="17"/>
        <v>0</v>
      </c>
      <c r="AA76" s="6">
        <v>0</v>
      </c>
      <c r="AB76" s="10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107</v>
      </c>
      <c r="B77" s="14" t="s">
        <v>36</v>
      </c>
      <c r="C77" s="1"/>
      <c r="D77" s="1"/>
      <c r="E77" s="1"/>
      <c r="F77" s="1"/>
      <c r="G77" s="6">
        <v>0</v>
      </c>
      <c r="H77" s="1" t="e">
        <v>#N/A</v>
      </c>
      <c r="I77" s="1" t="str">
        <f>VLOOKUP(A77,[1]ЗПФ!$C:$K,9,0)</f>
        <v>матрица</v>
      </c>
      <c r="J77" s="1"/>
      <c r="K77" s="1"/>
      <c r="L77" s="1"/>
      <c r="M77" s="1"/>
      <c r="N77" s="1"/>
      <c r="O77" s="1"/>
      <c r="P77" s="5"/>
      <c r="Q77" s="5"/>
      <c r="R77" s="1"/>
      <c r="S77" s="1"/>
      <c r="T77" s="1"/>
      <c r="U77" s="1"/>
      <c r="V77" s="1"/>
      <c r="W77" s="1"/>
      <c r="X77" s="1"/>
      <c r="Y77" s="1" t="s">
        <v>110</v>
      </c>
      <c r="Z77" s="1">
        <f t="shared" si="17"/>
        <v>0</v>
      </c>
      <c r="AA77" s="6">
        <v>0</v>
      </c>
      <c r="AB77" s="10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108</v>
      </c>
      <c r="B78" s="14" t="s">
        <v>36</v>
      </c>
      <c r="C78" s="1"/>
      <c r="D78" s="1"/>
      <c r="E78" s="1"/>
      <c r="F78" s="1"/>
      <c r="G78" s="6">
        <v>0</v>
      </c>
      <c r="H78" s="1" t="e">
        <v>#N/A</v>
      </c>
      <c r="I78" s="1" t="str">
        <f>VLOOKUP(A78,[1]ЗПФ!$C:$K,9,0)</f>
        <v>матрица</v>
      </c>
      <c r="J78" s="1"/>
      <c r="K78" s="1"/>
      <c r="L78" s="1"/>
      <c r="M78" s="1"/>
      <c r="N78" s="1"/>
      <c r="O78" s="1"/>
      <c r="P78" s="5"/>
      <c r="Q78" s="5"/>
      <c r="R78" s="1"/>
      <c r="S78" s="1"/>
      <c r="T78" s="1"/>
      <c r="U78" s="1"/>
      <c r="V78" s="1"/>
      <c r="W78" s="1"/>
      <c r="X78" s="1"/>
      <c r="Y78" s="1" t="s">
        <v>110</v>
      </c>
      <c r="Z78" s="1">
        <f t="shared" si="17"/>
        <v>0</v>
      </c>
      <c r="AA78" s="6">
        <v>0</v>
      </c>
      <c r="AB78" s="10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6"/>
      <c r="AB79" s="10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6"/>
      <c r="AB80" s="10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6"/>
      <c r="AB81" s="10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6"/>
      <c r="AB82" s="10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6"/>
      <c r="AB83" s="10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6"/>
      <c r="AB84" s="10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6"/>
      <c r="AB85" s="10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6"/>
      <c r="AB86" s="10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6"/>
      <c r="AB87" s="10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6"/>
      <c r="AB88" s="10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6"/>
      <c r="AB89" s="10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6"/>
      <c r="AB90" s="10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6"/>
      <c r="AB91" s="10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6"/>
      <c r="AB92" s="10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6"/>
      <c r="AB93" s="10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6"/>
      <c r="AB94" s="10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6"/>
      <c r="AB95" s="10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6"/>
      <c r="AB96" s="10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6"/>
      <c r="AB97" s="10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6"/>
      <c r="AB98" s="10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6"/>
      <c r="AB99" s="10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6"/>
      <c r="AB100" s="10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6"/>
      <c r="AB101" s="10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6"/>
      <c r="AB102" s="10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6"/>
      <c r="AB103" s="10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6"/>
      <c r="AB104" s="10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6"/>
      <c r="AB105" s="10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6"/>
      <c r="AB106" s="10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6"/>
      <c r="AB107" s="10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6"/>
      <c r="AB108" s="10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6"/>
      <c r="AB109" s="10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6"/>
      <c r="AB110" s="10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6"/>
      <c r="AB111" s="10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6"/>
      <c r="AB112" s="10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6"/>
      <c r="AB113" s="10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6"/>
      <c r="AB114" s="10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6"/>
      <c r="AB115" s="10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6"/>
      <c r="AB116" s="10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6"/>
      <c r="AB117" s="10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6"/>
      <c r="AB118" s="10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6"/>
      <c r="AB119" s="10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6"/>
      <c r="AB120" s="10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6"/>
      <c r="AB121" s="10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6"/>
      <c r="AB122" s="10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6"/>
      <c r="AB123" s="10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6"/>
      <c r="AB124" s="10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6"/>
      <c r="AB125" s="10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6"/>
      <c r="AB126" s="10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6"/>
      <c r="AB127" s="10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6"/>
      <c r="AB128" s="10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6"/>
      <c r="AB129" s="10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6"/>
      <c r="AB130" s="10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6"/>
      <c r="AB131" s="10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6"/>
      <c r="AB132" s="10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6"/>
      <c r="AB133" s="10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6"/>
      <c r="AB134" s="10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6"/>
      <c r="AB135" s="10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6"/>
      <c r="AB136" s="10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6"/>
      <c r="AB137" s="10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6"/>
      <c r="AB138" s="10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6"/>
      <c r="AB139" s="10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6"/>
      <c r="AB140" s="10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6"/>
      <c r="AB141" s="10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6"/>
      <c r="AB142" s="10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6"/>
      <c r="AB143" s="10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6"/>
      <c r="AB144" s="10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6"/>
      <c r="AB145" s="10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6"/>
      <c r="AB146" s="10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6"/>
      <c r="AB147" s="10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6"/>
      <c r="AB148" s="10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6"/>
      <c r="AB149" s="10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6"/>
      <c r="AB150" s="10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6"/>
      <c r="AB151" s="10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6"/>
      <c r="AB152" s="10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6"/>
      <c r="AB153" s="10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6"/>
      <c r="AB154" s="10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6"/>
      <c r="AB155" s="10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6"/>
      <c r="AB156" s="10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6"/>
      <c r="AB157" s="10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6"/>
      <c r="AB158" s="10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6"/>
      <c r="AB159" s="10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6"/>
      <c r="AB160" s="10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6"/>
      <c r="AB161" s="10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6"/>
      <c r="AB162" s="10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6"/>
      <c r="AB163" s="10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6"/>
      <c r="AB164" s="10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6"/>
      <c r="AB165" s="10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6"/>
      <c r="AB166" s="10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6"/>
      <c r="AB167" s="10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6"/>
      <c r="AB168" s="10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6"/>
      <c r="AB169" s="10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6"/>
      <c r="AB170" s="10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6"/>
      <c r="AB171" s="10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6"/>
      <c r="AB172" s="10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6"/>
      <c r="AB173" s="10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6"/>
      <c r="AB174" s="10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6"/>
      <c r="AB175" s="10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6"/>
      <c r="AB176" s="10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6"/>
      <c r="AB177" s="10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6"/>
      <c r="AB178" s="10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6"/>
      <c r="AB179" s="10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6"/>
      <c r="AB180" s="10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6"/>
      <c r="AB181" s="10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6"/>
      <c r="AB182" s="10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6"/>
      <c r="AB183" s="10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6"/>
      <c r="AB184" s="10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6"/>
      <c r="AB185" s="10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6"/>
      <c r="AB186" s="10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6"/>
      <c r="AB187" s="10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6"/>
      <c r="AB188" s="10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6"/>
      <c r="AB189" s="10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6"/>
      <c r="AB190" s="10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6"/>
      <c r="AB191" s="10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6"/>
      <c r="AB192" s="10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6"/>
      <c r="AB193" s="10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6"/>
      <c r="AB194" s="10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6"/>
      <c r="AB195" s="10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6"/>
      <c r="AB196" s="10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6"/>
      <c r="AB197" s="10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6"/>
      <c r="AB198" s="10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6"/>
      <c r="AB199" s="10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6"/>
      <c r="AB200" s="10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6"/>
      <c r="AB201" s="10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6"/>
      <c r="AB202" s="10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6"/>
      <c r="AB203" s="10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6"/>
      <c r="AB204" s="10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6"/>
      <c r="AB205" s="10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6"/>
      <c r="AB206" s="10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6"/>
      <c r="AB207" s="10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6"/>
      <c r="AB208" s="10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6"/>
      <c r="AB209" s="10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6"/>
      <c r="AB210" s="10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6"/>
      <c r="AB211" s="10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6"/>
      <c r="AB212" s="10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6"/>
      <c r="AB213" s="10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6"/>
      <c r="AB214" s="10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6"/>
      <c r="AB215" s="10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6"/>
      <c r="AB216" s="10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6"/>
      <c r="AB217" s="10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6"/>
      <c r="AB218" s="10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6"/>
      <c r="AB219" s="10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6"/>
      <c r="AB220" s="10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6"/>
      <c r="AB221" s="10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6"/>
      <c r="AB222" s="10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6"/>
      <c r="AB223" s="10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6"/>
      <c r="AB224" s="10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6"/>
      <c r="AB225" s="10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6"/>
      <c r="AB226" s="10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6"/>
      <c r="AB227" s="10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6"/>
      <c r="AB228" s="10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6"/>
      <c r="AB229" s="10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6"/>
      <c r="AB230" s="10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6"/>
      <c r="AB231" s="10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6"/>
      <c r="AB232" s="10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6"/>
      <c r="AB233" s="10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6"/>
      <c r="AB234" s="10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6"/>
      <c r="AB235" s="10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6"/>
      <c r="AB236" s="10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6"/>
      <c r="AB237" s="10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6"/>
      <c r="AB238" s="10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6"/>
      <c r="AB239" s="10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6"/>
      <c r="AB240" s="10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6"/>
      <c r="AB241" s="10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6"/>
      <c r="AB242" s="10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6"/>
      <c r="AB243" s="10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6"/>
      <c r="AB244" s="10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6"/>
      <c r="AB245" s="10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6"/>
      <c r="AB246" s="10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6"/>
      <c r="AB247" s="10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6"/>
      <c r="AB248" s="10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6"/>
      <c r="AB249" s="10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6"/>
      <c r="AB250" s="10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6"/>
      <c r="AB251" s="10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6"/>
      <c r="AB252" s="10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6"/>
      <c r="AB253" s="10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6"/>
      <c r="AB254" s="10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6"/>
      <c r="AB255" s="10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6"/>
      <c r="AB256" s="10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6"/>
      <c r="AB257" s="10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6"/>
      <c r="AB258" s="10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6"/>
      <c r="AB259" s="10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6"/>
      <c r="AB260" s="10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6"/>
      <c r="AB261" s="10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6"/>
      <c r="AB262" s="10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6"/>
      <c r="AB263" s="10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6"/>
      <c r="AB264" s="10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6"/>
      <c r="AB265" s="10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6"/>
      <c r="AB266" s="10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6"/>
      <c r="AB267" s="10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6"/>
      <c r="AB268" s="10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6"/>
      <c r="AB269" s="10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6"/>
      <c r="AB270" s="10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6"/>
      <c r="AB271" s="10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6"/>
      <c r="AB272" s="10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6"/>
      <c r="AB273" s="10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6"/>
      <c r="AB274" s="10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6"/>
      <c r="AB275" s="10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6"/>
      <c r="AB276" s="10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6"/>
      <c r="AB277" s="10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6"/>
      <c r="AB278" s="10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6"/>
      <c r="AB279" s="10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6"/>
      <c r="AB280" s="10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6"/>
      <c r="AB281" s="10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6"/>
      <c r="AB282" s="10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6"/>
      <c r="AB283" s="10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6"/>
      <c r="AB284" s="10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6"/>
      <c r="AB285" s="10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6"/>
      <c r="AB286" s="10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6"/>
      <c r="AB287" s="10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6"/>
      <c r="AB288" s="10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6"/>
      <c r="AB289" s="10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6"/>
      <c r="AB290" s="10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6"/>
      <c r="AB291" s="10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6"/>
      <c r="AB292" s="10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6"/>
      <c r="AB293" s="10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6"/>
      <c r="AB294" s="10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6"/>
      <c r="AB295" s="10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6"/>
      <c r="AB296" s="10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6"/>
      <c r="AB297" s="10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6"/>
      <c r="AB298" s="10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6"/>
      <c r="AB299" s="10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6"/>
      <c r="AB300" s="10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6"/>
      <c r="AB301" s="10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6"/>
      <c r="AB302" s="10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6"/>
      <c r="AB303" s="10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6"/>
      <c r="AB304" s="10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6"/>
      <c r="AB305" s="10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6"/>
      <c r="AB306" s="10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6"/>
      <c r="AB307" s="10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6"/>
      <c r="AB308" s="10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6"/>
      <c r="AB309" s="10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6"/>
      <c r="AB310" s="10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6"/>
      <c r="AB311" s="10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6"/>
      <c r="AB312" s="10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6"/>
      <c r="AB313" s="10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6"/>
      <c r="AB314" s="10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6"/>
      <c r="AB315" s="10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6"/>
      <c r="AB316" s="10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6"/>
      <c r="AB317" s="10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6"/>
      <c r="AB318" s="10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6"/>
      <c r="AB319" s="10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6"/>
      <c r="AB320" s="10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6"/>
      <c r="AB321" s="10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6"/>
      <c r="AB322" s="10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6"/>
      <c r="AB323" s="10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6"/>
      <c r="AB324" s="10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6"/>
      <c r="AB325" s="10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6"/>
      <c r="AB326" s="10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6"/>
      <c r="AB327" s="10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6"/>
      <c r="AB328" s="10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6"/>
      <c r="AB329" s="10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6"/>
      <c r="AB330" s="10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6"/>
      <c r="AB331" s="10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6"/>
      <c r="AB332" s="10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6"/>
      <c r="AB333" s="10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6"/>
      <c r="AB334" s="10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6"/>
      <c r="AB335" s="10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6"/>
      <c r="AB336" s="10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6"/>
      <c r="AB337" s="10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6"/>
      <c r="AB338" s="10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6"/>
      <c r="AB339" s="10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6"/>
      <c r="AB340" s="10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6"/>
      <c r="AB341" s="10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6"/>
      <c r="AB342" s="10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6"/>
      <c r="AB343" s="10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6"/>
      <c r="AB344" s="10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6"/>
      <c r="AB345" s="10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6"/>
      <c r="AB346" s="10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6"/>
      <c r="AB347" s="10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6"/>
      <c r="AB348" s="10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6"/>
      <c r="AB349" s="10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6"/>
      <c r="AB350" s="10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6"/>
      <c r="AB351" s="10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6"/>
      <c r="AB352" s="10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6"/>
      <c r="AB353" s="10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6"/>
      <c r="AB354" s="10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6"/>
      <c r="AB355" s="10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6"/>
      <c r="AB356" s="10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6"/>
      <c r="AB357" s="10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6"/>
      <c r="AB358" s="10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6"/>
      <c r="AB359" s="10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6"/>
      <c r="AB360" s="10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6"/>
      <c r="AB361" s="10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6"/>
      <c r="AB362" s="10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6"/>
      <c r="AB363" s="10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6"/>
      <c r="AB364" s="10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6"/>
      <c r="AB365" s="10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6"/>
      <c r="AB366" s="10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6"/>
      <c r="AB367" s="10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6"/>
      <c r="AB368" s="10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6"/>
      <c r="AB369" s="10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6"/>
      <c r="AB370" s="10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6"/>
      <c r="AB371" s="10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6"/>
      <c r="AB372" s="10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6"/>
      <c r="AB373" s="10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6"/>
      <c r="AB374" s="10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6"/>
      <c r="AB375" s="10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6"/>
      <c r="AB376" s="10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6"/>
      <c r="AB377" s="10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6"/>
      <c r="AB378" s="10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6"/>
      <c r="AB379" s="10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6"/>
      <c r="AB380" s="10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6"/>
      <c r="AB381" s="10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6"/>
      <c r="AB382" s="10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6"/>
      <c r="AB383" s="10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6"/>
      <c r="AB384" s="10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6"/>
      <c r="AB385" s="10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6"/>
      <c r="AB386" s="10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6"/>
      <c r="AB387" s="10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6"/>
      <c r="AB388" s="10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6"/>
      <c r="AB389" s="10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6"/>
      <c r="AB390" s="10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6"/>
      <c r="AB391" s="10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6"/>
      <c r="AB392" s="10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6"/>
      <c r="AB393" s="10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6"/>
      <c r="AB394" s="10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6"/>
      <c r="AB395" s="10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6"/>
      <c r="AB396" s="10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6"/>
      <c r="AB397" s="10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6"/>
      <c r="AB398" s="10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6"/>
      <c r="AB399" s="10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6"/>
      <c r="AB400" s="10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6"/>
      <c r="AB401" s="10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6"/>
      <c r="AB402" s="10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6"/>
      <c r="AB403" s="10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6"/>
      <c r="AB404" s="10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6"/>
      <c r="AB405" s="10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6"/>
      <c r="AB406" s="10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6"/>
      <c r="AB407" s="10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6"/>
      <c r="AB408" s="10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6"/>
      <c r="AB409" s="10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6"/>
      <c r="AB410" s="10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6"/>
      <c r="AB411" s="10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6"/>
      <c r="AB412" s="10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6"/>
      <c r="AB413" s="10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6"/>
      <c r="AB414" s="10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6"/>
      <c r="AB415" s="10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6"/>
      <c r="AB416" s="10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6"/>
      <c r="AB417" s="10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6"/>
      <c r="AB418" s="10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6"/>
      <c r="AB419" s="10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6"/>
      <c r="AB420" s="10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6"/>
      <c r="AB421" s="10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6"/>
      <c r="AB422" s="10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6"/>
      <c r="AB423" s="10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6"/>
      <c r="AB424" s="10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6"/>
      <c r="AB425" s="10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6"/>
      <c r="AB426" s="10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6"/>
      <c r="AB427" s="10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6"/>
      <c r="AB428" s="10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6"/>
      <c r="AB429" s="10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6"/>
      <c r="AB430" s="10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6"/>
      <c r="AB431" s="10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6"/>
      <c r="AB432" s="10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6"/>
      <c r="AB433" s="10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6"/>
      <c r="AB434" s="10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6"/>
      <c r="AB435" s="10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6"/>
      <c r="AB436" s="10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6"/>
      <c r="AB437" s="10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6"/>
      <c r="AB438" s="10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6"/>
      <c r="AB439" s="10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6"/>
      <c r="AB440" s="10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6"/>
      <c r="AB441" s="10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6"/>
      <c r="AB442" s="10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6"/>
      <c r="AB443" s="10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6"/>
      <c r="AB444" s="10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6"/>
      <c r="AB445" s="10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6"/>
      <c r="AB446" s="10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6"/>
      <c r="AB447" s="10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6"/>
      <c r="AB448" s="10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6"/>
      <c r="AB449" s="10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6"/>
      <c r="AB450" s="10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6"/>
      <c r="AB451" s="10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6"/>
      <c r="AB452" s="10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6"/>
      <c r="AB453" s="10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6"/>
      <c r="AB454" s="10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6"/>
      <c r="AB455" s="10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6"/>
      <c r="AB456" s="10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6"/>
      <c r="AB457" s="10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6"/>
      <c r="AB458" s="10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6"/>
      <c r="AB459" s="10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6"/>
      <c r="AB460" s="10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6"/>
      <c r="AB461" s="10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6"/>
      <c r="AB462" s="10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6"/>
      <c r="AB463" s="10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6"/>
      <c r="AB464" s="10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6"/>
      <c r="AB465" s="10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6"/>
      <c r="AB466" s="10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6"/>
      <c r="AB467" s="10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6"/>
      <c r="AB468" s="10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6"/>
      <c r="AB469" s="10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6"/>
      <c r="AB470" s="10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6"/>
      <c r="AB471" s="10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6"/>
      <c r="AB472" s="10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6"/>
      <c r="AB473" s="10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6"/>
      <c r="AB474" s="10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6"/>
      <c r="AB475" s="10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6"/>
      <c r="AB476" s="10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6"/>
      <c r="AB477" s="10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6"/>
      <c r="AB478" s="10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6"/>
      <c r="AB479" s="10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6"/>
      <c r="AB480" s="10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6"/>
      <c r="AB481" s="10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6"/>
      <c r="AB482" s="10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6"/>
      <c r="AB483" s="10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6"/>
      <c r="AB484" s="10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6"/>
      <c r="AB485" s="10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6"/>
      <c r="AB486" s="10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6"/>
      <c r="AB487" s="10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6"/>
      <c r="AB488" s="10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6"/>
      <c r="AB489" s="10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6"/>
      <c r="AB490" s="10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6"/>
      <c r="AB491" s="10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6"/>
      <c r="AB492" s="10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6"/>
      <c r="AB493" s="10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6"/>
      <c r="AB494" s="10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6"/>
      <c r="AB495" s="10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6"/>
      <c r="AB496" s="10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6"/>
      <c r="AB497" s="10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6"/>
      <c r="AB498" s="10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6"/>
      <c r="AB499" s="10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6"/>
      <c r="AB500" s="10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C78" xr:uid="{10EAD79C-2BDA-4A1D-93F4-35045FE5A89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2024-03-07T09:38:59Z</dcterms:created>
  <dcterms:modified xsi:type="dcterms:W3CDTF">2024-03-14T07:22:49Z</dcterms:modified>
</cp:coreProperties>
</file>