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A2FE1C78-402D-4BFC-A861-C0F85A5C76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3" i="1" l="1"/>
  <c r="AD81" i="1"/>
  <c r="AD80" i="1"/>
  <c r="AD79" i="1"/>
  <c r="AD76" i="1"/>
  <c r="AD75" i="1"/>
  <c r="AD73" i="1"/>
  <c r="AD72" i="1"/>
  <c r="AD71" i="1"/>
  <c r="AD67" i="1"/>
  <c r="AD64" i="1"/>
  <c r="AD55" i="1"/>
  <c r="AD53" i="1"/>
  <c r="AD52" i="1"/>
  <c r="AD51" i="1"/>
  <c r="AD50" i="1"/>
  <c r="AD49" i="1"/>
  <c r="AD48" i="1"/>
  <c r="AD43" i="1"/>
  <c r="AD42" i="1"/>
  <c r="AD41" i="1"/>
  <c r="AD40" i="1"/>
  <c r="AD38" i="1"/>
  <c r="AD37" i="1"/>
  <c r="AD35" i="1"/>
  <c r="AD33" i="1"/>
  <c r="AD32" i="1"/>
  <c r="AD30" i="1"/>
  <c r="AD27" i="1"/>
  <c r="AD25" i="1"/>
  <c r="AD22" i="1"/>
  <c r="AD19" i="1"/>
  <c r="AD17" i="1"/>
  <c r="AD15" i="1"/>
  <c r="AD14" i="1"/>
  <c r="AD13" i="1"/>
  <c r="AD10" i="1"/>
  <c r="AD8" i="1"/>
  <c r="AD7" i="1"/>
  <c r="AD6" i="1"/>
  <c r="AA71" i="1" l="1"/>
  <c r="AA13" i="1"/>
  <c r="Q84" i="1"/>
  <c r="Q82" i="1"/>
  <c r="Q78" i="1"/>
  <c r="Q77" i="1"/>
  <c r="Q74" i="1"/>
  <c r="Q63" i="1"/>
  <c r="Q62" i="1"/>
  <c r="Q60" i="1"/>
  <c r="Q59" i="1"/>
  <c r="Q58" i="1"/>
  <c r="Q57" i="1"/>
  <c r="Q46" i="1"/>
  <c r="Q44" i="1"/>
  <c r="Q36" i="1"/>
  <c r="Q34" i="1"/>
  <c r="Q31" i="1"/>
  <c r="Q29" i="1"/>
  <c r="Q28" i="1"/>
  <c r="Q26" i="1"/>
  <c r="Q22" i="1"/>
  <c r="AA22" i="1" s="1"/>
  <c r="Q21" i="1"/>
  <c r="Q20" i="1"/>
  <c r="Q18" i="1"/>
  <c r="Q12" i="1"/>
  <c r="Q11" i="1"/>
  <c r="Q9" i="1"/>
  <c r="AA11" i="1" l="1"/>
  <c r="AC11" i="1"/>
  <c r="AD11" i="1" s="1"/>
  <c r="AA18" i="1"/>
  <c r="AC18" i="1"/>
  <c r="AD18" i="1" s="1"/>
  <c r="AA21" i="1"/>
  <c r="AC21" i="1"/>
  <c r="AD21" i="1" s="1"/>
  <c r="AA26" i="1"/>
  <c r="AC26" i="1"/>
  <c r="AD26" i="1" s="1"/>
  <c r="AA29" i="1"/>
  <c r="AC29" i="1"/>
  <c r="AD29" i="1" s="1"/>
  <c r="AA34" i="1"/>
  <c r="AC34" i="1"/>
  <c r="AD34" i="1" s="1"/>
  <c r="AA44" i="1"/>
  <c r="AC44" i="1"/>
  <c r="AD44" i="1" s="1"/>
  <c r="AA57" i="1"/>
  <c r="AC57" i="1"/>
  <c r="AD57" i="1" s="1"/>
  <c r="AA59" i="1"/>
  <c r="AC59" i="1"/>
  <c r="AD59" i="1" s="1"/>
  <c r="AA62" i="1"/>
  <c r="AC62" i="1"/>
  <c r="AD62" i="1" s="1"/>
  <c r="AA74" i="1"/>
  <c r="AC74" i="1"/>
  <c r="AD74" i="1" s="1"/>
  <c r="AA78" i="1"/>
  <c r="AC78" i="1"/>
  <c r="AD78" i="1" s="1"/>
  <c r="AA84" i="1"/>
  <c r="AC84" i="1"/>
  <c r="AD84" i="1" s="1"/>
  <c r="AA9" i="1"/>
  <c r="AC9" i="1"/>
  <c r="AD9" i="1" s="1"/>
  <c r="AA12" i="1"/>
  <c r="AC12" i="1"/>
  <c r="AD12" i="1" s="1"/>
  <c r="AA20" i="1"/>
  <c r="AC20" i="1"/>
  <c r="AD20" i="1" s="1"/>
  <c r="AA28" i="1"/>
  <c r="AC28" i="1"/>
  <c r="AD28" i="1" s="1"/>
  <c r="AA31" i="1"/>
  <c r="AC31" i="1"/>
  <c r="AD31" i="1" s="1"/>
  <c r="AA36" i="1"/>
  <c r="AC36" i="1"/>
  <c r="AD36" i="1" s="1"/>
  <c r="AA46" i="1"/>
  <c r="AC46" i="1"/>
  <c r="AD46" i="1" s="1"/>
  <c r="AA58" i="1"/>
  <c r="AC58" i="1"/>
  <c r="AD58" i="1" s="1"/>
  <c r="AA60" i="1"/>
  <c r="AC60" i="1"/>
  <c r="AD60" i="1" s="1"/>
  <c r="AA63" i="1"/>
  <c r="AC63" i="1"/>
  <c r="AD63" i="1" s="1"/>
  <c r="AA77" i="1"/>
  <c r="AC77" i="1"/>
  <c r="AD77" i="1" s="1"/>
  <c r="AA82" i="1"/>
  <c r="AC82" i="1"/>
  <c r="AD82" i="1" s="1"/>
  <c r="F48" i="1"/>
  <c r="E48" i="1"/>
  <c r="O48" i="1" s="1"/>
  <c r="F41" i="1"/>
  <c r="E41" i="1"/>
  <c r="O41" i="1" s="1"/>
  <c r="F38" i="1"/>
  <c r="E38" i="1"/>
  <c r="O38" i="1" s="1"/>
  <c r="F25" i="1"/>
  <c r="E25" i="1"/>
  <c r="O25" i="1" s="1"/>
  <c r="O7" i="1"/>
  <c r="O8" i="1"/>
  <c r="P8" i="1" s="1"/>
  <c r="Q8" i="1" s="1"/>
  <c r="AA8" i="1" s="1"/>
  <c r="O9" i="1"/>
  <c r="O10" i="1"/>
  <c r="P10" i="1" s="1"/>
  <c r="Q10" i="1" s="1"/>
  <c r="AA10" i="1" s="1"/>
  <c r="O11" i="1"/>
  <c r="O12" i="1"/>
  <c r="O13" i="1"/>
  <c r="O14" i="1"/>
  <c r="P14" i="1" s="1"/>
  <c r="Q14" i="1" s="1"/>
  <c r="AA14" i="1" s="1"/>
  <c r="O15" i="1"/>
  <c r="O16" i="1"/>
  <c r="O17" i="1"/>
  <c r="O18" i="1"/>
  <c r="O19" i="1"/>
  <c r="P19" i="1" s="1"/>
  <c r="Q19" i="1" s="1"/>
  <c r="AA19" i="1" s="1"/>
  <c r="O20" i="1"/>
  <c r="O21" i="1"/>
  <c r="O22" i="1"/>
  <c r="O23" i="1"/>
  <c r="T23" i="1" s="1"/>
  <c r="O24" i="1"/>
  <c r="T24" i="1" s="1"/>
  <c r="O26" i="1"/>
  <c r="O27" i="1"/>
  <c r="O28" i="1"/>
  <c r="O29" i="1"/>
  <c r="O30" i="1"/>
  <c r="O31" i="1"/>
  <c r="O32" i="1"/>
  <c r="O33" i="1"/>
  <c r="P33" i="1" s="1"/>
  <c r="Q33" i="1" s="1"/>
  <c r="AA33" i="1" s="1"/>
  <c r="O34" i="1"/>
  <c r="O35" i="1"/>
  <c r="O36" i="1"/>
  <c r="O37" i="1"/>
  <c r="O39" i="1"/>
  <c r="T39" i="1" s="1"/>
  <c r="O40" i="1"/>
  <c r="O42" i="1"/>
  <c r="P42" i="1" s="1"/>
  <c r="Q42" i="1" s="1"/>
  <c r="AA42" i="1" s="1"/>
  <c r="O43" i="1"/>
  <c r="P43" i="1" s="1"/>
  <c r="Q43" i="1" s="1"/>
  <c r="AA43" i="1" s="1"/>
  <c r="O44" i="1"/>
  <c r="O45" i="1"/>
  <c r="T45" i="1" s="1"/>
  <c r="O46" i="1"/>
  <c r="O47" i="1"/>
  <c r="T47" i="1" s="1"/>
  <c r="O49" i="1"/>
  <c r="O50" i="1"/>
  <c r="P50" i="1" s="1"/>
  <c r="Q50" i="1" s="1"/>
  <c r="AA50" i="1" s="1"/>
  <c r="O51" i="1"/>
  <c r="O52" i="1"/>
  <c r="O53" i="1"/>
  <c r="O54" i="1"/>
  <c r="T54" i="1" s="1"/>
  <c r="O55" i="1"/>
  <c r="P55" i="1" s="1"/>
  <c r="Q55" i="1" s="1"/>
  <c r="AA55" i="1" s="1"/>
  <c r="O56" i="1"/>
  <c r="T56" i="1" s="1"/>
  <c r="O57" i="1"/>
  <c r="O58" i="1"/>
  <c r="O59" i="1"/>
  <c r="O60" i="1"/>
  <c r="O61" i="1"/>
  <c r="T61" i="1" s="1"/>
  <c r="O62" i="1"/>
  <c r="O63" i="1"/>
  <c r="O64" i="1"/>
  <c r="P64" i="1" s="1"/>
  <c r="Q64" i="1" s="1"/>
  <c r="AA64" i="1" s="1"/>
  <c r="O65" i="1"/>
  <c r="T65" i="1" s="1"/>
  <c r="O66" i="1"/>
  <c r="T66" i="1" s="1"/>
  <c r="O67" i="1"/>
  <c r="O68" i="1"/>
  <c r="T68" i="1" s="1"/>
  <c r="O69" i="1"/>
  <c r="T69" i="1" s="1"/>
  <c r="O70" i="1"/>
  <c r="T70" i="1" s="1"/>
  <c r="O71" i="1"/>
  <c r="O72" i="1"/>
  <c r="O73" i="1"/>
  <c r="O74" i="1"/>
  <c r="O75" i="1"/>
  <c r="O76" i="1"/>
  <c r="O77" i="1"/>
  <c r="O78" i="1"/>
  <c r="O79" i="1"/>
  <c r="P79" i="1" s="1"/>
  <c r="Q79" i="1" s="1"/>
  <c r="AA79" i="1" s="1"/>
  <c r="O80" i="1"/>
  <c r="O81" i="1"/>
  <c r="O82" i="1"/>
  <c r="O83" i="1"/>
  <c r="O84" i="1"/>
  <c r="O6" i="1"/>
  <c r="P38" i="1" l="1"/>
  <c r="Q38" i="1" s="1"/>
  <c r="AA38" i="1" s="1"/>
  <c r="P41" i="1"/>
  <c r="P25" i="1"/>
  <c r="Q25" i="1" s="1"/>
  <c r="AA25" i="1" s="1"/>
  <c r="P48" i="1"/>
  <c r="Q48" i="1" s="1"/>
  <c r="AA48" i="1" s="1"/>
  <c r="U6" i="1"/>
  <c r="P6" i="1"/>
  <c r="Q6" i="1" s="1"/>
  <c r="P83" i="1"/>
  <c r="P81" i="1"/>
  <c r="T79" i="1"/>
  <c r="T77" i="1"/>
  <c r="P75" i="1"/>
  <c r="P73" i="1"/>
  <c r="T71" i="1"/>
  <c r="P67" i="1"/>
  <c r="T63" i="1"/>
  <c r="T59" i="1"/>
  <c r="T57" i="1"/>
  <c r="T55" i="1"/>
  <c r="P53" i="1"/>
  <c r="P51" i="1"/>
  <c r="P49" i="1"/>
  <c r="T46" i="1"/>
  <c r="T44" i="1"/>
  <c r="T42" i="1"/>
  <c r="T36" i="1"/>
  <c r="T34" i="1"/>
  <c r="P32" i="1"/>
  <c r="P30" i="1"/>
  <c r="T28" i="1"/>
  <c r="T26" i="1"/>
  <c r="T21" i="1"/>
  <c r="T13" i="1"/>
  <c r="T9" i="1"/>
  <c r="P7" i="1"/>
  <c r="T11" i="1"/>
  <c r="P15" i="1"/>
  <c r="P17" i="1"/>
  <c r="T19" i="1"/>
  <c r="P27" i="1"/>
  <c r="T29" i="1"/>
  <c r="T31" i="1"/>
  <c r="T33" i="1"/>
  <c r="P35" i="1"/>
  <c r="P37" i="1"/>
  <c r="P40" i="1"/>
  <c r="Q40" i="1" s="1"/>
  <c r="AA40" i="1" s="1"/>
  <c r="T50" i="1"/>
  <c r="P52" i="1"/>
  <c r="Q52" i="1" s="1"/>
  <c r="AA52" i="1" s="1"/>
  <c r="T58" i="1"/>
  <c r="P72" i="1"/>
  <c r="P76" i="1"/>
  <c r="P80" i="1"/>
  <c r="T84" i="1"/>
  <c r="T64" i="1"/>
  <c r="T62" i="1"/>
  <c r="T43" i="1"/>
  <c r="T22" i="1"/>
  <c r="T20" i="1"/>
  <c r="U82" i="1"/>
  <c r="U74" i="1"/>
  <c r="U66" i="1"/>
  <c r="U58" i="1"/>
  <c r="U50" i="1"/>
  <c r="U42" i="1"/>
  <c r="U34" i="1"/>
  <c r="U26" i="1"/>
  <c r="U78" i="1"/>
  <c r="U70" i="1"/>
  <c r="U62" i="1"/>
  <c r="U54" i="1"/>
  <c r="U46" i="1"/>
  <c r="U38" i="1"/>
  <c r="U30" i="1"/>
  <c r="U22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7" i="1"/>
  <c r="U13" i="1"/>
  <c r="U9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5" i="1"/>
  <c r="U11" i="1"/>
  <c r="U7" i="1"/>
  <c r="T18" i="1"/>
  <c r="U18" i="1"/>
  <c r="T16" i="1"/>
  <c r="U16" i="1"/>
  <c r="T14" i="1"/>
  <c r="U14" i="1"/>
  <c r="T12" i="1"/>
  <c r="U12" i="1"/>
  <c r="T10" i="1"/>
  <c r="U10" i="1"/>
  <c r="T8" i="1"/>
  <c r="U8" i="1"/>
  <c r="AA16" i="1"/>
  <c r="AA23" i="1"/>
  <c r="AA24" i="1"/>
  <c r="AA39" i="1"/>
  <c r="AA45" i="1"/>
  <c r="AA47" i="1"/>
  <c r="AA54" i="1"/>
  <c r="AA56" i="1"/>
  <c r="AA61" i="1"/>
  <c r="AA65" i="1"/>
  <c r="AA66" i="1"/>
  <c r="AA68" i="1"/>
  <c r="AA69" i="1"/>
  <c r="AA70" i="1"/>
  <c r="T38" i="1" l="1"/>
  <c r="T80" i="1"/>
  <c r="Q80" i="1"/>
  <c r="AA80" i="1" s="1"/>
  <c r="T72" i="1"/>
  <c r="Q72" i="1"/>
  <c r="AA72" i="1" s="1"/>
  <c r="T35" i="1"/>
  <c r="Q35" i="1"/>
  <c r="AA35" i="1" s="1"/>
  <c r="T27" i="1"/>
  <c r="Q27" i="1"/>
  <c r="AA27" i="1" s="1"/>
  <c r="T17" i="1"/>
  <c r="Q17" i="1"/>
  <c r="AA17" i="1" s="1"/>
  <c r="T32" i="1"/>
  <c r="Q32" i="1"/>
  <c r="AA32" i="1" s="1"/>
  <c r="T49" i="1"/>
  <c r="Q49" i="1"/>
  <c r="AA49" i="1" s="1"/>
  <c r="T53" i="1"/>
  <c r="Q53" i="1"/>
  <c r="AA53" i="1" s="1"/>
  <c r="T75" i="1"/>
  <c r="Q75" i="1"/>
  <c r="AA75" i="1" s="1"/>
  <c r="T83" i="1"/>
  <c r="Q83" i="1"/>
  <c r="AA83" i="1" s="1"/>
  <c r="T76" i="1"/>
  <c r="Q76" i="1"/>
  <c r="AA76" i="1" s="1"/>
  <c r="T37" i="1"/>
  <c r="Q37" i="1"/>
  <c r="AA37" i="1" s="1"/>
  <c r="T15" i="1"/>
  <c r="Q15" i="1"/>
  <c r="AA15" i="1" s="1"/>
  <c r="T7" i="1"/>
  <c r="Q7" i="1"/>
  <c r="AA7" i="1" s="1"/>
  <c r="T30" i="1"/>
  <c r="Q30" i="1"/>
  <c r="AA30" i="1" s="1"/>
  <c r="T51" i="1"/>
  <c r="Q51" i="1"/>
  <c r="AA51" i="1" s="1"/>
  <c r="T67" i="1"/>
  <c r="Q67" i="1"/>
  <c r="AA67" i="1" s="1"/>
  <c r="T73" i="1"/>
  <c r="Q73" i="1"/>
  <c r="AA73" i="1" s="1"/>
  <c r="T81" i="1"/>
  <c r="Q81" i="1"/>
  <c r="AA81" i="1" s="1"/>
  <c r="AA6" i="1"/>
  <c r="T41" i="1"/>
  <c r="Q41" i="1"/>
  <c r="AA41" i="1" s="1"/>
  <c r="T25" i="1"/>
  <c r="T6" i="1"/>
  <c r="T48" i="1"/>
  <c r="T40" i="1"/>
  <c r="T52" i="1"/>
  <c r="T60" i="1"/>
  <c r="T74" i="1"/>
  <c r="T78" i="1"/>
  <c r="T82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A5" i="1"/>
  <c r="K5" i="1"/>
</calcChain>
</file>

<file path=xl/sharedStrings.xml><?xml version="1.0" encoding="utf-8"?>
<sst xmlns="http://schemas.openxmlformats.org/spreadsheetml/2006/main" count="306" uniqueCount="128">
  <si>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</si>
  <si>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</si>
  <si>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</si>
  <si>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</si>
  <si>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</si>
  <si>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</si>
  <si>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</si>
  <si>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</si>
  <si>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</si>
  <si>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</si>
  <si>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</si>
  <si>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</si>
  <si>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</si>
  <si>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</si>
  <si>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</si>
  <si>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</si>
  <si>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</si>
  <si>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</si>
  <si>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</si>
  <si>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</si>
  <si>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</si>
  <si>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</si>
  <si>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</si>
  <si>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</si>
  <si>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</si>
  <si>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</si>
  <si>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</si>
  <si>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</si>
  <si>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</si>
  <si>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</si>
  <si>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</si>
  <si>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</si>
  <si>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</si>
  <si>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</si>
  <si>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</si>
  <si>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</si>
  <si>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нужно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</si>
  <si>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</si>
  <si>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</si>
  <si>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</si>
  <si>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</si>
  <si>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</si>
  <si>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</si>
  <si>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</si>
  <si>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</si>
  <si>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</si>
  <si>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</si>
  <si>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</si>
  <si>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</si>
  <si>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</si>
  <si>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</si>
  <si>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</si>
  <si>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</si>
  <si>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</si>
  <si>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</si>
  <si>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</si>
  <si>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</si>
  <si>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</si>
  <si>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</si>
  <si>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</si>
  <si>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</si>
  <si>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</si>
  <si>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</si>
  <si>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</si>
  <si>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</si>
  <si>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</si>
  <si>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</si>
  <si>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</si>
  <si>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</si>
  <si>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</si>
  <si>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</si>
  <si>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</si>
  <si>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</si>
  <si>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</si>
  <si>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</si>
  <si>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</si>
  <si>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</si>
  <si>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</si>
  <si>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</si>
  <si>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</si>
  <si>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</si>
  <si>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</si>
  <si>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</si>
  <si>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</si>
  <si>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</si>
  <si>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</si>
  <si>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</si>
  <si>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</si>
  <si>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</si>
  <si>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</si>
  <si>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</si>
  <si>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</si>
  <si>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</si>
  <si>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</si>
  <si>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</si>
  <si>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</si>
  <si>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</si>
  <si>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</si>
  <si>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</si>
  <si>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</si>
  <si>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</si>
  <si>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</si>
  <si>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</si>
  <si>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</si>
  <si>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</si>
  <si>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</si>
  <si>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</si>
  <si>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</si>
  <si>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</si>
  <si>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</si>
  <si>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</si>
  <si>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</si>
  <si>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</si>
  <si>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</si>
  <si>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</si>
  <si>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</si>
  <si>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</si>
  <si>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</si>
  <si>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</si>
  <si>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</si>
  <si>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</si>
  <si>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</si>
  <si>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</si>
  <si>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</si>
  <si>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потребности</t>
  </si>
  <si>
    <t>маленький остаток на неделю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</si>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</sst>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2.7109375" customWidth="1"/>
    <col min="10" max="11" width="6.140625" customWidth="1"/>
    <col min="12" max="14" width="1" customWidth="1"/>
    <col min="15" max="18" width="7.140625" customWidth="1"/>
    <col min="19" max="19" width="22.5703125" customWidth="1"/>
    <col min="20" max="21" width="4.5703125" customWidth="1"/>
    <col min="22" max="25" width="7.140625" customWidth="1"/>
    <col min="26" max="26" width="29.7109375" customWidth="1"/>
    <col min="27" max="27" width="8" customWidth="1"/>
    <col min="28" max="28" width="8" style="8" customWidth="1"/>
    <col min="29" max="29" width="8" style="1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127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127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8420.5999999999985</v>
      </c>
      <c r="F5" s="4">
        <f>SUM(F6:F500)</f>
        <v>18795.799999999996</v>
      </c>
      <c r="G5" s="6"/>
      <c r="H5" s="1"/>
      <c r="I5" s="1"/>
      <c r="J5" s="4">
        <f t="shared" ref="J5:R5" si="0">SUM(J6:J500)</f>
        <v>8151.3</v>
      </c>
      <c r="K5" s="4">
        <f t="shared" si="0"/>
        <v>269.3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1684.12</v>
      </c>
      <c r="P5" s="4">
        <f t="shared" si="0"/>
        <v>7080.4999999999991</v>
      </c>
      <c r="Q5" s="4">
        <f t="shared" si="0"/>
        <v>7240.4999999999991</v>
      </c>
      <c r="R5" s="4">
        <f t="shared" si="0"/>
        <v>200</v>
      </c>
      <c r="S5" s="1"/>
      <c r="T5" s="1"/>
      <c r="U5" s="1"/>
      <c r="V5" s="4">
        <f>SUM(V6:V500)</f>
        <v>1635.1200000000008</v>
      </c>
      <c r="W5" s="4">
        <f>SUM(W6:W500)</f>
        <v>1577.0999999999995</v>
      </c>
      <c r="X5" s="4">
        <f>SUM(X6:X500)</f>
        <v>1918.88</v>
      </c>
      <c r="Y5" s="4">
        <f>SUM(Y6:Y500)</f>
        <v>1720.3599999999992</v>
      </c>
      <c r="Z5" s="1"/>
      <c r="AA5" s="4">
        <f>SUM(AA6:AA500)</f>
        <v>3725.5499999999997</v>
      </c>
      <c r="AB5" s="6"/>
      <c r="AC5" s="11">
        <f>SUM(AC6:AC500)</f>
        <v>918</v>
      </c>
      <c r="AD5" s="4">
        <f>SUM(AD6:AD500)</f>
        <v>3740.3399999999997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274</v>
      </c>
      <c r="D6" s="1">
        <v>84</v>
      </c>
      <c r="E6" s="1">
        <v>135</v>
      </c>
      <c r="F6" s="1">
        <v>145</v>
      </c>
      <c r="G6" s="6">
        <v>0.3</v>
      </c>
      <c r="H6" s="1">
        <v>180</v>
      </c>
      <c r="I6" s="1" t="s">
        <v>34</v>
      </c>
      <c r="J6" s="1">
        <v>129</v>
      </c>
      <c r="K6" s="1">
        <f t="shared" ref="K6:K37" si="1">E6-J6</f>
        <v>6</v>
      </c>
      <c r="L6" s="1"/>
      <c r="M6" s="1"/>
      <c r="N6" s="1"/>
      <c r="O6" s="1">
        <f>E6/5</f>
        <v>27</v>
      </c>
      <c r="P6" s="5">
        <f>O6*14-F6</f>
        <v>233</v>
      </c>
      <c r="Q6" s="5">
        <f>P6</f>
        <v>233</v>
      </c>
      <c r="R6" s="5"/>
      <c r="S6" s="1"/>
      <c r="T6" s="1">
        <f>(F6+P6)/O6</f>
        <v>14</v>
      </c>
      <c r="U6" s="1">
        <f>F6/O6</f>
        <v>5.3703703703703702</v>
      </c>
      <c r="V6" s="1">
        <v>19.399999999999999</v>
      </c>
      <c r="W6" s="1">
        <v>6.8</v>
      </c>
      <c r="X6" s="1">
        <v>27.4</v>
      </c>
      <c r="Y6" s="1">
        <v>12</v>
      </c>
      <c r="Z6" s="1"/>
      <c r="AA6" s="1">
        <f>Q6*G6</f>
        <v>69.899999999999991</v>
      </c>
      <c r="AB6" s="6">
        <v>12</v>
      </c>
      <c r="AC6" s="9">
        <v>19</v>
      </c>
      <c r="AD6" s="1">
        <f>AC6*AB6*G6</f>
        <v>68.399999999999991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870</v>
      </c>
      <c r="D7" s="1"/>
      <c r="E7" s="1">
        <v>215</v>
      </c>
      <c r="F7" s="1">
        <v>590</v>
      </c>
      <c r="G7" s="6">
        <v>0.3</v>
      </c>
      <c r="H7" s="1">
        <v>180</v>
      </c>
      <c r="I7" s="1" t="s">
        <v>34</v>
      </c>
      <c r="J7" s="1">
        <v>243</v>
      </c>
      <c r="K7" s="1">
        <f t="shared" si="1"/>
        <v>-28</v>
      </c>
      <c r="L7" s="1"/>
      <c r="M7" s="1"/>
      <c r="N7" s="1"/>
      <c r="O7" s="1">
        <f t="shared" ref="O7:O70" si="2">E7/5</f>
        <v>43</v>
      </c>
      <c r="P7" s="5">
        <f t="shared" ref="P7:P15" si="3">O7*14-F7</f>
        <v>12</v>
      </c>
      <c r="Q7" s="5">
        <f t="shared" ref="Q7:Q15" si="4">P7</f>
        <v>12</v>
      </c>
      <c r="R7" s="5"/>
      <c r="S7" s="1"/>
      <c r="T7" s="1">
        <f t="shared" ref="T7:T70" si="5">(F7+P7)/O7</f>
        <v>14</v>
      </c>
      <c r="U7" s="1">
        <f t="shared" ref="U7:U70" si="6">F7/O7</f>
        <v>13.720930232558139</v>
      </c>
      <c r="V7" s="1">
        <v>28.8</v>
      </c>
      <c r="W7" s="1">
        <v>61.8</v>
      </c>
      <c r="X7" s="1">
        <v>58.6</v>
      </c>
      <c r="Y7" s="1">
        <v>40.200000000000003</v>
      </c>
      <c r="Z7" s="1"/>
      <c r="AA7" s="1">
        <f t="shared" ref="AA7:AA15" si="7">Q7*G7</f>
        <v>3.5999999999999996</v>
      </c>
      <c r="AB7" s="6">
        <v>12</v>
      </c>
      <c r="AC7" s="9">
        <v>1</v>
      </c>
      <c r="AD7" s="1">
        <f t="shared" ref="AD7:AD15" si="8">AC7*AB7*G7</f>
        <v>3.5999999999999996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918</v>
      </c>
      <c r="D8" s="1">
        <v>168</v>
      </c>
      <c r="E8" s="1">
        <v>398</v>
      </c>
      <c r="F8" s="1">
        <v>526</v>
      </c>
      <c r="G8" s="6">
        <v>0.3</v>
      </c>
      <c r="H8" s="1">
        <v>180</v>
      </c>
      <c r="I8" s="1" t="s">
        <v>34</v>
      </c>
      <c r="J8" s="1">
        <v>337</v>
      </c>
      <c r="K8" s="1">
        <f t="shared" si="1"/>
        <v>61</v>
      </c>
      <c r="L8" s="1"/>
      <c r="M8" s="1"/>
      <c r="N8" s="1"/>
      <c r="O8" s="1">
        <f t="shared" si="2"/>
        <v>79.599999999999994</v>
      </c>
      <c r="P8" s="5">
        <f t="shared" si="3"/>
        <v>588.39999999999986</v>
      </c>
      <c r="Q8" s="5">
        <f t="shared" si="4"/>
        <v>588.39999999999986</v>
      </c>
      <c r="R8" s="5"/>
      <c r="S8" s="1"/>
      <c r="T8" s="1">
        <f t="shared" si="5"/>
        <v>14</v>
      </c>
      <c r="U8" s="1">
        <f t="shared" si="6"/>
        <v>6.6080402010050259</v>
      </c>
      <c r="V8" s="1">
        <v>65.8</v>
      </c>
      <c r="W8" s="1">
        <v>61</v>
      </c>
      <c r="X8" s="1">
        <v>99.4</v>
      </c>
      <c r="Y8" s="1">
        <v>38.4</v>
      </c>
      <c r="Z8" s="1"/>
      <c r="AA8" s="1">
        <f t="shared" si="7"/>
        <v>176.51999999999995</v>
      </c>
      <c r="AB8" s="6">
        <v>12</v>
      </c>
      <c r="AC8" s="9">
        <v>49</v>
      </c>
      <c r="AD8" s="1">
        <f t="shared" si="8"/>
        <v>176.4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315</v>
      </c>
      <c r="D9" s="1">
        <v>192</v>
      </c>
      <c r="E9" s="1">
        <v>100</v>
      </c>
      <c r="F9" s="1">
        <v>349</v>
      </c>
      <c r="G9" s="6">
        <v>0.3</v>
      </c>
      <c r="H9" s="1">
        <v>180</v>
      </c>
      <c r="I9" s="1" t="s">
        <v>34</v>
      </c>
      <c r="J9" s="1">
        <v>100</v>
      </c>
      <c r="K9" s="1">
        <f t="shared" si="1"/>
        <v>0</v>
      </c>
      <c r="L9" s="1"/>
      <c r="M9" s="1"/>
      <c r="N9" s="1"/>
      <c r="O9" s="1">
        <f t="shared" si="2"/>
        <v>20</v>
      </c>
      <c r="P9" s="5"/>
      <c r="Q9" s="5">
        <f t="shared" si="4"/>
        <v>0</v>
      </c>
      <c r="R9" s="5"/>
      <c r="S9" s="1"/>
      <c r="T9" s="1">
        <f t="shared" si="5"/>
        <v>17.45</v>
      </c>
      <c r="U9" s="1">
        <f t="shared" si="6"/>
        <v>17.45</v>
      </c>
      <c r="V9" s="1">
        <v>31.6</v>
      </c>
      <c r="W9" s="1">
        <v>19.399999999999999</v>
      </c>
      <c r="X9" s="1">
        <v>26.2</v>
      </c>
      <c r="Y9" s="1">
        <v>42.6</v>
      </c>
      <c r="Z9" s="1"/>
      <c r="AA9" s="1">
        <f t="shared" si="7"/>
        <v>0</v>
      </c>
      <c r="AB9" s="6">
        <v>12</v>
      </c>
      <c r="AC9" s="9">
        <f t="shared" ref="AC9:AC12" si="9">Q9/AB9</f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712</v>
      </c>
      <c r="D10" s="1">
        <v>24</v>
      </c>
      <c r="E10" s="1">
        <v>317</v>
      </c>
      <c r="F10" s="1">
        <v>289</v>
      </c>
      <c r="G10" s="6">
        <v>0.3</v>
      </c>
      <c r="H10" s="1">
        <v>180</v>
      </c>
      <c r="I10" s="1" t="s">
        <v>34</v>
      </c>
      <c r="J10" s="1">
        <v>293</v>
      </c>
      <c r="K10" s="1">
        <f t="shared" si="1"/>
        <v>24</v>
      </c>
      <c r="L10" s="1"/>
      <c r="M10" s="1"/>
      <c r="N10" s="1"/>
      <c r="O10" s="1">
        <f t="shared" si="2"/>
        <v>63.4</v>
      </c>
      <c r="P10" s="5">
        <f t="shared" si="3"/>
        <v>598.6</v>
      </c>
      <c r="Q10" s="5">
        <f t="shared" si="4"/>
        <v>598.6</v>
      </c>
      <c r="R10" s="5"/>
      <c r="S10" s="1"/>
      <c r="T10" s="1">
        <f t="shared" si="5"/>
        <v>14</v>
      </c>
      <c r="U10" s="1">
        <f t="shared" si="6"/>
        <v>4.5583596214511042</v>
      </c>
      <c r="V10" s="1">
        <v>43</v>
      </c>
      <c r="W10" s="1">
        <v>53.2</v>
      </c>
      <c r="X10" s="1">
        <v>57.4</v>
      </c>
      <c r="Y10" s="1">
        <v>41.6</v>
      </c>
      <c r="Z10" s="1"/>
      <c r="AA10" s="1">
        <f t="shared" si="7"/>
        <v>179.58</v>
      </c>
      <c r="AB10" s="6">
        <v>12</v>
      </c>
      <c r="AC10" s="9">
        <v>50</v>
      </c>
      <c r="AD10" s="1">
        <f t="shared" si="8"/>
        <v>180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1164</v>
      </c>
      <c r="D11" s="1"/>
      <c r="E11" s="1">
        <v>241</v>
      </c>
      <c r="F11" s="1">
        <v>918</v>
      </c>
      <c r="G11" s="6">
        <v>0.09</v>
      </c>
      <c r="H11" s="1">
        <v>180</v>
      </c>
      <c r="I11" s="1" t="s">
        <v>34</v>
      </c>
      <c r="J11" s="1">
        <v>194</v>
      </c>
      <c r="K11" s="1">
        <f t="shared" si="1"/>
        <v>47</v>
      </c>
      <c r="L11" s="1"/>
      <c r="M11" s="1"/>
      <c r="N11" s="1"/>
      <c r="O11" s="1">
        <f t="shared" si="2"/>
        <v>48.2</v>
      </c>
      <c r="P11" s="5"/>
      <c r="Q11" s="5">
        <f t="shared" si="4"/>
        <v>0</v>
      </c>
      <c r="R11" s="5"/>
      <c r="S11" s="1"/>
      <c r="T11" s="1">
        <f t="shared" si="5"/>
        <v>19.045643153526971</v>
      </c>
      <c r="U11" s="1">
        <f t="shared" si="6"/>
        <v>19.045643153526971</v>
      </c>
      <c r="V11" s="1">
        <v>18.399999999999999</v>
      </c>
      <c r="W11" s="1">
        <v>39.799999999999997</v>
      </c>
      <c r="X11" s="1">
        <v>51.8</v>
      </c>
      <c r="Y11" s="1">
        <v>98.8</v>
      </c>
      <c r="Z11" s="22" t="s">
        <v>36</v>
      </c>
      <c r="AA11" s="1">
        <f t="shared" si="7"/>
        <v>0</v>
      </c>
      <c r="AB11" s="6">
        <v>24</v>
      </c>
      <c r="AC11" s="9">
        <f t="shared" si="9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159</v>
      </c>
      <c r="D12" s="1"/>
      <c r="E12" s="1">
        <v>34</v>
      </c>
      <c r="F12" s="1">
        <v>110</v>
      </c>
      <c r="G12" s="6">
        <v>0.36</v>
      </c>
      <c r="H12" s="1">
        <v>180</v>
      </c>
      <c r="I12" s="1" t="s">
        <v>34</v>
      </c>
      <c r="J12" s="1">
        <v>36</v>
      </c>
      <c r="K12" s="1">
        <f t="shared" si="1"/>
        <v>-2</v>
      </c>
      <c r="L12" s="1"/>
      <c r="M12" s="1"/>
      <c r="N12" s="1"/>
      <c r="O12" s="1">
        <f t="shared" si="2"/>
        <v>6.8</v>
      </c>
      <c r="P12" s="5"/>
      <c r="Q12" s="5">
        <f t="shared" si="4"/>
        <v>0</v>
      </c>
      <c r="R12" s="5"/>
      <c r="S12" s="1"/>
      <c r="T12" s="1">
        <f t="shared" si="5"/>
        <v>16.176470588235293</v>
      </c>
      <c r="U12" s="1">
        <f t="shared" si="6"/>
        <v>16.176470588235293</v>
      </c>
      <c r="V12" s="1">
        <v>9</v>
      </c>
      <c r="W12" s="1">
        <v>0.6</v>
      </c>
      <c r="X12" s="1">
        <v>9.8000000000000007</v>
      </c>
      <c r="Y12" s="1">
        <v>15.6</v>
      </c>
      <c r="Z12" s="22" t="s">
        <v>36</v>
      </c>
      <c r="AA12" s="1">
        <f t="shared" si="7"/>
        <v>0</v>
      </c>
      <c r="AB12" s="6">
        <v>10</v>
      </c>
      <c r="AC12" s="9">
        <f t="shared" si="9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/>
      <c r="D13" s="1">
        <v>104.5</v>
      </c>
      <c r="E13" s="1"/>
      <c r="F13" s="1">
        <v>104.5</v>
      </c>
      <c r="G13" s="6">
        <v>1</v>
      </c>
      <c r="H13" s="1">
        <v>180</v>
      </c>
      <c r="I13" s="1" t="s">
        <v>34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>
        <v>80</v>
      </c>
      <c r="R13" s="5">
        <v>100</v>
      </c>
      <c r="S13" s="1" t="s">
        <v>125</v>
      </c>
      <c r="T13" s="1" t="e">
        <f t="shared" si="5"/>
        <v>#DIV/0!</v>
      </c>
      <c r="U13" s="1" t="e">
        <f t="shared" si="6"/>
        <v>#DIV/0!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80</v>
      </c>
      <c r="AB13" s="6">
        <v>5.5</v>
      </c>
      <c r="AC13" s="9">
        <v>15</v>
      </c>
      <c r="AD13" s="1">
        <f t="shared" si="8"/>
        <v>82.5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43</v>
      </c>
      <c r="C14" s="1">
        <v>308.2</v>
      </c>
      <c r="D14" s="1">
        <v>114</v>
      </c>
      <c r="E14" s="1">
        <v>132</v>
      </c>
      <c r="F14" s="1">
        <v>275.2</v>
      </c>
      <c r="G14" s="6">
        <v>1</v>
      </c>
      <c r="H14" s="1">
        <v>180</v>
      </c>
      <c r="I14" s="1" t="s">
        <v>34</v>
      </c>
      <c r="J14" s="1">
        <v>140.4</v>
      </c>
      <c r="K14" s="1">
        <f t="shared" si="1"/>
        <v>-8.4000000000000057</v>
      </c>
      <c r="L14" s="1"/>
      <c r="M14" s="1"/>
      <c r="N14" s="1"/>
      <c r="O14" s="1">
        <f t="shared" si="2"/>
        <v>26.4</v>
      </c>
      <c r="P14" s="5">
        <f t="shared" si="3"/>
        <v>94.399999999999977</v>
      </c>
      <c r="Q14" s="5">
        <f t="shared" si="4"/>
        <v>94.399999999999977</v>
      </c>
      <c r="R14" s="5"/>
      <c r="S14" s="1"/>
      <c r="T14" s="1">
        <f t="shared" si="5"/>
        <v>14</v>
      </c>
      <c r="U14" s="1">
        <f t="shared" si="6"/>
        <v>10.424242424242424</v>
      </c>
      <c r="V14" s="1">
        <v>28.94</v>
      </c>
      <c r="W14" s="1">
        <v>29.14</v>
      </c>
      <c r="X14" s="1">
        <v>36.42</v>
      </c>
      <c r="Y14" s="1">
        <v>7.02</v>
      </c>
      <c r="Z14" s="1"/>
      <c r="AA14" s="1">
        <f t="shared" si="7"/>
        <v>94.399999999999977</v>
      </c>
      <c r="AB14" s="6">
        <v>3</v>
      </c>
      <c r="AC14" s="9">
        <v>32</v>
      </c>
      <c r="AD14" s="1">
        <f t="shared" si="8"/>
        <v>96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48.1</v>
      </c>
      <c r="D15" s="1">
        <v>62.9</v>
      </c>
      <c r="E15" s="1">
        <v>40.700000000000003</v>
      </c>
      <c r="F15" s="1">
        <v>62.9</v>
      </c>
      <c r="G15" s="6">
        <v>1</v>
      </c>
      <c r="H15" s="1">
        <v>180</v>
      </c>
      <c r="I15" s="1" t="s">
        <v>34</v>
      </c>
      <c r="J15" s="1">
        <v>43.6</v>
      </c>
      <c r="K15" s="1">
        <f t="shared" si="1"/>
        <v>-2.8999999999999986</v>
      </c>
      <c r="L15" s="1"/>
      <c r="M15" s="1"/>
      <c r="N15" s="1"/>
      <c r="O15" s="1">
        <f t="shared" si="2"/>
        <v>8.14</v>
      </c>
      <c r="P15" s="5">
        <f t="shared" si="3"/>
        <v>51.060000000000009</v>
      </c>
      <c r="Q15" s="5">
        <f t="shared" si="4"/>
        <v>51.060000000000009</v>
      </c>
      <c r="R15" s="5"/>
      <c r="S15" s="1"/>
      <c r="T15" s="1">
        <f t="shared" si="5"/>
        <v>14</v>
      </c>
      <c r="U15" s="1">
        <f t="shared" si="6"/>
        <v>7.7272727272727266</v>
      </c>
      <c r="V15" s="1">
        <v>7.4</v>
      </c>
      <c r="W15" s="1">
        <v>3.7</v>
      </c>
      <c r="X15" s="1">
        <v>6.6599999999999993</v>
      </c>
      <c r="Y15" s="1">
        <v>5.18</v>
      </c>
      <c r="Z15" s="1"/>
      <c r="AA15" s="1">
        <f t="shared" si="7"/>
        <v>51.060000000000009</v>
      </c>
      <c r="AB15" s="6">
        <v>3.7</v>
      </c>
      <c r="AC15" s="9">
        <v>14</v>
      </c>
      <c r="AD15" s="1">
        <f t="shared" si="8"/>
        <v>51.800000000000004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46</v>
      </c>
      <c r="B16" s="14" t="s">
        <v>43</v>
      </c>
      <c r="C16" s="14"/>
      <c r="D16" s="14"/>
      <c r="E16" s="14">
        <v>3.7</v>
      </c>
      <c r="F16" s="14">
        <v>-3.7</v>
      </c>
      <c r="G16" s="15">
        <v>0</v>
      </c>
      <c r="H16" s="14" t="e">
        <v>#N/A</v>
      </c>
      <c r="I16" s="14" t="s">
        <v>55</v>
      </c>
      <c r="J16" s="14">
        <v>3.7</v>
      </c>
      <c r="K16" s="14">
        <f t="shared" si="1"/>
        <v>0</v>
      </c>
      <c r="L16" s="14"/>
      <c r="M16" s="14"/>
      <c r="N16" s="14"/>
      <c r="O16" s="14">
        <f t="shared" si="2"/>
        <v>0.74</v>
      </c>
      <c r="P16" s="16"/>
      <c r="Q16" s="16"/>
      <c r="R16" s="16"/>
      <c r="S16" s="14"/>
      <c r="T16" s="14">
        <f t="shared" si="5"/>
        <v>-5</v>
      </c>
      <c r="U16" s="14">
        <f t="shared" si="6"/>
        <v>-5</v>
      </c>
      <c r="V16" s="14"/>
      <c r="W16" s="14"/>
      <c r="X16" s="14"/>
      <c r="Y16" s="14"/>
      <c r="Z16" s="14"/>
      <c r="AA16" s="14">
        <f t="shared" ref="AA16:AA24" si="10">P16*G16</f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43</v>
      </c>
      <c r="C17" s="1">
        <v>1550.3</v>
      </c>
      <c r="D17" s="1">
        <v>584.6</v>
      </c>
      <c r="E17" s="1">
        <v>599.4</v>
      </c>
      <c r="F17" s="1">
        <v>1361.6</v>
      </c>
      <c r="G17" s="6">
        <v>1</v>
      </c>
      <c r="H17" s="1">
        <v>180</v>
      </c>
      <c r="I17" s="1" t="s">
        <v>34</v>
      </c>
      <c r="J17" s="1">
        <v>598.1</v>
      </c>
      <c r="K17" s="1">
        <f t="shared" si="1"/>
        <v>1.2999999999999545</v>
      </c>
      <c r="L17" s="1"/>
      <c r="M17" s="1"/>
      <c r="N17" s="1"/>
      <c r="O17" s="1">
        <f t="shared" si="2"/>
        <v>119.88</v>
      </c>
      <c r="P17" s="5">
        <f t="shared" ref="P17" si="11">O17*14-F17</f>
        <v>316.72000000000003</v>
      </c>
      <c r="Q17" s="5">
        <f t="shared" ref="Q17:Q22" si="12">P17</f>
        <v>316.72000000000003</v>
      </c>
      <c r="R17" s="5"/>
      <c r="S17" s="1"/>
      <c r="T17" s="1">
        <f t="shared" si="5"/>
        <v>14</v>
      </c>
      <c r="U17" s="1">
        <f t="shared" si="6"/>
        <v>11.358024691358024</v>
      </c>
      <c r="V17" s="1">
        <v>139.86000000000001</v>
      </c>
      <c r="W17" s="1">
        <v>138.38</v>
      </c>
      <c r="X17" s="1">
        <v>172.42</v>
      </c>
      <c r="Y17" s="1">
        <v>148.74</v>
      </c>
      <c r="Z17" s="1"/>
      <c r="AA17" s="1">
        <f t="shared" ref="AA17:AA22" si="13">Q17*G17</f>
        <v>316.72000000000003</v>
      </c>
      <c r="AB17" s="6">
        <v>3.7</v>
      </c>
      <c r="AC17" s="9">
        <v>86</v>
      </c>
      <c r="AD17" s="1">
        <f t="shared" ref="AD17:AD22" si="14">AC17*AB17*G17</f>
        <v>318.2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43</v>
      </c>
      <c r="C18" s="1">
        <v>29.6</v>
      </c>
      <c r="D18" s="1">
        <v>70.3</v>
      </c>
      <c r="E18" s="1">
        <v>3.7</v>
      </c>
      <c r="F18" s="1">
        <v>92.5</v>
      </c>
      <c r="G18" s="6">
        <v>1</v>
      </c>
      <c r="H18" s="1">
        <v>180</v>
      </c>
      <c r="I18" s="1" t="s">
        <v>34</v>
      </c>
      <c r="J18" s="1">
        <v>3.7</v>
      </c>
      <c r="K18" s="1">
        <f t="shared" si="1"/>
        <v>0</v>
      </c>
      <c r="L18" s="1"/>
      <c r="M18" s="1"/>
      <c r="N18" s="1"/>
      <c r="O18" s="1">
        <f t="shared" si="2"/>
        <v>0.74</v>
      </c>
      <c r="P18" s="5"/>
      <c r="Q18" s="5">
        <f t="shared" si="12"/>
        <v>0</v>
      </c>
      <c r="R18" s="5"/>
      <c r="S18" s="1"/>
      <c r="T18" s="1">
        <f t="shared" si="5"/>
        <v>125</v>
      </c>
      <c r="U18" s="1">
        <f t="shared" si="6"/>
        <v>125</v>
      </c>
      <c r="V18" s="1">
        <v>6.6599999999999993</v>
      </c>
      <c r="W18" s="1">
        <v>0.74</v>
      </c>
      <c r="X18" s="1">
        <v>4.4400000000000004</v>
      </c>
      <c r="Y18" s="1">
        <v>3.7</v>
      </c>
      <c r="Z18" s="1"/>
      <c r="AA18" s="1">
        <f t="shared" si="13"/>
        <v>0</v>
      </c>
      <c r="AB18" s="6">
        <v>3.7</v>
      </c>
      <c r="AC18" s="9">
        <f t="shared" ref="AC18:AC21" si="15">Q18/AB18</f>
        <v>0</v>
      </c>
      <c r="AD18" s="1">
        <f t="shared" si="14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43</v>
      </c>
      <c r="C19" s="1">
        <v>79.7</v>
      </c>
      <c r="D19" s="1"/>
      <c r="E19" s="1">
        <v>63.4</v>
      </c>
      <c r="F19" s="1">
        <v>9.3000000000000007</v>
      </c>
      <c r="G19" s="6">
        <v>1</v>
      </c>
      <c r="H19" s="1">
        <v>180</v>
      </c>
      <c r="I19" s="1" t="s">
        <v>34</v>
      </c>
      <c r="J19" s="1">
        <v>65.400000000000006</v>
      </c>
      <c r="K19" s="1">
        <f t="shared" si="1"/>
        <v>-2.0000000000000071</v>
      </c>
      <c r="L19" s="1"/>
      <c r="M19" s="1"/>
      <c r="N19" s="1"/>
      <c r="O19" s="1">
        <f t="shared" si="2"/>
        <v>12.68</v>
      </c>
      <c r="P19" s="5">
        <f>O19*11-F19</f>
        <v>130.17999999999998</v>
      </c>
      <c r="Q19" s="5">
        <f t="shared" si="12"/>
        <v>130.17999999999998</v>
      </c>
      <c r="R19" s="5"/>
      <c r="S19" s="1"/>
      <c r="T19" s="1">
        <f t="shared" si="5"/>
        <v>11</v>
      </c>
      <c r="U19" s="1">
        <f t="shared" si="6"/>
        <v>0.73343848580441651</v>
      </c>
      <c r="V19" s="1">
        <v>17.54</v>
      </c>
      <c r="W19" s="1">
        <v>5.9</v>
      </c>
      <c r="X19" s="1">
        <v>14.4</v>
      </c>
      <c r="Y19" s="1">
        <v>7</v>
      </c>
      <c r="Z19" s="1"/>
      <c r="AA19" s="1">
        <f t="shared" si="13"/>
        <v>130.17999999999998</v>
      </c>
      <c r="AB19" s="6">
        <v>3.5</v>
      </c>
      <c r="AC19" s="9">
        <v>37</v>
      </c>
      <c r="AD19" s="1">
        <f t="shared" si="14"/>
        <v>129.5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435</v>
      </c>
      <c r="D20" s="1"/>
      <c r="E20" s="1">
        <v>107</v>
      </c>
      <c r="F20" s="1">
        <v>313</v>
      </c>
      <c r="G20" s="6">
        <v>0.25</v>
      </c>
      <c r="H20" s="1">
        <v>180</v>
      </c>
      <c r="I20" s="1" t="s">
        <v>34</v>
      </c>
      <c r="J20" s="1">
        <v>97</v>
      </c>
      <c r="K20" s="1">
        <f t="shared" si="1"/>
        <v>10</v>
      </c>
      <c r="L20" s="1"/>
      <c r="M20" s="1"/>
      <c r="N20" s="1"/>
      <c r="O20" s="1">
        <f t="shared" si="2"/>
        <v>21.4</v>
      </c>
      <c r="P20" s="5"/>
      <c r="Q20" s="5">
        <f t="shared" si="12"/>
        <v>0</v>
      </c>
      <c r="R20" s="5"/>
      <c r="S20" s="1"/>
      <c r="T20" s="1">
        <f t="shared" si="5"/>
        <v>14.626168224299066</v>
      </c>
      <c r="U20" s="1">
        <f t="shared" si="6"/>
        <v>14.626168224299066</v>
      </c>
      <c r="V20" s="1">
        <v>14.8</v>
      </c>
      <c r="W20" s="1">
        <v>32.799999999999997</v>
      </c>
      <c r="X20" s="1">
        <v>18</v>
      </c>
      <c r="Y20" s="1">
        <v>42.6</v>
      </c>
      <c r="Z20" s="22" t="s">
        <v>36</v>
      </c>
      <c r="AA20" s="1">
        <f t="shared" si="13"/>
        <v>0</v>
      </c>
      <c r="AB20" s="6">
        <v>12</v>
      </c>
      <c r="AC20" s="9">
        <f t="shared" si="15"/>
        <v>0</v>
      </c>
      <c r="AD20" s="1">
        <f t="shared" si="14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43</v>
      </c>
      <c r="C21" s="1">
        <v>-1</v>
      </c>
      <c r="D21" s="1">
        <v>51</v>
      </c>
      <c r="E21" s="1"/>
      <c r="F21" s="1">
        <v>50</v>
      </c>
      <c r="G21" s="6">
        <v>1</v>
      </c>
      <c r="H21" s="1">
        <v>180</v>
      </c>
      <c r="I21" s="1" t="s">
        <v>34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>
        <f t="shared" si="12"/>
        <v>0</v>
      </c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0.2</v>
      </c>
      <c r="Z21" s="1"/>
      <c r="AA21" s="1">
        <f t="shared" si="13"/>
        <v>0</v>
      </c>
      <c r="AB21" s="6">
        <v>3</v>
      </c>
      <c r="AC21" s="9">
        <f t="shared" si="15"/>
        <v>0</v>
      </c>
      <c r="AD21" s="1">
        <f t="shared" si="14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329</v>
      </c>
      <c r="D22" s="1"/>
      <c r="E22" s="1">
        <v>82</v>
      </c>
      <c r="F22" s="1">
        <v>222</v>
      </c>
      <c r="G22" s="6">
        <v>0.25</v>
      </c>
      <c r="H22" s="1">
        <v>180</v>
      </c>
      <c r="I22" s="1" t="s">
        <v>34</v>
      </c>
      <c r="J22" s="1">
        <v>84</v>
      </c>
      <c r="K22" s="1">
        <f t="shared" si="1"/>
        <v>-2</v>
      </c>
      <c r="L22" s="1"/>
      <c r="M22" s="1"/>
      <c r="N22" s="1"/>
      <c r="O22" s="1">
        <f t="shared" si="2"/>
        <v>16.399999999999999</v>
      </c>
      <c r="P22" s="5">
        <v>10</v>
      </c>
      <c r="Q22" s="5">
        <f t="shared" si="12"/>
        <v>10</v>
      </c>
      <c r="R22" s="5"/>
      <c r="S22" s="1"/>
      <c r="T22" s="1">
        <f t="shared" si="5"/>
        <v>14.146341463414636</v>
      </c>
      <c r="U22" s="1">
        <f t="shared" si="6"/>
        <v>13.536585365853659</v>
      </c>
      <c r="V22" s="1">
        <v>21.8</v>
      </c>
      <c r="W22" s="1">
        <v>14</v>
      </c>
      <c r="X22" s="1">
        <v>19.399999999999999</v>
      </c>
      <c r="Y22" s="1">
        <v>37.4</v>
      </c>
      <c r="Z22" s="1"/>
      <c r="AA22" s="1">
        <f t="shared" si="13"/>
        <v>2.5</v>
      </c>
      <c r="AB22" s="6">
        <v>12</v>
      </c>
      <c r="AC22" s="9">
        <v>1</v>
      </c>
      <c r="AD22" s="1">
        <f t="shared" si="14"/>
        <v>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53</v>
      </c>
      <c r="B23" s="18" t="s">
        <v>43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20"/>
      <c r="S23" s="18"/>
      <c r="T23" s="18" t="e">
        <f t="shared" si="5"/>
        <v>#DIV/0!</v>
      </c>
      <c r="U23" s="18" t="e">
        <f t="shared" si="6"/>
        <v>#DIV/0!</v>
      </c>
      <c r="V23" s="18"/>
      <c r="W23" s="18"/>
      <c r="X23" s="18"/>
      <c r="Y23" s="18"/>
      <c r="Z23" s="18" t="s">
        <v>124</v>
      </c>
      <c r="AA23" s="18">
        <f t="shared" si="10"/>
        <v>0</v>
      </c>
      <c r="AB23" s="19">
        <v>3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54</v>
      </c>
      <c r="B24" s="14" t="s">
        <v>43</v>
      </c>
      <c r="C24" s="14">
        <v>-55.5</v>
      </c>
      <c r="D24" s="14"/>
      <c r="E24" s="23">
        <v>40.700000000000003</v>
      </c>
      <c r="F24" s="23">
        <v>-107.3</v>
      </c>
      <c r="G24" s="15">
        <v>0</v>
      </c>
      <c r="H24" s="14">
        <v>180</v>
      </c>
      <c r="I24" s="14" t="s">
        <v>55</v>
      </c>
      <c r="J24" s="14">
        <v>39.4</v>
      </c>
      <c r="K24" s="14">
        <f t="shared" si="1"/>
        <v>1.3000000000000043</v>
      </c>
      <c r="L24" s="14"/>
      <c r="M24" s="14"/>
      <c r="N24" s="14"/>
      <c r="O24" s="14">
        <f t="shared" si="2"/>
        <v>8.14</v>
      </c>
      <c r="P24" s="16"/>
      <c r="Q24" s="16"/>
      <c r="R24" s="16"/>
      <c r="S24" s="14"/>
      <c r="T24" s="14">
        <f t="shared" si="5"/>
        <v>-13.18181818181818</v>
      </c>
      <c r="U24" s="14">
        <f t="shared" si="6"/>
        <v>-13.18181818181818</v>
      </c>
      <c r="V24" s="14">
        <v>2.96</v>
      </c>
      <c r="W24" s="14">
        <v>3.7</v>
      </c>
      <c r="X24" s="14">
        <v>1.48</v>
      </c>
      <c r="Y24" s="14">
        <v>1.48</v>
      </c>
      <c r="Z24" s="14" t="s">
        <v>56</v>
      </c>
      <c r="AA24" s="14">
        <f t="shared" si="10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43</v>
      </c>
      <c r="C25" s="1">
        <v>437.2</v>
      </c>
      <c r="D25" s="1">
        <v>88.8</v>
      </c>
      <c r="E25" s="23">
        <f>99.9+E24</f>
        <v>140.60000000000002</v>
      </c>
      <c r="F25" s="23">
        <f>392.8+F24</f>
        <v>285.5</v>
      </c>
      <c r="G25" s="6">
        <v>1</v>
      </c>
      <c r="H25" s="1">
        <v>180</v>
      </c>
      <c r="I25" s="1" t="s">
        <v>34</v>
      </c>
      <c r="J25" s="1">
        <v>95.1</v>
      </c>
      <c r="K25" s="1">
        <f t="shared" si="1"/>
        <v>45.500000000000028</v>
      </c>
      <c r="L25" s="1"/>
      <c r="M25" s="1"/>
      <c r="N25" s="1"/>
      <c r="O25" s="1">
        <f t="shared" si="2"/>
        <v>28.120000000000005</v>
      </c>
      <c r="P25" s="5">
        <f t="shared" ref="P25:P37" si="16">O25*14-F25</f>
        <v>108.18000000000006</v>
      </c>
      <c r="Q25" s="5">
        <f t="shared" ref="Q25:Q38" si="17">P25</f>
        <v>108.18000000000006</v>
      </c>
      <c r="R25" s="5"/>
      <c r="S25" s="1"/>
      <c r="T25" s="1">
        <f t="shared" si="5"/>
        <v>14</v>
      </c>
      <c r="U25" s="1">
        <f t="shared" si="6"/>
        <v>10.152916073968704</v>
      </c>
      <c r="V25" s="1">
        <v>30.34</v>
      </c>
      <c r="W25" s="1">
        <v>27.38</v>
      </c>
      <c r="X25" s="1">
        <v>42</v>
      </c>
      <c r="Y25" s="1">
        <v>26.64</v>
      </c>
      <c r="Z25" s="1" t="s">
        <v>58</v>
      </c>
      <c r="AA25" s="1">
        <f t="shared" ref="AA25:AA38" si="18">Q25*G25</f>
        <v>108.18000000000006</v>
      </c>
      <c r="AB25" s="6">
        <v>3.7</v>
      </c>
      <c r="AC25" s="9">
        <v>29</v>
      </c>
      <c r="AD25" s="1">
        <f t="shared" ref="AD25:AD38" si="19">AC25*AB25*G25</f>
        <v>107.30000000000001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43</v>
      </c>
      <c r="C26" s="1">
        <v>23.1</v>
      </c>
      <c r="D26" s="1"/>
      <c r="E26" s="1">
        <v>3.7</v>
      </c>
      <c r="F26" s="1">
        <v>19.399999999999999</v>
      </c>
      <c r="G26" s="6">
        <v>1</v>
      </c>
      <c r="H26" s="1">
        <v>180</v>
      </c>
      <c r="I26" s="1" t="s">
        <v>34</v>
      </c>
      <c r="J26" s="1">
        <v>1.8</v>
      </c>
      <c r="K26" s="1">
        <f t="shared" si="1"/>
        <v>1.9000000000000001</v>
      </c>
      <c r="L26" s="1"/>
      <c r="M26" s="1"/>
      <c r="N26" s="1"/>
      <c r="O26" s="1">
        <f t="shared" si="2"/>
        <v>0.74</v>
      </c>
      <c r="P26" s="5"/>
      <c r="Q26" s="5">
        <f t="shared" si="17"/>
        <v>0</v>
      </c>
      <c r="R26" s="5"/>
      <c r="S26" s="1"/>
      <c r="T26" s="1">
        <f t="shared" si="5"/>
        <v>26.216216216216214</v>
      </c>
      <c r="U26" s="1">
        <f t="shared" si="6"/>
        <v>26.216216216216214</v>
      </c>
      <c r="V26" s="1">
        <v>0.74</v>
      </c>
      <c r="W26" s="1">
        <v>1.1000000000000001</v>
      </c>
      <c r="X26" s="1">
        <v>1.08</v>
      </c>
      <c r="Y26" s="1">
        <v>2.1800000000000002</v>
      </c>
      <c r="Z26" s="22" t="s">
        <v>36</v>
      </c>
      <c r="AA26" s="1">
        <f t="shared" si="18"/>
        <v>0</v>
      </c>
      <c r="AB26" s="6">
        <v>1.8</v>
      </c>
      <c r="AC26" s="9">
        <f t="shared" ref="AC26:AC36" si="20">Q26/AB26</f>
        <v>0</v>
      </c>
      <c r="AD26" s="1">
        <f t="shared" si="1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769</v>
      </c>
      <c r="D27" s="1"/>
      <c r="E27" s="1">
        <v>219</v>
      </c>
      <c r="F27" s="1">
        <v>517</v>
      </c>
      <c r="G27" s="6">
        <v>0.25</v>
      </c>
      <c r="H27" s="1">
        <v>180</v>
      </c>
      <c r="I27" s="1" t="s">
        <v>34</v>
      </c>
      <c r="J27" s="1">
        <v>214</v>
      </c>
      <c r="K27" s="1">
        <f t="shared" si="1"/>
        <v>5</v>
      </c>
      <c r="L27" s="1"/>
      <c r="M27" s="1"/>
      <c r="N27" s="1"/>
      <c r="O27" s="1">
        <f t="shared" si="2"/>
        <v>43.8</v>
      </c>
      <c r="P27" s="5">
        <f t="shared" si="16"/>
        <v>96.199999999999932</v>
      </c>
      <c r="Q27" s="5">
        <f t="shared" si="17"/>
        <v>96.199999999999932</v>
      </c>
      <c r="R27" s="5"/>
      <c r="S27" s="1"/>
      <c r="T27" s="1">
        <f t="shared" si="5"/>
        <v>14</v>
      </c>
      <c r="U27" s="1">
        <f t="shared" si="6"/>
        <v>11.803652968036531</v>
      </c>
      <c r="V27" s="1">
        <v>36.200000000000003</v>
      </c>
      <c r="W27" s="1">
        <v>61</v>
      </c>
      <c r="X27" s="1">
        <v>74.400000000000006</v>
      </c>
      <c r="Y27" s="1">
        <v>86.6</v>
      </c>
      <c r="Z27" s="1" t="s">
        <v>61</v>
      </c>
      <c r="AA27" s="1">
        <f t="shared" si="18"/>
        <v>24.049999999999983</v>
      </c>
      <c r="AB27" s="6">
        <v>6</v>
      </c>
      <c r="AC27" s="9">
        <v>16</v>
      </c>
      <c r="AD27" s="1">
        <f t="shared" si="19"/>
        <v>24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328</v>
      </c>
      <c r="D28" s="1"/>
      <c r="E28" s="1">
        <v>67</v>
      </c>
      <c r="F28" s="1">
        <v>250</v>
      </c>
      <c r="G28" s="6">
        <v>0.25</v>
      </c>
      <c r="H28" s="1">
        <v>180</v>
      </c>
      <c r="I28" s="1" t="s">
        <v>34</v>
      </c>
      <c r="J28" s="1">
        <v>66</v>
      </c>
      <c r="K28" s="1">
        <f t="shared" si="1"/>
        <v>1</v>
      </c>
      <c r="L28" s="1"/>
      <c r="M28" s="1"/>
      <c r="N28" s="1"/>
      <c r="O28" s="1">
        <f t="shared" si="2"/>
        <v>13.4</v>
      </c>
      <c r="P28" s="5"/>
      <c r="Q28" s="5">
        <f t="shared" si="17"/>
        <v>0</v>
      </c>
      <c r="R28" s="5"/>
      <c r="S28" s="1"/>
      <c r="T28" s="1">
        <f t="shared" si="5"/>
        <v>18.656716417910449</v>
      </c>
      <c r="U28" s="1">
        <f t="shared" si="6"/>
        <v>18.656716417910449</v>
      </c>
      <c r="V28" s="1">
        <v>14.8</v>
      </c>
      <c r="W28" s="1">
        <v>15</v>
      </c>
      <c r="X28" s="1">
        <v>16.2</v>
      </c>
      <c r="Y28" s="1">
        <v>36.4</v>
      </c>
      <c r="Z28" s="1" t="s">
        <v>61</v>
      </c>
      <c r="AA28" s="1">
        <f t="shared" si="18"/>
        <v>0</v>
      </c>
      <c r="AB28" s="6">
        <v>6</v>
      </c>
      <c r="AC28" s="9">
        <f t="shared" si="20"/>
        <v>0</v>
      </c>
      <c r="AD28" s="1">
        <f t="shared" si="1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88</v>
      </c>
      <c r="D29" s="1">
        <v>120</v>
      </c>
      <c r="E29" s="1">
        <v>34</v>
      </c>
      <c r="F29" s="1">
        <v>163</v>
      </c>
      <c r="G29" s="6">
        <v>0.25</v>
      </c>
      <c r="H29" s="1">
        <v>180</v>
      </c>
      <c r="I29" s="1" t="s">
        <v>34</v>
      </c>
      <c r="J29" s="1">
        <v>41</v>
      </c>
      <c r="K29" s="1">
        <f t="shared" si="1"/>
        <v>-7</v>
      </c>
      <c r="L29" s="1"/>
      <c r="M29" s="1"/>
      <c r="N29" s="1"/>
      <c r="O29" s="1">
        <f t="shared" si="2"/>
        <v>6.8</v>
      </c>
      <c r="P29" s="5"/>
      <c r="Q29" s="5">
        <f t="shared" si="17"/>
        <v>0</v>
      </c>
      <c r="R29" s="5"/>
      <c r="S29" s="1"/>
      <c r="T29" s="1">
        <f t="shared" si="5"/>
        <v>23.97058823529412</v>
      </c>
      <c r="U29" s="1">
        <f t="shared" si="6"/>
        <v>23.97058823529412</v>
      </c>
      <c r="V29" s="1">
        <v>13.8</v>
      </c>
      <c r="W29" s="1">
        <v>2.2000000000000002</v>
      </c>
      <c r="X29" s="1">
        <v>9.1999999999999993</v>
      </c>
      <c r="Y29" s="1">
        <v>13.4</v>
      </c>
      <c r="Z29" s="1" t="s">
        <v>61</v>
      </c>
      <c r="AA29" s="1">
        <f t="shared" si="18"/>
        <v>0</v>
      </c>
      <c r="AB29" s="6">
        <v>6</v>
      </c>
      <c r="AC29" s="9">
        <f t="shared" si="20"/>
        <v>0</v>
      </c>
      <c r="AD29" s="1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43</v>
      </c>
      <c r="C30" s="1">
        <v>277</v>
      </c>
      <c r="D30" s="1">
        <v>228</v>
      </c>
      <c r="E30" s="1">
        <v>150</v>
      </c>
      <c r="F30" s="1">
        <v>325</v>
      </c>
      <c r="G30" s="6">
        <v>1</v>
      </c>
      <c r="H30" s="1">
        <v>180</v>
      </c>
      <c r="I30" s="1" t="s">
        <v>34</v>
      </c>
      <c r="J30" s="1">
        <v>149</v>
      </c>
      <c r="K30" s="1">
        <f t="shared" si="1"/>
        <v>1</v>
      </c>
      <c r="L30" s="1"/>
      <c r="M30" s="1"/>
      <c r="N30" s="1"/>
      <c r="O30" s="1">
        <f t="shared" si="2"/>
        <v>30</v>
      </c>
      <c r="P30" s="5">
        <f t="shared" si="16"/>
        <v>95</v>
      </c>
      <c r="Q30" s="5">
        <f t="shared" si="17"/>
        <v>95</v>
      </c>
      <c r="R30" s="5"/>
      <c r="S30" s="1"/>
      <c r="T30" s="1">
        <f t="shared" si="5"/>
        <v>14</v>
      </c>
      <c r="U30" s="1">
        <f t="shared" si="6"/>
        <v>10.833333333333334</v>
      </c>
      <c r="V30" s="1">
        <v>33.6</v>
      </c>
      <c r="W30" s="1">
        <v>27.6</v>
      </c>
      <c r="X30" s="1">
        <v>28.6</v>
      </c>
      <c r="Y30" s="1">
        <v>10.8</v>
      </c>
      <c r="Z30" s="1"/>
      <c r="AA30" s="1">
        <f t="shared" si="18"/>
        <v>95</v>
      </c>
      <c r="AB30" s="6">
        <v>6</v>
      </c>
      <c r="AC30" s="9">
        <v>16</v>
      </c>
      <c r="AD30" s="1">
        <f t="shared" si="19"/>
        <v>96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1038</v>
      </c>
      <c r="D31" s="1">
        <v>276</v>
      </c>
      <c r="E31" s="1">
        <v>306</v>
      </c>
      <c r="F31" s="1">
        <v>956</v>
      </c>
      <c r="G31" s="6">
        <v>0.25</v>
      </c>
      <c r="H31" s="1">
        <v>180</v>
      </c>
      <c r="I31" s="1" t="s">
        <v>34</v>
      </c>
      <c r="J31" s="1">
        <v>287</v>
      </c>
      <c r="K31" s="1">
        <f t="shared" si="1"/>
        <v>19</v>
      </c>
      <c r="L31" s="1"/>
      <c r="M31" s="1"/>
      <c r="N31" s="1"/>
      <c r="O31" s="1">
        <f t="shared" si="2"/>
        <v>61.2</v>
      </c>
      <c r="P31" s="5"/>
      <c r="Q31" s="5">
        <f t="shared" si="17"/>
        <v>0</v>
      </c>
      <c r="R31" s="5"/>
      <c r="S31" s="1"/>
      <c r="T31" s="1">
        <f t="shared" si="5"/>
        <v>15.620915032679738</v>
      </c>
      <c r="U31" s="1">
        <f t="shared" si="6"/>
        <v>15.620915032679738</v>
      </c>
      <c r="V31" s="1">
        <v>89.6</v>
      </c>
      <c r="W31" s="1">
        <v>95.6</v>
      </c>
      <c r="X31" s="1">
        <v>78.2</v>
      </c>
      <c r="Y31" s="1">
        <v>76.2</v>
      </c>
      <c r="Z31" s="1"/>
      <c r="AA31" s="1">
        <f t="shared" si="18"/>
        <v>0</v>
      </c>
      <c r="AB31" s="6">
        <v>12</v>
      </c>
      <c r="AC31" s="9">
        <f t="shared" si="20"/>
        <v>0</v>
      </c>
      <c r="AD31" s="1">
        <f t="shared" si="1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769</v>
      </c>
      <c r="D32" s="1">
        <v>228</v>
      </c>
      <c r="E32" s="1">
        <v>346</v>
      </c>
      <c r="F32" s="1">
        <v>536</v>
      </c>
      <c r="G32" s="6">
        <v>0.25</v>
      </c>
      <c r="H32" s="1">
        <v>180</v>
      </c>
      <c r="I32" s="1" t="s">
        <v>34</v>
      </c>
      <c r="J32" s="1">
        <v>351</v>
      </c>
      <c r="K32" s="1">
        <f t="shared" si="1"/>
        <v>-5</v>
      </c>
      <c r="L32" s="1"/>
      <c r="M32" s="1"/>
      <c r="N32" s="1"/>
      <c r="O32" s="1">
        <f t="shared" si="2"/>
        <v>69.2</v>
      </c>
      <c r="P32" s="5">
        <f t="shared" si="16"/>
        <v>432.80000000000007</v>
      </c>
      <c r="Q32" s="5">
        <f t="shared" si="17"/>
        <v>432.80000000000007</v>
      </c>
      <c r="R32" s="5"/>
      <c r="S32" s="1"/>
      <c r="T32" s="1">
        <f t="shared" si="5"/>
        <v>14</v>
      </c>
      <c r="U32" s="1">
        <f t="shared" si="6"/>
        <v>7.7456647398843925</v>
      </c>
      <c r="V32" s="1">
        <v>62.6</v>
      </c>
      <c r="W32" s="1">
        <v>64.400000000000006</v>
      </c>
      <c r="X32" s="1">
        <v>77.599999999999994</v>
      </c>
      <c r="Y32" s="1">
        <v>46.6</v>
      </c>
      <c r="Z32" s="1" t="s">
        <v>61</v>
      </c>
      <c r="AA32" s="1">
        <f t="shared" si="18"/>
        <v>108.20000000000002</v>
      </c>
      <c r="AB32" s="6">
        <v>12</v>
      </c>
      <c r="AC32" s="9">
        <v>36</v>
      </c>
      <c r="AD32" s="1">
        <f t="shared" si="19"/>
        <v>108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81</v>
      </c>
      <c r="D33" s="1"/>
      <c r="E33" s="1">
        <v>48</v>
      </c>
      <c r="F33" s="1">
        <v>27</v>
      </c>
      <c r="G33" s="6">
        <v>0.25</v>
      </c>
      <c r="H33" s="1">
        <v>180</v>
      </c>
      <c r="I33" s="1" t="s">
        <v>34</v>
      </c>
      <c r="J33" s="1">
        <v>48</v>
      </c>
      <c r="K33" s="1">
        <f t="shared" si="1"/>
        <v>0</v>
      </c>
      <c r="L33" s="1"/>
      <c r="M33" s="1"/>
      <c r="N33" s="1"/>
      <c r="O33" s="1">
        <f t="shared" si="2"/>
        <v>9.6</v>
      </c>
      <c r="P33" s="5">
        <f>O33*13-F33</f>
        <v>97.8</v>
      </c>
      <c r="Q33" s="5">
        <f t="shared" si="17"/>
        <v>97.8</v>
      </c>
      <c r="R33" s="5"/>
      <c r="S33" s="1"/>
      <c r="T33" s="1">
        <f t="shared" si="5"/>
        <v>13</v>
      </c>
      <c r="U33" s="1">
        <f t="shared" si="6"/>
        <v>2.8125</v>
      </c>
      <c r="V33" s="1">
        <v>5.4</v>
      </c>
      <c r="W33" s="1">
        <v>6.6</v>
      </c>
      <c r="X33" s="1">
        <v>4</v>
      </c>
      <c r="Y33" s="1">
        <v>4.4000000000000004</v>
      </c>
      <c r="Z33" s="1"/>
      <c r="AA33" s="1">
        <f t="shared" si="18"/>
        <v>24.45</v>
      </c>
      <c r="AB33" s="6">
        <v>12</v>
      </c>
      <c r="AC33" s="9">
        <v>8</v>
      </c>
      <c r="AD33" s="1">
        <f t="shared" si="19"/>
        <v>24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92</v>
      </c>
      <c r="D34" s="1">
        <v>12</v>
      </c>
      <c r="E34" s="1">
        <v>22</v>
      </c>
      <c r="F34" s="1">
        <v>74</v>
      </c>
      <c r="G34" s="6">
        <v>0.25</v>
      </c>
      <c r="H34" s="1">
        <v>180</v>
      </c>
      <c r="I34" s="1" t="s">
        <v>34</v>
      </c>
      <c r="J34" s="1">
        <v>37</v>
      </c>
      <c r="K34" s="1">
        <f t="shared" si="1"/>
        <v>-15</v>
      </c>
      <c r="L34" s="1"/>
      <c r="M34" s="1"/>
      <c r="N34" s="1"/>
      <c r="O34" s="1">
        <f t="shared" si="2"/>
        <v>4.4000000000000004</v>
      </c>
      <c r="P34" s="5"/>
      <c r="Q34" s="5">
        <f t="shared" si="17"/>
        <v>0</v>
      </c>
      <c r="R34" s="5"/>
      <c r="S34" s="1"/>
      <c r="T34" s="1">
        <f t="shared" si="5"/>
        <v>16.818181818181817</v>
      </c>
      <c r="U34" s="1">
        <f t="shared" si="6"/>
        <v>16.818181818181817</v>
      </c>
      <c r="V34" s="1">
        <v>6.8</v>
      </c>
      <c r="W34" s="1">
        <v>2.8</v>
      </c>
      <c r="X34" s="1">
        <v>4.8</v>
      </c>
      <c r="Y34" s="1">
        <v>4.8</v>
      </c>
      <c r="Z34" s="1"/>
      <c r="AA34" s="1">
        <f t="shared" si="18"/>
        <v>0</v>
      </c>
      <c r="AB34" s="6">
        <v>6</v>
      </c>
      <c r="AC34" s="9">
        <f t="shared" si="20"/>
        <v>0</v>
      </c>
      <c r="AD34" s="1">
        <f t="shared" si="1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574</v>
      </c>
      <c r="D35" s="1"/>
      <c r="E35" s="1">
        <v>167</v>
      </c>
      <c r="F35" s="1">
        <v>322</v>
      </c>
      <c r="G35" s="6">
        <v>0.25</v>
      </c>
      <c r="H35" s="1">
        <v>180</v>
      </c>
      <c r="I35" s="1" t="s">
        <v>34</v>
      </c>
      <c r="J35" s="1">
        <v>149</v>
      </c>
      <c r="K35" s="1">
        <f t="shared" si="1"/>
        <v>18</v>
      </c>
      <c r="L35" s="1"/>
      <c r="M35" s="1"/>
      <c r="N35" s="1"/>
      <c r="O35" s="1">
        <f t="shared" si="2"/>
        <v>33.4</v>
      </c>
      <c r="P35" s="5">
        <f t="shared" si="16"/>
        <v>145.59999999999997</v>
      </c>
      <c r="Q35" s="5">
        <f t="shared" si="17"/>
        <v>145.59999999999997</v>
      </c>
      <c r="R35" s="5"/>
      <c r="S35" s="1"/>
      <c r="T35" s="1">
        <f t="shared" si="5"/>
        <v>14</v>
      </c>
      <c r="U35" s="1">
        <f t="shared" si="6"/>
        <v>9.6407185628742518</v>
      </c>
      <c r="V35" s="1">
        <v>28.6</v>
      </c>
      <c r="W35" s="1">
        <v>16.8</v>
      </c>
      <c r="X35" s="1">
        <v>51.2</v>
      </c>
      <c r="Y35" s="1">
        <v>24.2</v>
      </c>
      <c r="Z35" s="1"/>
      <c r="AA35" s="1">
        <f t="shared" si="18"/>
        <v>36.399999999999991</v>
      </c>
      <c r="AB35" s="6">
        <v>12</v>
      </c>
      <c r="AC35" s="9">
        <v>12</v>
      </c>
      <c r="AD35" s="1">
        <f t="shared" si="19"/>
        <v>36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32</v>
      </c>
      <c r="D36" s="1">
        <v>80</v>
      </c>
      <c r="E36" s="1">
        <v>12</v>
      </c>
      <c r="F36" s="1">
        <v>82</v>
      </c>
      <c r="G36" s="6">
        <v>0.75</v>
      </c>
      <c r="H36" s="1">
        <v>180</v>
      </c>
      <c r="I36" s="1" t="s">
        <v>34</v>
      </c>
      <c r="J36" s="1">
        <v>12</v>
      </c>
      <c r="K36" s="1">
        <f t="shared" si="1"/>
        <v>0</v>
      </c>
      <c r="L36" s="1"/>
      <c r="M36" s="1"/>
      <c r="N36" s="1"/>
      <c r="O36" s="1">
        <f t="shared" si="2"/>
        <v>2.4</v>
      </c>
      <c r="P36" s="5"/>
      <c r="Q36" s="5">
        <f t="shared" si="17"/>
        <v>0</v>
      </c>
      <c r="R36" s="5"/>
      <c r="S36" s="1"/>
      <c r="T36" s="1">
        <f t="shared" si="5"/>
        <v>34.166666666666671</v>
      </c>
      <c r="U36" s="1">
        <f t="shared" si="6"/>
        <v>34.166666666666671</v>
      </c>
      <c r="V36" s="1">
        <v>7.2</v>
      </c>
      <c r="W36" s="1">
        <v>3</v>
      </c>
      <c r="X36" s="1">
        <v>4.8</v>
      </c>
      <c r="Y36" s="1">
        <v>5</v>
      </c>
      <c r="Z36" s="1"/>
      <c r="AA36" s="1">
        <f t="shared" si="18"/>
        <v>0</v>
      </c>
      <c r="AB36" s="6">
        <v>8</v>
      </c>
      <c r="AC36" s="9">
        <f t="shared" si="20"/>
        <v>0</v>
      </c>
      <c r="AD36" s="1">
        <f t="shared" si="1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91</v>
      </c>
      <c r="D37" s="1">
        <v>24</v>
      </c>
      <c r="E37" s="1">
        <v>57</v>
      </c>
      <c r="F37" s="1">
        <v>41</v>
      </c>
      <c r="G37" s="6">
        <v>0.75</v>
      </c>
      <c r="H37" s="1">
        <v>180</v>
      </c>
      <c r="I37" s="1" t="s">
        <v>34</v>
      </c>
      <c r="J37" s="1">
        <v>59</v>
      </c>
      <c r="K37" s="1">
        <f t="shared" si="1"/>
        <v>-2</v>
      </c>
      <c r="L37" s="1"/>
      <c r="M37" s="1"/>
      <c r="N37" s="1"/>
      <c r="O37" s="1">
        <f t="shared" si="2"/>
        <v>11.4</v>
      </c>
      <c r="P37" s="5">
        <f t="shared" si="16"/>
        <v>118.6</v>
      </c>
      <c r="Q37" s="5">
        <f t="shared" si="17"/>
        <v>118.6</v>
      </c>
      <c r="R37" s="5"/>
      <c r="S37" s="1"/>
      <c r="T37" s="1">
        <f t="shared" si="5"/>
        <v>13.999999999999998</v>
      </c>
      <c r="U37" s="1">
        <f t="shared" si="6"/>
        <v>3.5964912280701755</v>
      </c>
      <c r="V37" s="1">
        <v>7</v>
      </c>
      <c r="W37" s="1">
        <v>4.2</v>
      </c>
      <c r="X37" s="1">
        <v>8.6</v>
      </c>
      <c r="Y37" s="1">
        <v>9.4</v>
      </c>
      <c r="Z37" s="1"/>
      <c r="AA37" s="1">
        <f t="shared" si="18"/>
        <v>88.949999999999989</v>
      </c>
      <c r="AB37" s="6">
        <v>8</v>
      </c>
      <c r="AC37" s="9">
        <v>15</v>
      </c>
      <c r="AD37" s="1">
        <f t="shared" si="19"/>
        <v>90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82</v>
      </c>
      <c r="D38" s="1"/>
      <c r="E38" s="23">
        <f>44+E39</f>
        <v>45</v>
      </c>
      <c r="F38" s="23">
        <f>18+F39</f>
        <v>28</v>
      </c>
      <c r="G38" s="6">
        <v>0.75</v>
      </c>
      <c r="H38" s="1">
        <v>180</v>
      </c>
      <c r="I38" s="1" t="s">
        <v>34</v>
      </c>
      <c r="J38" s="1">
        <v>43</v>
      </c>
      <c r="K38" s="1">
        <f t="shared" ref="K38:K69" si="21">E38-J38</f>
        <v>2</v>
      </c>
      <c r="L38" s="1"/>
      <c r="M38" s="1"/>
      <c r="N38" s="1"/>
      <c r="O38" s="1">
        <f t="shared" si="2"/>
        <v>9</v>
      </c>
      <c r="P38" s="5">
        <f>O38*13-F38</f>
        <v>89</v>
      </c>
      <c r="Q38" s="5">
        <f t="shared" si="17"/>
        <v>89</v>
      </c>
      <c r="R38" s="5"/>
      <c r="S38" s="1"/>
      <c r="T38" s="1">
        <f t="shared" si="5"/>
        <v>13</v>
      </c>
      <c r="U38" s="1">
        <f t="shared" si="6"/>
        <v>3.1111111111111112</v>
      </c>
      <c r="V38" s="1">
        <v>5</v>
      </c>
      <c r="W38" s="1">
        <v>3.4</v>
      </c>
      <c r="X38" s="1">
        <v>8.1999999999999993</v>
      </c>
      <c r="Y38" s="1">
        <v>6.2</v>
      </c>
      <c r="Z38" s="1" t="s">
        <v>73</v>
      </c>
      <c r="AA38" s="1">
        <f t="shared" si="18"/>
        <v>66.75</v>
      </c>
      <c r="AB38" s="6">
        <v>8</v>
      </c>
      <c r="AC38" s="9">
        <v>11</v>
      </c>
      <c r="AD38" s="1">
        <f t="shared" si="19"/>
        <v>66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74</v>
      </c>
      <c r="B39" s="14" t="s">
        <v>33</v>
      </c>
      <c r="C39" s="14">
        <v>11</v>
      </c>
      <c r="D39" s="14"/>
      <c r="E39" s="23">
        <v>1</v>
      </c>
      <c r="F39" s="23">
        <v>10</v>
      </c>
      <c r="G39" s="15">
        <v>0</v>
      </c>
      <c r="H39" s="14" t="e">
        <v>#N/A</v>
      </c>
      <c r="I39" s="14" t="s">
        <v>55</v>
      </c>
      <c r="J39" s="14">
        <v>1</v>
      </c>
      <c r="K39" s="14">
        <f t="shared" si="21"/>
        <v>0</v>
      </c>
      <c r="L39" s="14"/>
      <c r="M39" s="14"/>
      <c r="N39" s="14"/>
      <c r="O39" s="14">
        <f t="shared" si="2"/>
        <v>0.2</v>
      </c>
      <c r="P39" s="16"/>
      <c r="Q39" s="16"/>
      <c r="R39" s="16"/>
      <c r="S39" s="14"/>
      <c r="T39" s="14">
        <f t="shared" si="5"/>
        <v>50</v>
      </c>
      <c r="U39" s="14">
        <f t="shared" si="6"/>
        <v>50</v>
      </c>
      <c r="V39" s="14">
        <v>0.2</v>
      </c>
      <c r="W39" s="14">
        <v>1.4</v>
      </c>
      <c r="X39" s="14">
        <v>0.4</v>
      </c>
      <c r="Y39" s="14">
        <v>0.4</v>
      </c>
      <c r="Z39" s="14" t="s">
        <v>75</v>
      </c>
      <c r="AA39" s="14">
        <f t="shared" ref="AA39:AA69" si="22">P39*G39</f>
        <v>0</v>
      </c>
      <c r="AB39" s="15">
        <v>0</v>
      </c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71</v>
      </c>
      <c r="D40" s="1">
        <v>80</v>
      </c>
      <c r="E40" s="1">
        <v>53</v>
      </c>
      <c r="F40" s="1">
        <v>85</v>
      </c>
      <c r="G40" s="6">
        <v>0.75</v>
      </c>
      <c r="H40" s="1">
        <v>180</v>
      </c>
      <c r="I40" s="1" t="s">
        <v>34</v>
      </c>
      <c r="J40" s="1">
        <v>49</v>
      </c>
      <c r="K40" s="1">
        <f t="shared" si="21"/>
        <v>4</v>
      </c>
      <c r="L40" s="1"/>
      <c r="M40" s="1"/>
      <c r="N40" s="1"/>
      <c r="O40" s="1">
        <f t="shared" si="2"/>
        <v>10.6</v>
      </c>
      <c r="P40" s="5">
        <f t="shared" ref="P40:P43" si="23">O40*14-F40</f>
        <v>63.400000000000006</v>
      </c>
      <c r="Q40" s="5">
        <f t="shared" ref="Q40:Q44" si="24">P40</f>
        <v>63.400000000000006</v>
      </c>
      <c r="R40" s="5"/>
      <c r="S40" s="1"/>
      <c r="T40" s="1">
        <f t="shared" si="5"/>
        <v>14.000000000000002</v>
      </c>
      <c r="U40" s="1">
        <f t="shared" si="6"/>
        <v>8.018867924528303</v>
      </c>
      <c r="V40" s="1">
        <v>9.8000000000000007</v>
      </c>
      <c r="W40" s="1">
        <v>6.6</v>
      </c>
      <c r="X40" s="1">
        <v>10</v>
      </c>
      <c r="Y40" s="1">
        <v>4.2</v>
      </c>
      <c r="Z40" s="1"/>
      <c r="AA40" s="1">
        <f t="shared" ref="AA40:AA44" si="25">Q40*G40</f>
        <v>47.550000000000004</v>
      </c>
      <c r="AB40" s="6">
        <v>8</v>
      </c>
      <c r="AC40" s="9">
        <v>8</v>
      </c>
      <c r="AD40" s="1">
        <f t="shared" ref="AD40:AD44" si="26">AC40*AB40*G40</f>
        <v>48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33</v>
      </c>
      <c r="C41" s="1">
        <v>-16</v>
      </c>
      <c r="D41" s="1"/>
      <c r="E41" s="23">
        <f>16+E45</f>
        <v>23</v>
      </c>
      <c r="F41" s="23">
        <f>-32+F45</f>
        <v>24</v>
      </c>
      <c r="G41" s="6">
        <v>0.43</v>
      </c>
      <c r="H41" s="1">
        <v>180</v>
      </c>
      <c r="I41" s="1" t="s">
        <v>34</v>
      </c>
      <c r="J41" s="1">
        <v>8</v>
      </c>
      <c r="K41" s="1">
        <f t="shared" si="21"/>
        <v>15</v>
      </c>
      <c r="L41" s="1"/>
      <c r="M41" s="1"/>
      <c r="N41" s="1"/>
      <c r="O41" s="1">
        <f t="shared" si="2"/>
        <v>4.5999999999999996</v>
      </c>
      <c r="P41" s="5">
        <f t="shared" si="23"/>
        <v>40.399999999999991</v>
      </c>
      <c r="Q41" s="5">
        <f t="shared" si="24"/>
        <v>40.399999999999991</v>
      </c>
      <c r="R41" s="5"/>
      <c r="S41" s="1"/>
      <c r="T41" s="1">
        <f t="shared" si="5"/>
        <v>14</v>
      </c>
      <c r="U41" s="1">
        <f t="shared" si="6"/>
        <v>5.2173913043478262</v>
      </c>
      <c r="V41" s="1">
        <v>1.2</v>
      </c>
      <c r="W41" s="1">
        <v>0</v>
      </c>
      <c r="X41" s="1">
        <v>0</v>
      </c>
      <c r="Y41" s="1">
        <v>3.2</v>
      </c>
      <c r="Z41" s="1" t="s">
        <v>78</v>
      </c>
      <c r="AA41" s="1">
        <f t="shared" si="25"/>
        <v>17.371999999999996</v>
      </c>
      <c r="AB41" s="6">
        <v>16</v>
      </c>
      <c r="AC41" s="9">
        <v>3</v>
      </c>
      <c r="AD41" s="1">
        <f t="shared" si="26"/>
        <v>20.64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138</v>
      </c>
      <c r="D42" s="1">
        <v>24</v>
      </c>
      <c r="E42" s="1">
        <v>103</v>
      </c>
      <c r="F42" s="1">
        <v>50</v>
      </c>
      <c r="G42" s="6">
        <v>0.9</v>
      </c>
      <c r="H42" s="1">
        <v>180</v>
      </c>
      <c r="I42" s="1" t="s">
        <v>34</v>
      </c>
      <c r="J42" s="1">
        <v>107</v>
      </c>
      <c r="K42" s="1">
        <f t="shared" si="21"/>
        <v>-4</v>
      </c>
      <c r="L42" s="1"/>
      <c r="M42" s="1"/>
      <c r="N42" s="1"/>
      <c r="O42" s="1">
        <f t="shared" si="2"/>
        <v>20.6</v>
      </c>
      <c r="P42" s="5">
        <f>O42*12-F42</f>
        <v>197.20000000000002</v>
      </c>
      <c r="Q42" s="5">
        <f t="shared" si="24"/>
        <v>197.20000000000002</v>
      </c>
      <c r="R42" s="5"/>
      <c r="S42" s="1"/>
      <c r="T42" s="1">
        <f t="shared" si="5"/>
        <v>12</v>
      </c>
      <c r="U42" s="1">
        <f t="shared" si="6"/>
        <v>2.4271844660194173</v>
      </c>
      <c r="V42" s="1">
        <v>10.4</v>
      </c>
      <c r="W42" s="1">
        <v>7.4</v>
      </c>
      <c r="X42" s="1">
        <v>15.4</v>
      </c>
      <c r="Y42" s="1">
        <v>13.4</v>
      </c>
      <c r="Z42" s="1"/>
      <c r="AA42" s="1">
        <f t="shared" si="25"/>
        <v>177.48000000000002</v>
      </c>
      <c r="AB42" s="6">
        <v>8</v>
      </c>
      <c r="AC42" s="9">
        <v>25</v>
      </c>
      <c r="AD42" s="1">
        <f t="shared" si="26"/>
        <v>180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116</v>
      </c>
      <c r="D43" s="1"/>
      <c r="E43" s="1">
        <v>29</v>
      </c>
      <c r="F43" s="1">
        <v>71</v>
      </c>
      <c r="G43" s="6">
        <v>0.43</v>
      </c>
      <c r="H43" s="1">
        <v>180</v>
      </c>
      <c r="I43" s="1" t="s">
        <v>34</v>
      </c>
      <c r="J43" s="1">
        <v>21</v>
      </c>
      <c r="K43" s="1">
        <f t="shared" si="21"/>
        <v>8</v>
      </c>
      <c r="L43" s="1"/>
      <c r="M43" s="1"/>
      <c r="N43" s="1"/>
      <c r="O43" s="1">
        <f t="shared" si="2"/>
        <v>5.8</v>
      </c>
      <c r="P43" s="5">
        <f t="shared" si="23"/>
        <v>10.200000000000003</v>
      </c>
      <c r="Q43" s="5">
        <f t="shared" si="24"/>
        <v>10.200000000000003</v>
      </c>
      <c r="R43" s="5"/>
      <c r="S43" s="1"/>
      <c r="T43" s="1">
        <f t="shared" si="5"/>
        <v>14.000000000000002</v>
      </c>
      <c r="U43" s="1">
        <f t="shared" si="6"/>
        <v>12.241379310344827</v>
      </c>
      <c r="V43" s="1">
        <v>4</v>
      </c>
      <c r="W43" s="1">
        <v>0.8</v>
      </c>
      <c r="X43" s="1">
        <v>0</v>
      </c>
      <c r="Y43" s="1">
        <v>0.8</v>
      </c>
      <c r="Z43" s="1"/>
      <c r="AA43" s="1">
        <f t="shared" si="25"/>
        <v>4.386000000000001</v>
      </c>
      <c r="AB43" s="6">
        <v>16</v>
      </c>
      <c r="AC43" s="9">
        <v>1</v>
      </c>
      <c r="AD43" s="1">
        <f t="shared" si="26"/>
        <v>6.88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66</v>
      </c>
      <c r="D44" s="1">
        <v>240</v>
      </c>
      <c r="E44" s="1">
        <v>59</v>
      </c>
      <c r="F44" s="1">
        <v>236</v>
      </c>
      <c r="G44" s="6">
        <v>0.9</v>
      </c>
      <c r="H44" s="1">
        <v>180</v>
      </c>
      <c r="I44" s="1" t="s">
        <v>34</v>
      </c>
      <c r="J44" s="1">
        <v>65</v>
      </c>
      <c r="K44" s="1">
        <f t="shared" si="21"/>
        <v>-6</v>
      </c>
      <c r="L44" s="1"/>
      <c r="M44" s="1"/>
      <c r="N44" s="1"/>
      <c r="O44" s="1">
        <f t="shared" si="2"/>
        <v>11.8</v>
      </c>
      <c r="P44" s="5"/>
      <c r="Q44" s="5">
        <f t="shared" si="24"/>
        <v>0</v>
      </c>
      <c r="R44" s="5"/>
      <c r="S44" s="1"/>
      <c r="T44" s="1">
        <f t="shared" si="5"/>
        <v>20</v>
      </c>
      <c r="U44" s="1">
        <f t="shared" si="6"/>
        <v>20</v>
      </c>
      <c r="V44" s="1">
        <v>24.2</v>
      </c>
      <c r="W44" s="1">
        <v>10</v>
      </c>
      <c r="X44" s="1">
        <v>16.2</v>
      </c>
      <c r="Y44" s="1">
        <v>13.6</v>
      </c>
      <c r="Z44" s="1"/>
      <c r="AA44" s="1">
        <f t="shared" si="25"/>
        <v>0</v>
      </c>
      <c r="AB44" s="6">
        <v>8</v>
      </c>
      <c r="AC44" s="9">
        <f t="shared" ref="AC44" si="27">Q44/AB44</f>
        <v>0</v>
      </c>
      <c r="AD44" s="1">
        <f t="shared" si="2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82</v>
      </c>
      <c r="B45" s="14" t="s">
        <v>33</v>
      </c>
      <c r="C45" s="14">
        <v>63</v>
      </c>
      <c r="D45" s="14"/>
      <c r="E45" s="23">
        <v>7</v>
      </c>
      <c r="F45" s="23">
        <v>56</v>
      </c>
      <c r="G45" s="15">
        <v>0</v>
      </c>
      <c r="H45" s="14">
        <v>180</v>
      </c>
      <c r="I45" s="14" t="s">
        <v>55</v>
      </c>
      <c r="J45" s="14">
        <v>7</v>
      </c>
      <c r="K45" s="14">
        <f t="shared" si="21"/>
        <v>0</v>
      </c>
      <c r="L45" s="14"/>
      <c r="M45" s="14"/>
      <c r="N45" s="14"/>
      <c r="O45" s="14">
        <f t="shared" si="2"/>
        <v>1.4</v>
      </c>
      <c r="P45" s="16"/>
      <c r="Q45" s="16"/>
      <c r="R45" s="16"/>
      <c r="S45" s="14"/>
      <c r="T45" s="14">
        <f t="shared" si="5"/>
        <v>40</v>
      </c>
      <c r="U45" s="14">
        <f t="shared" si="6"/>
        <v>40</v>
      </c>
      <c r="V45" s="14">
        <v>1.2</v>
      </c>
      <c r="W45" s="14">
        <v>2</v>
      </c>
      <c r="X45" s="14">
        <v>0</v>
      </c>
      <c r="Y45" s="14">
        <v>3.8</v>
      </c>
      <c r="Z45" s="14" t="s">
        <v>83</v>
      </c>
      <c r="AA45" s="14">
        <f t="shared" si="22"/>
        <v>0</v>
      </c>
      <c r="AB45" s="15">
        <v>0</v>
      </c>
      <c r="AC45" s="17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268</v>
      </c>
      <c r="D46" s="1">
        <v>232</v>
      </c>
      <c r="E46" s="1">
        <v>113</v>
      </c>
      <c r="F46" s="1">
        <v>364</v>
      </c>
      <c r="G46" s="6">
        <v>0.9</v>
      </c>
      <c r="H46" s="1">
        <v>180</v>
      </c>
      <c r="I46" s="1" t="s">
        <v>34</v>
      </c>
      <c r="J46" s="1">
        <v>119</v>
      </c>
      <c r="K46" s="1">
        <f t="shared" si="21"/>
        <v>-6</v>
      </c>
      <c r="L46" s="1"/>
      <c r="M46" s="1"/>
      <c r="N46" s="1"/>
      <c r="O46" s="1">
        <f t="shared" si="2"/>
        <v>22.6</v>
      </c>
      <c r="P46" s="5"/>
      <c r="Q46" s="5">
        <f>P46</f>
        <v>0</v>
      </c>
      <c r="R46" s="5"/>
      <c r="S46" s="1"/>
      <c r="T46" s="1">
        <f t="shared" si="5"/>
        <v>16.106194690265486</v>
      </c>
      <c r="U46" s="1">
        <f t="shared" si="6"/>
        <v>16.106194690265486</v>
      </c>
      <c r="V46" s="1">
        <v>33.6</v>
      </c>
      <c r="W46" s="1">
        <v>27.4</v>
      </c>
      <c r="X46" s="1">
        <v>29</v>
      </c>
      <c r="Y46" s="1">
        <v>32.799999999999997</v>
      </c>
      <c r="Z46" s="1"/>
      <c r="AA46" s="1">
        <f>Q46*G46</f>
        <v>0</v>
      </c>
      <c r="AB46" s="6">
        <v>8</v>
      </c>
      <c r="AC46" s="9">
        <f>Q46/AB46</f>
        <v>0</v>
      </c>
      <c r="AD46" s="1">
        <f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85</v>
      </c>
      <c r="B47" s="14" t="s">
        <v>33</v>
      </c>
      <c r="C47" s="14">
        <v>94</v>
      </c>
      <c r="D47" s="14">
        <v>16</v>
      </c>
      <c r="E47" s="23">
        <v>19</v>
      </c>
      <c r="F47" s="23">
        <v>91</v>
      </c>
      <c r="G47" s="15">
        <v>0</v>
      </c>
      <c r="H47" s="14">
        <v>180</v>
      </c>
      <c r="I47" s="14" t="s">
        <v>55</v>
      </c>
      <c r="J47" s="14">
        <v>17</v>
      </c>
      <c r="K47" s="14">
        <f t="shared" si="21"/>
        <v>2</v>
      </c>
      <c r="L47" s="14"/>
      <c r="M47" s="14"/>
      <c r="N47" s="14"/>
      <c r="O47" s="14">
        <f t="shared" si="2"/>
        <v>3.8</v>
      </c>
      <c r="P47" s="16"/>
      <c r="Q47" s="16"/>
      <c r="R47" s="16"/>
      <c r="S47" s="14"/>
      <c r="T47" s="14">
        <f t="shared" si="5"/>
        <v>23.947368421052634</v>
      </c>
      <c r="U47" s="14">
        <f t="shared" si="6"/>
        <v>23.947368421052634</v>
      </c>
      <c r="V47" s="14">
        <v>1</v>
      </c>
      <c r="W47" s="14">
        <v>4.4000000000000004</v>
      </c>
      <c r="X47" s="14">
        <v>2.6</v>
      </c>
      <c r="Y47" s="14">
        <v>5</v>
      </c>
      <c r="Z47" s="14" t="s">
        <v>86</v>
      </c>
      <c r="AA47" s="14">
        <f t="shared" si="22"/>
        <v>0</v>
      </c>
      <c r="AB47" s="15">
        <v>0</v>
      </c>
      <c r="AC47" s="17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-32</v>
      </c>
      <c r="D48" s="1"/>
      <c r="E48" s="23">
        <f>E47</f>
        <v>19</v>
      </c>
      <c r="F48" s="23">
        <f>-48+F47</f>
        <v>43</v>
      </c>
      <c r="G48" s="6">
        <v>0.43</v>
      </c>
      <c r="H48" s="1">
        <v>180</v>
      </c>
      <c r="I48" s="1" t="s">
        <v>34</v>
      </c>
      <c r="J48" s="1"/>
      <c r="K48" s="1">
        <f t="shared" si="21"/>
        <v>19</v>
      </c>
      <c r="L48" s="1"/>
      <c r="M48" s="1"/>
      <c r="N48" s="1"/>
      <c r="O48" s="1">
        <f t="shared" si="2"/>
        <v>3.8</v>
      </c>
      <c r="P48" s="5">
        <f t="shared" ref="P48:P53" si="28">O48*14-F48</f>
        <v>10.199999999999996</v>
      </c>
      <c r="Q48" s="5">
        <f t="shared" ref="Q48:Q53" si="29">P48</f>
        <v>10.199999999999996</v>
      </c>
      <c r="R48" s="5"/>
      <c r="S48" s="1"/>
      <c r="T48" s="1">
        <f t="shared" si="5"/>
        <v>14</v>
      </c>
      <c r="U48" s="1">
        <f t="shared" si="6"/>
        <v>11.315789473684211</v>
      </c>
      <c r="V48" s="1">
        <v>4.2</v>
      </c>
      <c r="W48" s="1">
        <v>0</v>
      </c>
      <c r="X48" s="1">
        <v>0</v>
      </c>
      <c r="Y48" s="1">
        <v>0</v>
      </c>
      <c r="Z48" s="1" t="s">
        <v>86</v>
      </c>
      <c r="AA48" s="1">
        <f t="shared" ref="AA48:AA53" si="30">Q48*G48</f>
        <v>4.3859999999999983</v>
      </c>
      <c r="AB48" s="6">
        <v>16</v>
      </c>
      <c r="AC48" s="9">
        <v>1</v>
      </c>
      <c r="AD48" s="1">
        <f t="shared" ref="AD48:AD53" si="31">AC48*AB48*G48</f>
        <v>6.88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33</v>
      </c>
      <c r="C49" s="1">
        <v>355</v>
      </c>
      <c r="D49" s="1">
        <v>240</v>
      </c>
      <c r="E49" s="1">
        <v>163</v>
      </c>
      <c r="F49" s="1">
        <v>385</v>
      </c>
      <c r="G49" s="6">
        <v>0.9</v>
      </c>
      <c r="H49" s="1">
        <v>180</v>
      </c>
      <c r="I49" s="1" t="s">
        <v>34</v>
      </c>
      <c r="J49" s="1">
        <v>161</v>
      </c>
      <c r="K49" s="1">
        <f t="shared" si="21"/>
        <v>2</v>
      </c>
      <c r="L49" s="1"/>
      <c r="M49" s="1"/>
      <c r="N49" s="1"/>
      <c r="O49" s="1">
        <f t="shared" si="2"/>
        <v>32.6</v>
      </c>
      <c r="P49" s="5">
        <f t="shared" si="28"/>
        <v>71.400000000000034</v>
      </c>
      <c r="Q49" s="5">
        <f t="shared" si="29"/>
        <v>71.400000000000034</v>
      </c>
      <c r="R49" s="5"/>
      <c r="S49" s="1"/>
      <c r="T49" s="1">
        <f t="shared" si="5"/>
        <v>14</v>
      </c>
      <c r="U49" s="1">
        <f t="shared" si="6"/>
        <v>11.809815950920244</v>
      </c>
      <c r="V49" s="1">
        <v>39</v>
      </c>
      <c r="W49" s="1">
        <v>26.6</v>
      </c>
      <c r="X49" s="1">
        <v>45</v>
      </c>
      <c r="Y49" s="1">
        <v>37.6</v>
      </c>
      <c r="Z49" s="1"/>
      <c r="AA49" s="1">
        <f t="shared" si="30"/>
        <v>64.260000000000034</v>
      </c>
      <c r="AB49" s="6">
        <v>8</v>
      </c>
      <c r="AC49" s="9">
        <v>9</v>
      </c>
      <c r="AD49" s="1">
        <f t="shared" si="31"/>
        <v>64.8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112</v>
      </c>
      <c r="D50" s="1"/>
      <c r="E50" s="1">
        <v>64</v>
      </c>
      <c r="F50" s="1">
        <v>32</v>
      </c>
      <c r="G50" s="6">
        <v>0.43</v>
      </c>
      <c r="H50" s="1">
        <v>180</v>
      </c>
      <c r="I50" s="1" t="s">
        <v>34</v>
      </c>
      <c r="J50" s="1">
        <v>48</v>
      </c>
      <c r="K50" s="1">
        <f t="shared" si="21"/>
        <v>16</v>
      </c>
      <c r="L50" s="1"/>
      <c r="M50" s="1"/>
      <c r="N50" s="1"/>
      <c r="O50" s="1">
        <f t="shared" si="2"/>
        <v>12.8</v>
      </c>
      <c r="P50" s="5">
        <f>O50*13-F50</f>
        <v>134.4</v>
      </c>
      <c r="Q50" s="5">
        <f t="shared" si="29"/>
        <v>134.4</v>
      </c>
      <c r="R50" s="5"/>
      <c r="S50" s="1"/>
      <c r="T50" s="1">
        <f t="shared" si="5"/>
        <v>13</v>
      </c>
      <c r="U50" s="1">
        <f t="shared" si="6"/>
        <v>2.5</v>
      </c>
      <c r="V50" s="1">
        <v>4.5999999999999996</v>
      </c>
      <c r="W50" s="1">
        <v>3</v>
      </c>
      <c r="X50" s="1">
        <v>8.8000000000000007</v>
      </c>
      <c r="Y50" s="1">
        <v>8.6</v>
      </c>
      <c r="Z50" s="1"/>
      <c r="AA50" s="1">
        <f t="shared" si="30"/>
        <v>57.792000000000002</v>
      </c>
      <c r="AB50" s="6">
        <v>16</v>
      </c>
      <c r="AC50" s="9">
        <v>8</v>
      </c>
      <c r="AD50" s="1">
        <f t="shared" si="31"/>
        <v>55.04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966.3</v>
      </c>
      <c r="D51" s="1">
        <v>390</v>
      </c>
      <c r="E51" s="1">
        <v>408.7</v>
      </c>
      <c r="F51" s="1">
        <v>897.6</v>
      </c>
      <c r="G51" s="6">
        <v>1</v>
      </c>
      <c r="H51" s="1">
        <v>180</v>
      </c>
      <c r="I51" s="1" t="s">
        <v>34</v>
      </c>
      <c r="J51" s="1">
        <v>406.7</v>
      </c>
      <c r="K51" s="1">
        <f t="shared" si="21"/>
        <v>2</v>
      </c>
      <c r="L51" s="1"/>
      <c r="M51" s="1"/>
      <c r="N51" s="1"/>
      <c r="O51" s="1">
        <f t="shared" si="2"/>
        <v>81.739999999999995</v>
      </c>
      <c r="P51" s="5">
        <f t="shared" si="28"/>
        <v>246.75999999999988</v>
      </c>
      <c r="Q51" s="5">
        <f t="shared" si="29"/>
        <v>246.75999999999988</v>
      </c>
      <c r="R51" s="5"/>
      <c r="S51" s="1"/>
      <c r="T51" s="1">
        <f t="shared" si="5"/>
        <v>14</v>
      </c>
      <c r="U51" s="1">
        <f t="shared" si="6"/>
        <v>10.981159774896012</v>
      </c>
      <c r="V51" s="1">
        <v>93</v>
      </c>
      <c r="W51" s="1">
        <v>92</v>
      </c>
      <c r="X51" s="1">
        <v>113.74</v>
      </c>
      <c r="Y51" s="1">
        <v>98</v>
      </c>
      <c r="Z51" s="1"/>
      <c r="AA51" s="1">
        <f t="shared" si="30"/>
        <v>246.75999999999988</v>
      </c>
      <c r="AB51" s="6">
        <v>5</v>
      </c>
      <c r="AC51" s="9">
        <v>49</v>
      </c>
      <c r="AD51" s="1">
        <f t="shared" si="31"/>
        <v>245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447</v>
      </c>
      <c r="D52" s="1">
        <v>208</v>
      </c>
      <c r="E52" s="1">
        <v>252</v>
      </c>
      <c r="F52" s="1">
        <v>368</v>
      </c>
      <c r="G52" s="6">
        <v>0.9</v>
      </c>
      <c r="H52" s="1">
        <v>180</v>
      </c>
      <c r="I52" s="1" t="s">
        <v>34</v>
      </c>
      <c r="J52" s="1">
        <v>248</v>
      </c>
      <c r="K52" s="1">
        <f t="shared" si="21"/>
        <v>4</v>
      </c>
      <c r="L52" s="1"/>
      <c r="M52" s="1"/>
      <c r="N52" s="1"/>
      <c r="O52" s="1">
        <f t="shared" si="2"/>
        <v>50.4</v>
      </c>
      <c r="P52" s="5">
        <f t="shared" si="28"/>
        <v>337.6</v>
      </c>
      <c r="Q52" s="5">
        <f t="shared" si="29"/>
        <v>337.6</v>
      </c>
      <c r="R52" s="5"/>
      <c r="S52" s="1"/>
      <c r="T52" s="1">
        <f t="shared" si="5"/>
        <v>14</v>
      </c>
      <c r="U52" s="1">
        <f t="shared" si="6"/>
        <v>7.3015873015873014</v>
      </c>
      <c r="V52" s="1">
        <v>44</v>
      </c>
      <c r="W52" s="1">
        <v>42.2</v>
      </c>
      <c r="X52" s="1">
        <v>43</v>
      </c>
      <c r="Y52" s="1">
        <v>55</v>
      </c>
      <c r="Z52" s="1"/>
      <c r="AA52" s="1">
        <f t="shared" si="30"/>
        <v>303.84000000000003</v>
      </c>
      <c r="AB52" s="6">
        <v>8</v>
      </c>
      <c r="AC52" s="9">
        <v>42</v>
      </c>
      <c r="AD52" s="1">
        <f t="shared" si="31"/>
        <v>302.40000000000003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125</v>
      </c>
      <c r="D53" s="1"/>
      <c r="E53" s="1">
        <v>31</v>
      </c>
      <c r="F53" s="1">
        <v>76</v>
      </c>
      <c r="G53" s="6">
        <v>0.43</v>
      </c>
      <c r="H53" s="1">
        <v>180</v>
      </c>
      <c r="I53" s="1" t="s">
        <v>34</v>
      </c>
      <c r="J53" s="1">
        <v>23</v>
      </c>
      <c r="K53" s="1">
        <f t="shared" si="21"/>
        <v>8</v>
      </c>
      <c r="L53" s="1"/>
      <c r="M53" s="1"/>
      <c r="N53" s="1"/>
      <c r="O53" s="1">
        <f t="shared" si="2"/>
        <v>6.2</v>
      </c>
      <c r="P53" s="5">
        <f t="shared" si="28"/>
        <v>10.799999999999997</v>
      </c>
      <c r="Q53" s="5">
        <f t="shared" si="29"/>
        <v>10.799999999999997</v>
      </c>
      <c r="R53" s="5"/>
      <c r="S53" s="1"/>
      <c r="T53" s="1">
        <f t="shared" si="5"/>
        <v>14</v>
      </c>
      <c r="U53" s="1">
        <f t="shared" si="6"/>
        <v>12.258064516129032</v>
      </c>
      <c r="V53" s="1">
        <v>6.8</v>
      </c>
      <c r="W53" s="1">
        <v>8.6</v>
      </c>
      <c r="X53" s="1">
        <v>11.2</v>
      </c>
      <c r="Y53" s="1">
        <v>9</v>
      </c>
      <c r="Z53" s="1"/>
      <c r="AA53" s="1">
        <f t="shared" si="30"/>
        <v>4.6439999999999984</v>
      </c>
      <c r="AB53" s="6">
        <v>16</v>
      </c>
      <c r="AC53" s="9">
        <v>1</v>
      </c>
      <c r="AD53" s="1">
        <f t="shared" si="31"/>
        <v>6.88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93</v>
      </c>
      <c r="B54" s="14" t="s">
        <v>33</v>
      </c>
      <c r="C54" s="14">
        <v>96</v>
      </c>
      <c r="D54" s="14"/>
      <c r="E54" s="14"/>
      <c r="F54" s="14">
        <v>96</v>
      </c>
      <c r="G54" s="15">
        <v>0</v>
      </c>
      <c r="H54" s="14">
        <v>90</v>
      </c>
      <c r="I54" s="14" t="s">
        <v>55</v>
      </c>
      <c r="J54" s="14"/>
      <c r="K54" s="14">
        <f t="shared" si="21"/>
        <v>0</v>
      </c>
      <c r="L54" s="14"/>
      <c r="M54" s="14"/>
      <c r="N54" s="14"/>
      <c r="O54" s="14">
        <f t="shared" si="2"/>
        <v>0</v>
      </c>
      <c r="P54" s="16"/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22" t="s">
        <v>36</v>
      </c>
      <c r="AA54" s="14">
        <f t="shared" si="22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153</v>
      </c>
      <c r="D55" s="1">
        <v>16</v>
      </c>
      <c r="E55" s="1">
        <v>142</v>
      </c>
      <c r="F55" s="1">
        <v>16</v>
      </c>
      <c r="G55" s="6">
        <v>0.7</v>
      </c>
      <c r="H55" s="1">
        <v>180</v>
      </c>
      <c r="I55" s="1" t="s">
        <v>34</v>
      </c>
      <c r="J55" s="1">
        <v>140</v>
      </c>
      <c r="K55" s="1">
        <f t="shared" si="21"/>
        <v>2</v>
      </c>
      <c r="L55" s="1"/>
      <c r="M55" s="1"/>
      <c r="N55" s="1"/>
      <c r="O55" s="1">
        <f t="shared" si="2"/>
        <v>28.4</v>
      </c>
      <c r="P55" s="5">
        <f>O55*11-F55</f>
        <v>296.39999999999998</v>
      </c>
      <c r="Q55" s="5">
        <f>P55</f>
        <v>296.39999999999998</v>
      </c>
      <c r="R55" s="5"/>
      <c r="S55" s="1"/>
      <c r="T55" s="1">
        <f t="shared" si="5"/>
        <v>11</v>
      </c>
      <c r="U55" s="1">
        <f t="shared" si="6"/>
        <v>0.56338028169014087</v>
      </c>
      <c r="V55" s="1">
        <v>11.2</v>
      </c>
      <c r="W55" s="1">
        <v>6.8</v>
      </c>
      <c r="X55" s="1">
        <v>16.600000000000001</v>
      </c>
      <c r="Y55" s="1">
        <v>17.8</v>
      </c>
      <c r="Z55" s="1" t="s">
        <v>61</v>
      </c>
      <c r="AA55" s="1">
        <f>Q55*G55</f>
        <v>207.47999999999996</v>
      </c>
      <c r="AB55" s="6">
        <v>8</v>
      </c>
      <c r="AC55" s="9">
        <v>37</v>
      </c>
      <c r="AD55" s="1">
        <f>AC55*AB55*G55</f>
        <v>207.2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95</v>
      </c>
      <c r="B56" s="14" t="s">
        <v>33</v>
      </c>
      <c r="C56" s="14">
        <v>51</v>
      </c>
      <c r="D56" s="14"/>
      <c r="E56" s="14">
        <v>46</v>
      </c>
      <c r="F56" s="14"/>
      <c r="G56" s="15">
        <v>0</v>
      </c>
      <c r="H56" s="14">
        <v>180</v>
      </c>
      <c r="I56" s="14" t="s">
        <v>55</v>
      </c>
      <c r="J56" s="14">
        <v>47</v>
      </c>
      <c r="K56" s="14">
        <f t="shared" si="21"/>
        <v>-1</v>
      </c>
      <c r="L56" s="14"/>
      <c r="M56" s="14"/>
      <c r="N56" s="14"/>
      <c r="O56" s="14">
        <f t="shared" si="2"/>
        <v>9.1999999999999993</v>
      </c>
      <c r="P56" s="16"/>
      <c r="Q56" s="16"/>
      <c r="R56" s="16"/>
      <c r="S56" s="14"/>
      <c r="T56" s="14">
        <f t="shared" si="5"/>
        <v>0</v>
      </c>
      <c r="U56" s="14">
        <f t="shared" si="6"/>
        <v>0</v>
      </c>
      <c r="V56" s="14">
        <v>10.8</v>
      </c>
      <c r="W56" s="14">
        <v>6.6</v>
      </c>
      <c r="X56" s="14">
        <v>8.1999999999999993</v>
      </c>
      <c r="Y56" s="14">
        <v>2.8</v>
      </c>
      <c r="Z56" s="14"/>
      <c r="AA56" s="14">
        <f t="shared" si="22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59</v>
      </c>
      <c r="D57" s="1">
        <v>184</v>
      </c>
      <c r="E57" s="1">
        <v>58</v>
      </c>
      <c r="F57" s="1">
        <v>179</v>
      </c>
      <c r="G57" s="6">
        <v>0.9</v>
      </c>
      <c r="H57" s="1">
        <v>180</v>
      </c>
      <c r="I57" s="1" t="s">
        <v>34</v>
      </c>
      <c r="J57" s="1">
        <v>94</v>
      </c>
      <c r="K57" s="1">
        <f t="shared" si="21"/>
        <v>-36</v>
      </c>
      <c r="L57" s="1"/>
      <c r="M57" s="1"/>
      <c r="N57" s="1"/>
      <c r="O57" s="1">
        <f t="shared" si="2"/>
        <v>11.6</v>
      </c>
      <c r="P57" s="5"/>
      <c r="Q57" s="5">
        <f t="shared" ref="Q57:Q60" si="32">P57</f>
        <v>0</v>
      </c>
      <c r="R57" s="5"/>
      <c r="S57" s="1"/>
      <c r="T57" s="1">
        <f t="shared" si="5"/>
        <v>15.431034482758621</v>
      </c>
      <c r="U57" s="1">
        <f t="shared" si="6"/>
        <v>15.431034482758621</v>
      </c>
      <c r="V57" s="1">
        <v>18.2</v>
      </c>
      <c r="W57" s="1">
        <v>9.4</v>
      </c>
      <c r="X57" s="1">
        <v>10.4</v>
      </c>
      <c r="Y57" s="1">
        <v>9.6</v>
      </c>
      <c r="Z57" s="1"/>
      <c r="AA57" s="1">
        <f t="shared" ref="AA57:AA60" si="33">Q57*G57</f>
        <v>0</v>
      </c>
      <c r="AB57" s="6">
        <v>8</v>
      </c>
      <c r="AC57" s="9">
        <f t="shared" ref="AC57:AC60" si="34">Q57/AB57</f>
        <v>0</v>
      </c>
      <c r="AD57" s="1">
        <f t="shared" ref="AD57:AD60" si="35">AC57*AB57*G57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/>
      <c r="D58" s="1">
        <v>208</v>
      </c>
      <c r="E58" s="1">
        <v>2</v>
      </c>
      <c r="F58" s="1">
        <v>206</v>
      </c>
      <c r="G58" s="6">
        <v>0.9</v>
      </c>
      <c r="H58" s="1">
        <v>180</v>
      </c>
      <c r="I58" s="1" t="s">
        <v>34</v>
      </c>
      <c r="J58" s="1">
        <v>5</v>
      </c>
      <c r="K58" s="1">
        <f t="shared" si="21"/>
        <v>-3</v>
      </c>
      <c r="L58" s="1"/>
      <c r="M58" s="1"/>
      <c r="N58" s="1"/>
      <c r="O58" s="1">
        <f t="shared" si="2"/>
        <v>0.4</v>
      </c>
      <c r="P58" s="5"/>
      <c r="Q58" s="5">
        <f t="shared" si="32"/>
        <v>0</v>
      </c>
      <c r="R58" s="5"/>
      <c r="S58" s="1"/>
      <c r="T58" s="1">
        <f t="shared" si="5"/>
        <v>515</v>
      </c>
      <c r="U58" s="1">
        <f t="shared" si="6"/>
        <v>515</v>
      </c>
      <c r="V58" s="1">
        <v>20.6</v>
      </c>
      <c r="W58" s="1">
        <v>4</v>
      </c>
      <c r="X58" s="1">
        <v>8.6</v>
      </c>
      <c r="Y58" s="1">
        <v>9.8000000000000007</v>
      </c>
      <c r="Z58" s="1"/>
      <c r="AA58" s="1">
        <f t="shared" si="33"/>
        <v>0</v>
      </c>
      <c r="AB58" s="6">
        <v>8</v>
      </c>
      <c r="AC58" s="9">
        <f t="shared" si="34"/>
        <v>0</v>
      </c>
      <c r="AD58" s="1">
        <f t="shared" si="35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43</v>
      </c>
      <c r="C59" s="1">
        <v>545</v>
      </c>
      <c r="D59" s="1"/>
      <c r="E59" s="1">
        <v>135</v>
      </c>
      <c r="F59" s="1">
        <v>400</v>
      </c>
      <c r="G59" s="6">
        <v>1</v>
      </c>
      <c r="H59" s="1">
        <v>180</v>
      </c>
      <c r="I59" s="1" t="s">
        <v>34</v>
      </c>
      <c r="J59" s="1">
        <v>140</v>
      </c>
      <c r="K59" s="1">
        <f t="shared" si="21"/>
        <v>-5</v>
      </c>
      <c r="L59" s="1"/>
      <c r="M59" s="1"/>
      <c r="N59" s="1"/>
      <c r="O59" s="1">
        <f t="shared" si="2"/>
        <v>27</v>
      </c>
      <c r="P59" s="5"/>
      <c r="Q59" s="5">
        <f t="shared" si="32"/>
        <v>0</v>
      </c>
      <c r="R59" s="5"/>
      <c r="S59" s="1"/>
      <c r="T59" s="1">
        <f t="shared" si="5"/>
        <v>14.814814814814815</v>
      </c>
      <c r="U59" s="1">
        <f t="shared" si="6"/>
        <v>14.814814814814815</v>
      </c>
      <c r="V59" s="1">
        <v>28</v>
      </c>
      <c r="W59" s="1">
        <v>45</v>
      </c>
      <c r="X59" s="1">
        <v>41</v>
      </c>
      <c r="Y59" s="1">
        <v>36</v>
      </c>
      <c r="Z59" s="22" t="s">
        <v>36</v>
      </c>
      <c r="AA59" s="1">
        <f t="shared" si="33"/>
        <v>0</v>
      </c>
      <c r="AB59" s="6">
        <v>5</v>
      </c>
      <c r="AC59" s="9">
        <f t="shared" si="34"/>
        <v>0</v>
      </c>
      <c r="AD59" s="1">
        <f t="shared" si="35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33</v>
      </c>
      <c r="C60" s="1">
        <v>52</v>
      </c>
      <c r="D60" s="1"/>
      <c r="E60" s="1">
        <v>4</v>
      </c>
      <c r="F60" s="1">
        <v>48</v>
      </c>
      <c r="G60" s="6">
        <v>1</v>
      </c>
      <c r="H60" s="1">
        <v>180</v>
      </c>
      <c r="I60" s="1" t="s">
        <v>34</v>
      </c>
      <c r="J60" s="1">
        <v>4</v>
      </c>
      <c r="K60" s="1">
        <f t="shared" si="21"/>
        <v>0</v>
      </c>
      <c r="L60" s="1"/>
      <c r="M60" s="1"/>
      <c r="N60" s="1"/>
      <c r="O60" s="1">
        <f t="shared" si="2"/>
        <v>0.8</v>
      </c>
      <c r="P60" s="5"/>
      <c r="Q60" s="5">
        <f t="shared" si="32"/>
        <v>0</v>
      </c>
      <c r="R60" s="5"/>
      <c r="S60" s="1"/>
      <c r="T60" s="1">
        <f t="shared" si="5"/>
        <v>60</v>
      </c>
      <c r="U60" s="1">
        <f t="shared" si="6"/>
        <v>60</v>
      </c>
      <c r="V60" s="1">
        <v>1.4</v>
      </c>
      <c r="W60" s="1">
        <v>0.8</v>
      </c>
      <c r="X60" s="1">
        <v>0.2</v>
      </c>
      <c r="Y60" s="1">
        <v>0</v>
      </c>
      <c r="Z60" s="22" t="s">
        <v>36</v>
      </c>
      <c r="AA60" s="1">
        <f t="shared" si="33"/>
        <v>0</v>
      </c>
      <c r="AB60" s="6">
        <v>5</v>
      </c>
      <c r="AC60" s="9">
        <f t="shared" si="34"/>
        <v>0</v>
      </c>
      <c r="AD60" s="1">
        <f t="shared" si="35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100</v>
      </c>
      <c r="B61" s="14" t="s">
        <v>33</v>
      </c>
      <c r="C61" s="14">
        <v>601</v>
      </c>
      <c r="D61" s="14"/>
      <c r="E61" s="14">
        <v>5</v>
      </c>
      <c r="F61" s="14">
        <v>596</v>
      </c>
      <c r="G61" s="15">
        <v>0</v>
      </c>
      <c r="H61" s="14">
        <v>180</v>
      </c>
      <c r="I61" s="14" t="s">
        <v>55</v>
      </c>
      <c r="J61" s="14">
        <v>5</v>
      </c>
      <c r="K61" s="14">
        <f t="shared" si="21"/>
        <v>0</v>
      </c>
      <c r="L61" s="14"/>
      <c r="M61" s="14"/>
      <c r="N61" s="14"/>
      <c r="O61" s="14">
        <f t="shared" si="2"/>
        <v>1</v>
      </c>
      <c r="P61" s="16"/>
      <c r="Q61" s="16"/>
      <c r="R61" s="16"/>
      <c r="S61" s="14"/>
      <c r="T61" s="14">
        <f t="shared" si="5"/>
        <v>596</v>
      </c>
      <c r="U61" s="14">
        <f t="shared" si="6"/>
        <v>596</v>
      </c>
      <c r="V61" s="14">
        <v>1.8</v>
      </c>
      <c r="W61" s="14">
        <v>1.8</v>
      </c>
      <c r="X61" s="14">
        <v>1.8</v>
      </c>
      <c r="Y61" s="14">
        <v>1.6</v>
      </c>
      <c r="Z61" s="22" t="s">
        <v>36</v>
      </c>
      <c r="AA61" s="14">
        <f t="shared" si="22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33</v>
      </c>
      <c r="C62" s="1">
        <v>112</v>
      </c>
      <c r="D62" s="1">
        <v>112</v>
      </c>
      <c r="E62" s="1">
        <v>49</v>
      </c>
      <c r="F62" s="1">
        <v>165</v>
      </c>
      <c r="G62" s="6">
        <v>0.9</v>
      </c>
      <c r="H62" s="1">
        <v>180</v>
      </c>
      <c r="I62" s="1" t="s">
        <v>34</v>
      </c>
      <c r="J62" s="1">
        <v>54</v>
      </c>
      <c r="K62" s="1">
        <f t="shared" si="21"/>
        <v>-5</v>
      </c>
      <c r="L62" s="1"/>
      <c r="M62" s="1"/>
      <c r="N62" s="1"/>
      <c r="O62" s="1">
        <f t="shared" si="2"/>
        <v>9.8000000000000007</v>
      </c>
      <c r="P62" s="5"/>
      <c r="Q62" s="5">
        <f t="shared" ref="Q62:Q64" si="36">P62</f>
        <v>0</v>
      </c>
      <c r="R62" s="5"/>
      <c r="S62" s="1"/>
      <c r="T62" s="1">
        <f t="shared" si="5"/>
        <v>16.836734693877549</v>
      </c>
      <c r="U62" s="1">
        <f t="shared" si="6"/>
        <v>16.836734693877549</v>
      </c>
      <c r="V62" s="1">
        <v>14.8</v>
      </c>
      <c r="W62" s="1">
        <v>8.4</v>
      </c>
      <c r="X62" s="1">
        <v>1</v>
      </c>
      <c r="Y62" s="1">
        <v>3.4</v>
      </c>
      <c r="Z62" s="1"/>
      <c r="AA62" s="1">
        <f t="shared" ref="AA62:AA64" si="37">Q62*G62</f>
        <v>0</v>
      </c>
      <c r="AB62" s="6">
        <v>8</v>
      </c>
      <c r="AC62" s="9">
        <f t="shared" ref="AC62:AC63" si="38">Q62/AB62</f>
        <v>0</v>
      </c>
      <c r="AD62" s="1">
        <f t="shared" ref="AD62:AD64" si="39">AC62*AB62*G62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72</v>
      </c>
      <c r="D63" s="1"/>
      <c r="E63" s="1">
        <v>13</v>
      </c>
      <c r="F63" s="1">
        <v>57</v>
      </c>
      <c r="G63" s="6">
        <v>0.2</v>
      </c>
      <c r="H63" s="1">
        <v>180</v>
      </c>
      <c r="I63" s="1" t="s">
        <v>34</v>
      </c>
      <c r="J63" s="1">
        <v>13</v>
      </c>
      <c r="K63" s="1">
        <f t="shared" si="21"/>
        <v>0</v>
      </c>
      <c r="L63" s="1"/>
      <c r="M63" s="1"/>
      <c r="N63" s="1"/>
      <c r="O63" s="1">
        <f t="shared" si="2"/>
        <v>2.6</v>
      </c>
      <c r="P63" s="5"/>
      <c r="Q63" s="5">
        <f t="shared" si="36"/>
        <v>0</v>
      </c>
      <c r="R63" s="5"/>
      <c r="S63" s="1"/>
      <c r="T63" s="1">
        <f t="shared" si="5"/>
        <v>21.923076923076923</v>
      </c>
      <c r="U63" s="1">
        <f t="shared" si="6"/>
        <v>21.923076923076923</v>
      </c>
      <c r="V63" s="1">
        <v>1.4</v>
      </c>
      <c r="W63" s="1">
        <v>3</v>
      </c>
      <c r="X63" s="1">
        <v>2.8</v>
      </c>
      <c r="Y63" s="1">
        <v>6.8</v>
      </c>
      <c r="Z63" s="22" t="s">
        <v>36</v>
      </c>
      <c r="AA63" s="1">
        <f t="shared" si="37"/>
        <v>0</v>
      </c>
      <c r="AB63" s="6">
        <v>12</v>
      </c>
      <c r="AC63" s="9">
        <f t="shared" si="38"/>
        <v>0</v>
      </c>
      <c r="AD63" s="1">
        <f t="shared" si="3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64</v>
      </c>
      <c r="D64" s="1"/>
      <c r="E64" s="1">
        <v>39</v>
      </c>
      <c r="F64" s="1">
        <v>21</v>
      </c>
      <c r="G64" s="6">
        <v>0.2</v>
      </c>
      <c r="H64" s="1">
        <v>180</v>
      </c>
      <c r="I64" s="1" t="s">
        <v>34</v>
      </c>
      <c r="J64" s="1">
        <v>51</v>
      </c>
      <c r="K64" s="1">
        <f t="shared" si="21"/>
        <v>-12</v>
      </c>
      <c r="L64" s="1"/>
      <c r="M64" s="1"/>
      <c r="N64" s="1"/>
      <c r="O64" s="1">
        <f t="shared" si="2"/>
        <v>7.8</v>
      </c>
      <c r="P64" s="5">
        <f>O64*13-F64</f>
        <v>80.399999999999991</v>
      </c>
      <c r="Q64" s="5">
        <f t="shared" si="36"/>
        <v>80.399999999999991</v>
      </c>
      <c r="R64" s="5"/>
      <c r="S64" s="1"/>
      <c r="T64" s="1">
        <f t="shared" si="5"/>
        <v>13</v>
      </c>
      <c r="U64" s="1">
        <f t="shared" si="6"/>
        <v>2.6923076923076925</v>
      </c>
      <c r="V64" s="1">
        <v>2.2000000000000002</v>
      </c>
      <c r="W64" s="1">
        <v>4.8</v>
      </c>
      <c r="X64" s="1">
        <v>2</v>
      </c>
      <c r="Y64" s="1">
        <v>4.5999999999999996</v>
      </c>
      <c r="Z64" s="1"/>
      <c r="AA64" s="1">
        <f t="shared" si="37"/>
        <v>16.079999999999998</v>
      </c>
      <c r="AB64" s="6">
        <v>8</v>
      </c>
      <c r="AC64" s="9">
        <v>10</v>
      </c>
      <c r="AD64" s="1">
        <f t="shared" si="39"/>
        <v>16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104</v>
      </c>
      <c r="B65" s="14" t="s">
        <v>33</v>
      </c>
      <c r="C65" s="14">
        <v>74</v>
      </c>
      <c r="D65" s="14"/>
      <c r="E65" s="14">
        <v>10</v>
      </c>
      <c r="F65" s="14">
        <v>64</v>
      </c>
      <c r="G65" s="15">
        <v>0</v>
      </c>
      <c r="H65" s="14">
        <v>180</v>
      </c>
      <c r="I65" s="14" t="s">
        <v>55</v>
      </c>
      <c r="J65" s="14">
        <v>10</v>
      </c>
      <c r="K65" s="14">
        <f t="shared" si="21"/>
        <v>0</v>
      </c>
      <c r="L65" s="14"/>
      <c r="M65" s="14"/>
      <c r="N65" s="14"/>
      <c r="O65" s="14">
        <f t="shared" si="2"/>
        <v>2</v>
      </c>
      <c r="P65" s="16"/>
      <c r="Q65" s="16"/>
      <c r="R65" s="16"/>
      <c r="S65" s="14"/>
      <c r="T65" s="14">
        <f t="shared" si="5"/>
        <v>32</v>
      </c>
      <c r="U65" s="14">
        <f t="shared" si="6"/>
        <v>32</v>
      </c>
      <c r="V65" s="14">
        <v>4</v>
      </c>
      <c r="W65" s="14">
        <v>0.4</v>
      </c>
      <c r="X65" s="14">
        <v>0.2</v>
      </c>
      <c r="Y65" s="14">
        <v>1.6</v>
      </c>
      <c r="Z65" s="22" t="s">
        <v>36</v>
      </c>
      <c r="AA65" s="14">
        <f t="shared" si="22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105</v>
      </c>
      <c r="B66" s="14" t="s">
        <v>33</v>
      </c>
      <c r="C66" s="14">
        <v>170</v>
      </c>
      <c r="D66" s="14"/>
      <c r="E66" s="14">
        <v>3</v>
      </c>
      <c r="F66" s="14">
        <v>162</v>
      </c>
      <c r="G66" s="15">
        <v>0</v>
      </c>
      <c r="H66" s="14">
        <v>180</v>
      </c>
      <c r="I66" s="14" t="s">
        <v>55</v>
      </c>
      <c r="J66" s="14">
        <v>3</v>
      </c>
      <c r="K66" s="14">
        <f t="shared" si="21"/>
        <v>0</v>
      </c>
      <c r="L66" s="14"/>
      <c r="M66" s="14"/>
      <c r="N66" s="14"/>
      <c r="O66" s="14">
        <f t="shared" si="2"/>
        <v>0.6</v>
      </c>
      <c r="P66" s="16"/>
      <c r="Q66" s="16"/>
      <c r="R66" s="16"/>
      <c r="S66" s="14"/>
      <c r="T66" s="14">
        <f t="shared" si="5"/>
        <v>270</v>
      </c>
      <c r="U66" s="14">
        <f t="shared" si="6"/>
        <v>270</v>
      </c>
      <c r="V66" s="14">
        <v>1.8</v>
      </c>
      <c r="W66" s="14">
        <v>1</v>
      </c>
      <c r="X66" s="14">
        <v>0.6</v>
      </c>
      <c r="Y66" s="14">
        <v>1.8</v>
      </c>
      <c r="Z66" s="22" t="s">
        <v>36</v>
      </c>
      <c r="AA66" s="14">
        <f t="shared" si="22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33</v>
      </c>
      <c r="C67" s="1">
        <v>127</v>
      </c>
      <c r="D67" s="1"/>
      <c r="E67" s="1">
        <v>64</v>
      </c>
      <c r="F67" s="1">
        <v>57</v>
      </c>
      <c r="G67" s="6">
        <v>0.2</v>
      </c>
      <c r="H67" s="1">
        <v>180</v>
      </c>
      <c r="I67" s="1" t="s">
        <v>34</v>
      </c>
      <c r="J67" s="1">
        <v>64</v>
      </c>
      <c r="K67" s="1">
        <f t="shared" si="21"/>
        <v>0</v>
      </c>
      <c r="L67" s="1"/>
      <c r="M67" s="1"/>
      <c r="N67" s="1"/>
      <c r="O67" s="1">
        <f t="shared" si="2"/>
        <v>12.8</v>
      </c>
      <c r="P67" s="5">
        <f>O67*14-F67</f>
        <v>122.20000000000002</v>
      </c>
      <c r="Q67" s="5">
        <f>P67</f>
        <v>122.20000000000002</v>
      </c>
      <c r="R67" s="5"/>
      <c r="S67" s="1"/>
      <c r="T67" s="1">
        <f t="shared" si="5"/>
        <v>14</v>
      </c>
      <c r="U67" s="1">
        <f t="shared" si="6"/>
        <v>4.453125</v>
      </c>
      <c r="V67" s="1">
        <v>5.4</v>
      </c>
      <c r="W67" s="1">
        <v>3</v>
      </c>
      <c r="X67" s="1">
        <v>11.4</v>
      </c>
      <c r="Y67" s="1">
        <v>13.6</v>
      </c>
      <c r="Z67" s="1"/>
      <c r="AA67" s="1">
        <f>Q67*G67</f>
        <v>24.440000000000005</v>
      </c>
      <c r="AB67" s="6">
        <v>8</v>
      </c>
      <c r="AC67" s="9">
        <v>15</v>
      </c>
      <c r="AD67" s="1">
        <f>AC67*AB67*G67</f>
        <v>24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107</v>
      </c>
      <c r="B68" s="14" t="s">
        <v>33</v>
      </c>
      <c r="C68" s="14">
        <v>60</v>
      </c>
      <c r="D68" s="14"/>
      <c r="E68" s="14">
        <v>4</v>
      </c>
      <c r="F68" s="14">
        <v>56</v>
      </c>
      <c r="G68" s="15">
        <v>0</v>
      </c>
      <c r="H68" s="14" t="e">
        <v>#N/A</v>
      </c>
      <c r="I68" s="14" t="s">
        <v>55</v>
      </c>
      <c r="J68" s="14">
        <v>1</v>
      </c>
      <c r="K68" s="14">
        <f t="shared" si="21"/>
        <v>3</v>
      </c>
      <c r="L68" s="14"/>
      <c r="M68" s="14"/>
      <c r="N68" s="14"/>
      <c r="O68" s="14">
        <f t="shared" si="2"/>
        <v>0.8</v>
      </c>
      <c r="P68" s="16"/>
      <c r="Q68" s="16"/>
      <c r="R68" s="16"/>
      <c r="S68" s="14"/>
      <c r="T68" s="14">
        <f t="shared" si="5"/>
        <v>70</v>
      </c>
      <c r="U68" s="14">
        <f t="shared" si="6"/>
        <v>70</v>
      </c>
      <c r="V68" s="14">
        <v>0</v>
      </c>
      <c r="W68" s="14">
        <v>0</v>
      </c>
      <c r="X68" s="14">
        <v>0</v>
      </c>
      <c r="Y68" s="14">
        <v>0</v>
      </c>
      <c r="Z68" s="22" t="s">
        <v>36</v>
      </c>
      <c r="AA68" s="14">
        <f t="shared" si="22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108</v>
      </c>
      <c r="B69" s="14" t="s">
        <v>33</v>
      </c>
      <c r="C69" s="14">
        <v>80</v>
      </c>
      <c r="D69" s="14"/>
      <c r="E69" s="14">
        <v>8</v>
      </c>
      <c r="F69" s="14">
        <v>72</v>
      </c>
      <c r="G69" s="15">
        <v>0</v>
      </c>
      <c r="H69" s="14" t="e">
        <v>#N/A</v>
      </c>
      <c r="I69" s="14" t="s">
        <v>55</v>
      </c>
      <c r="J69" s="14">
        <v>5</v>
      </c>
      <c r="K69" s="14">
        <f t="shared" si="21"/>
        <v>3</v>
      </c>
      <c r="L69" s="14"/>
      <c r="M69" s="14"/>
      <c r="N69" s="14"/>
      <c r="O69" s="14">
        <f t="shared" si="2"/>
        <v>1.6</v>
      </c>
      <c r="P69" s="16"/>
      <c r="Q69" s="16"/>
      <c r="R69" s="16"/>
      <c r="S69" s="14"/>
      <c r="T69" s="14">
        <f t="shared" si="5"/>
        <v>45</v>
      </c>
      <c r="U69" s="14">
        <f t="shared" si="6"/>
        <v>45</v>
      </c>
      <c r="V69" s="14">
        <v>0</v>
      </c>
      <c r="W69" s="14">
        <v>0</v>
      </c>
      <c r="X69" s="14">
        <v>0</v>
      </c>
      <c r="Y69" s="14">
        <v>0</v>
      </c>
      <c r="Z69" s="22" t="s">
        <v>36</v>
      </c>
      <c r="AA69" s="14">
        <f t="shared" si="22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109</v>
      </c>
      <c r="B70" s="14" t="s">
        <v>33</v>
      </c>
      <c r="C70" s="14">
        <v>32</v>
      </c>
      <c r="D70" s="14"/>
      <c r="E70" s="14">
        <v>1</v>
      </c>
      <c r="F70" s="14">
        <v>31</v>
      </c>
      <c r="G70" s="15">
        <v>0</v>
      </c>
      <c r="H70" s="14" t="e">
        <v>#N/A</v>
      </c>
      <c r="I70" s="14" t="s">
        <v>55</v>
      </c>
      <c r="J70" s="14"/>
      <c r="K70" s="14">
        <f t="shared" ref="K70:K84" si="40">E70-J70</f>
        <v>1</v>
      </c>
      <c r="L70" s="14"/>
      <c r="M70" s="14"/>
      <c r="N70" s="14"/>
      <c r="O70" s="14">
        <f t="shared" si="2"/>
        <v>0.2</v>
      </c>
      <c r="P70" s="16"/>
      <c r="Q70" s="16"/>
      <c r="R70" s="16"/>
      <c r="S70" s="14"/>
      <c r="T70" s="14">
        <f t="shared" si="5"/>
        <v>155</v>
      </c>
      <c r="U70" s="14">
        <f t="shared" si="6"/>
        <v>155</v>
      </c>
      <c r="V70" s="14">
        <v>0</v>
      </c>
      <c r="W70" s="14">
        <v>0</v>
      </c>
      <c r="X70" s="14">
        <v>0</v>
      </c>
      <c r="Y70" s="14">
        <v>0</v>
      </c>
      <c r="Z70" s="22" t="s">
        <v>36</v>
      </c>
      <c r="AA70" s="14">
        <f t="shared" ref="AA70" si="41">P70*G70</f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43</v>
      </c>
      <c r="C71" s="1"/>
      <c r="D71" s="1">
        <v>102</v>
      </c>
      <c r="E71" s="1"/>
      <c r="F71" s="1">
        <v>102</v>
      </c>
      <c r="G71" s="6">
        <v>1</v>
      </c>
      <c r="H71" s="1">
        <v>180</v>
      </c>
      <c r="I71" s="1" t="s">
        <v>34</v>
      </c>
      <c r="J71" s="1"/>
      <c r="K71" s="1">
        <f t="shared" si="40"/>
        <v>0</v>
      </c>
      <c r="L71" s="1"/>
      <c r="M71" s="1"/>
      <c r="N71" s="1"/>
      <c r="O71" s="1">
        <f t="shared" ref="O71:O84" si="42">E71/5</f>
        <v>0</v>
      </c>
      <c r="P71" s="5"/>
      <c r="Q71" s="5">
        <v>80</v>
      </c>
      <c r="R71" s="5">
        <v>100</v>
      </c>
      <c r="S71" s="1" t="s">
        <v>125</v>
      </c>
      <c r="T71" s="1" t="e">
        <f t="shared" ref="T71:T84" si="43">(F71+P71)/O71</f>
        <v>#DIV/0!</v>
      </c>
      <c r="U71" s="1" t="e">
        <f t="shared" ref="U71:U84" si="44">F71/O71</f>
        <v>#DIV/0!</v>
      </c>
      <c r="V71" s="1">
        <v>0</v>
      </c>
      <c r="W71" s="1">
        <v>0</v>
      </c>
      <c r="X71" s="1">
        <v>0</v>
      </c>
      <c r="Y71" s="1">
        <v>0.2</v>
      </c>
      <c r="Z71" s="1"/>
      <c r="AA71" s="1">
        <f t="shared" ref="AA71:AA84" si="45">Q71*G71</f>
        <v>80</v>
      </c>
      <c r="AB71" s="6">
        <v>3</v>
      </c>
      <c r="AC71" s="9">
        <v>27</v>
      </c>
      <c r="AD71" s="1">
        <f t="shared" ref="AD71:AD84" si="46">AC71*AB71*G71</f>
        <v>81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528</v>
      </c>
      <c r="D72" s="1">
        <v>96</v>
      </c>
      <c r="E72" s="1">
        <v>221</v>
      </c>
      <c r="F72" s="1">
        <v>361</v>
      </c>
      <c r="G72" s="6">
        <v>0.25</v>
      </c>
      <c r="H72" s="1">
        <v>180</v>
      </c>
      <c r="I72" s="1" t="s">
        <v>34</v>
      </c>
      <c r="J72" s="1">
        <v>206</v>
      </c>
      <c r="K72" s="1">
        <f t="shared" si="40"/>
        <v>15</v>
      </c>
      <c r="L72" s="1"/>
      <c r="M72" s="1"/>
      <c r="N72" s="1"/>
      <c r="O72" s="1">
        <f t="shared" si="42"/>
        <v>44.2</v>
      </c>
      <c r="P72" s="5">
        <f t="shared" ref="P72:P83" si="47">O72*14-F72</f>
        <v>257.80000000000007</v>
      </c>
      <c r="Q72" s="5">
        <f t="shared" ref="Q72:Q84" si="48">P72</f>
        <v>257.80000000000007</v>
      </c>
      <c r="R72" s="5"/>
      <c r="S72" s="1"/>
      <c r="T72" s="1">
        <f t="shared" si="43"/>
        <v>14</v>
      </c>
      <c r="U72" s="1">
        <f t="shared" si="44"/>
        <v>8.1674208144796374</v>
      </c>
      <c r="V72" s="1">
        <v>41.2</v>
      </c>
      <c r="W72" s="1">
        <v>31.6</v>
      </c>
      <c r="X72" s="1">
        <v>60.8</v>
      </c>
      <c r="Y72" s="1">
        <v>46.6</v>
      </c>
      <c r="Z72" s="1"/>
      <c r="AA72" s="1">
        <f t="shared" si="45"/>
        <v>64.450000000000017</v>
      </c>
      <c r="AB72" s="6">
        <v>12</v>
      </c>
      <c r="AC72" s="9">
        <v>22</v>
      </c>
      <c r="AD72" s="1">
        <f t="shared" si="46"/>
        <v>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390</v>
      </c>
      <c r="D73" s="1"/>
      <c r="E73" s="1">
        <v>115</v>
      </c>
      <c r="F73" s="1">
        <v>239</v>
      </c>
      <c r="G73" s="6">
        <v>0.3</v>
      </c>
      <c r="H73" s="1">
        <v>180</v>
      </c>
      <c r="I73" s="1" t="s">
        <v>34</v>
      </c>
      <c r="J73" s="1">
        <v>119</v>
      </c>
      <c r="K73" s="1">
        <f t="shared" si="40"/>
        <v>-4</v>
      </c>
      <c r="L73" s="1"/>
      <c r="M73" s="1"/>
      <c r="N73" s="1"/>
      <c r="O73" s="1">
        <f t="shared" si="42"/>
        <v>23</v>
      </c>
      <c r="P73" s="5">
        <f t="shared" si="47"/>
        <v>83</v>
      </c>
      <c r="Q73" s="5">
        <f t="shared" si="48"/>
        <v>83</v>
      </c>
      <c r="R73" s="5"/>
      <c r="S73" s="1"/>
      <c r="T73" s="1">
        <f t="shared" si="43"/>
        <v>14</v>
      </c>
      <c r="U73" s="1">
        <f t="shared" si="44"/>
        <v>10.391304347826088</v>
      </c>
      <c r="V73" s="1">
        <v>23.8</v>
      </c>
      <c r="W73" s="1">
        <v>31.4</v>
      </c>
      <c r="X73" s="1">
        <v>18.8</v>
      </c>
      <c r="Y73" s="1">
        <v>21</v>
      </c>
      <c r="Z73" s="1"/>
      <c r="AA73" s="1">
        <f t="shared" si="45"/>
        <v>24.9</v>
      </c>
      <c r="AB73" s="6">
        <v>12</v>
      </c>
      <c r="AC73" s="9">
        <v>7</v>
      </c>
      <c r="AD73" s="1">
        <f t="shared" si="46"/>
        <v>25.2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43</v>
      </c>
      <c r="C74" s="1">
        <v>94.3</v>
      </c>
      <c r="D74" s="1">
        <v>77.400000000000006</v>
      </c>
      <c r="E74" s="1">
        <v>37.799999999999997</v>
      </c>
      <c r="F74" s="1">
        <v>123.1</v>
      </c>
      <c r="G74" s="6">
        <v>1</v>
      </c>
      <c r="H74" s="1">
        <v>180</v>
      </c>
      <c r="I74" s="1" t="s">
        <v>34</v>
      </c>
      <c r="J74" s="1">
        <v>32</v>
      </c>
      <c r="K74" s="1">
        <f t="shared" si="40"/>
        <v>5.7999999999999972</v>
      </c>
      <c r="L74" s="1"/>
      <c r="M74" s="1"/>
      <c r="N74" s="1"/>
      <c r="O74" s="1">
        <f t="shared" si="42"/>
        <v>7.56</v>
      </c>
      <c r="P74" s="5"/>
      <c r="Q74" s="5">
        <f t="shared" si="48"/>
        <v>0</v>
      </c>
      <c r="R74" s="5"/>
      <c r="S74" s="1"/>
      <c r="T74" s="1">
        <f t="shared" si="43"/>
        <v>16.283068783068781</v>
      </c>
      <c r="U74" s="1">
        <f t="shared" si="44"/>
        <v>16.283068783068781</v>
      </c>
      <c r="V74" s="1">
        <v>11.4</v>
      </c>
      <c r="W74" s="1">
        <v>9.36</v>
      </c>
      <c r="X74" s="1">
        <v>9.34</v>
      </c>
      <c r="Y74" s="1">
        <v>5.04</v>
      </c>
      <c r="Z74" s="1"/>
      <c r="AA74" s="1">
        <f t="shared" si="45"/>
        <v>0</v>
      </c>
      <c r="AB74" s="6">
        <v>1.8</v>
      </c>
      <c r="AC74" s="9">
        <f t="shared" ref="AC74:AC84" si="49">Q74/AB74</f>
        <v>0</v>
      </c>
      <c r="AD74" s="1">
        <f t="shared" si="4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33</v>
      </c>
      <c r="C75" s="1">
        <v>283</v>
      </c>
      <c r="D75" s="1"/>
      <c r="E75" s="1">
        <v>102</v>
      </c>
      <c r="F75" s="1">
        <v>148</v>
      </c>
      <c r="G75" s="6">
        <v>0.3</v>
      </c>
      <c r="H75" s="1">
        <v>180</v>
      </c>
      <c r="I75" s="1" t="s">
        <v>34</v>
      </c>
      <c r="J75" s="1">
        <v>96</v>
      </c>
      <c r="K75" s="1">
        <f t="shared" si="40"/>
        <v>6</v>
      </c>
      <c r="L75" s="1"/>
      <c r="M75" s="1"/>
      <c r="N75" s="1"/>
      <c r="O75" s="1">
        <f t="shared" si="42"/>
        <v>20.399999999999999</v>
      </c>
      <c r="P75" s="5">
        <f t="shared" si="47"/>
        <v>137.59999999999997</v>
      </c>
      <c r="Q75" s="5">
        <f t="shared" si="48"/>
        <v>137.59999999999997</v>
      </c>
      <c r="R75" s="5"/>
      <c r="S75" s="1"/>
      <c r="T75" s="1">
        <f t="shared" si="43"/>
        <v>14</v>
      </c>
      <c r="U75" s="1">
        <f t="shared" si="44"/>
        <v>7.2549019607843146</v>
      </c>
      <c r="V75" s="1">
        <v>15.2</v>
      </c>
      <c r="W75" s="1">
        <v>22</v>
      </c>
      <c r="X75" s="1">
        <v>21.8</v>
      </c>
      <c r="Y75" s="1">
        <v>17.8</v>
      </c>
      <c r="Z75" s="1"/>
      <c r="AA75" s="1">
        <f t="shared" si="45"/>
        <v>41.279999999999987</v>
      </c>
      <c r="AB75" s="6">
        <v>12</v>
      </c>
      <c r="AC75" s="9">
        <v>12</v>
      </c>
      <c r="AD75" s="1">
        <f t="shared" si="46"/>
        <v>43.199999999999996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308</v>
      </c>
      <c r="D76" s="1"/>
      <c r="E76" s="1">
        <v>105</v>
      </c>
      <c r="F76" s="1">
        <v>191</v>
      </c>
      <c r="G76" s="6">
        <v>0.2</v>
      </c>
      <c r="H76" s="1">
        <v>365</v>
      </c>
      <c r="I76" s="1" t="s">
        <v>34</v>
      </c>
      <c r="J76" s="1">
        <v>104</v>
      </c>
      <c r="K76" s="1">
        <f t="shared" si="40"/>
        <v>1</v>
      </c>
      <c r="L76" s="1"/>
      <c r="M76" s="1"/>
      <c r="N76" s="1"/>
      <c r="O76" s="1">
        <f t="shared" si="42"/>
        <v>21</v>
      </c>
      <c r="P76" s="5">
        <f t="shared" si="47"/>
        <v>103</v>
      </c>
      <c r="Q76" s="5">
        <f t="shared" si="48"/>
        <v>103</v>
      </c>
      <c r="R76" s="5"/>
      <c r="S76" s="1"/>
      <c r="T76" s="1">
        <f t="shared" si="43"/>
        <v>14</v>
      </c>
      <c r="U76" s="1">
        <f t="shared" si="44"/>
        <v>9.0952380952380949</v>
      </c>
      <c r="V76" s="1">
        <v>11.2</v>
      </c>
      <c r="W76" s="1">
        <v>19.8</v>
      </c>
      <c r="X76" s="1">
        <v>21.4</v>
      </c>
      <c r="Y76" s="1">
        <v>22</v>
      </c>
      <c r="Z76" s="1"/>
      <c r="AA76" s="1">
        <f t="shared" si="45"/>
        <v>20.6</v>
      </c>
      <c r="AB76" s="6">
        <v>6</v>
      </c>
      <c r="AC76" s="9">
        <v>17</v>
      </c>
      <c r="AD76" s="1">
        <f t="shared" si="46"/>
        <v>20.400000000000002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33</v>
      </c>
      <c r="C77" s="1">
        <v>464</v>
      </c>
      <c r="D77" s="1"/>
      <c r="E77" s="1">
        <v>116</v>
      </c>
      <c r="F77" s="1">
        <v>332</v>
      </c>
      <c r="G77" s="6">
        <v>0.2</v>
      </c>
      <c r="H77" s="1">
        <v>365</v>
      </c>
      <c r="I77" s="1" t="s">
        <v>34</v>
      </c>
      <c r="J77" s="1">
        <v>114</v>
      </c>
      <c r="K77" s="1">
        <f t="shared" si="40"/>
        <v>2</v>
      </c>
      <c r="L77" s="1"/>
      <c r="M77" s="1"/>
      <c r="N77" s="1"/>
      <c r="O77" s="1">
        <f t="shared" si="42"/>
        <v>23.2</v>
      </c>
      <c r="P77" s="5"/>
      <c r="Q77" s="5">
        <f t="shared" si="48"/>
        <v>0</v>
      </c>
      <c r="R77" s="5"/>
      <c r="S77" s="1"/>
      <c r="T77" s="1">
        <f t="shared" si="43"/>
        <v>14.310344827586208</v>
      </c>
      <c r="U77" s="1">
        <f t="shared" si="44"/>
        <v>14.310344827586208</v>
      </c>
      <c r="V77" s="1">
        <v>15.6</v>
      </c>
      <c r="W77" s="1">
        <v>24.2</v>
      </c>
      <c r="X77" s="1">
        <v>46.2</v>
      </c>
      <c r="Y77" s="1">
        <v>19.2</v>
      </c>
      <c r="Z77" s="22" t="s">
        <v>36</v>
      </c>
      <c r="AA77" s="1">
        <f t="shared" si="45"/>
        <v>0</v>
      </c>
      <c r="AB77" s="6">
        <v>6</v>
      </c>
      <c r="AC77" s="9">
        <f t="shared" si="49"/>
        <v>0</v>
      </c>
      <c r="AD77" s="1">
        <f t="shared" si="4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33</v>
      </c>
      <c r="C78" s="1">
        <v>89</v>
      </c>
      <c r="D78" s="1">
        <v>98</v>
      </c>
      <c r="E78" s="1">
        <v>27</v>
      </c>
      <c r="F78" s="1">
        <v>146</v>
      </c>
      <c r="G78" s="6">
        <v>0.3</v>
      </c>
      <c r="H78" s="1">
        <v>180</v>
      </c>
      <c r="I78" s="1" t="s">
        <v>34</v>
      </c>
      <c r="J78" s="1">
        <v>25</v>
      </c>
      <c r="K78" s="1">
        <f t="shared" si="40"/>
        <v>2</v>
      </c>
      <c r="L78" s="1"/>
      <c r="M78" s="1"/>
      <c r="N78" s="1"/>
      <c r="O78" s="1">
        <f t="shared" si="42"/>
        <v>5.4</v>
      </c>
      <c r="P78" s="5"/>
      <c r="Q78" s="5">
        <f t="shared" si="48"/>
        <v>0</v>
      </c>
      <c r="R78" s="5"/>
      <c r="S78" s="1"/>
      <c r="T78" s="1">
        <f t="shared" si="43"/>
        <v>27.037037037037035</v>
      </c>
      <c r="U78" s="1">
        <f t="shared" si="44"/>
        <v>27.037037037037035</v>
      </c>
      <c r="V78" s="1">
        <v>12</v>
      </c>
      <c r="W78" s="1">
        <v>1.6</v>
      </c>
      <c r="X78" s="1">
        <v>9.8000000000000007</v>
      </c>
      <c r="Y78" s="1">
        <v>6.8</v>
      </c>
      <c r="Z78" s="1"/>
      <c r="AA78" s="1">
        <f t="shared" si="45"/>
        <v>0</v>
      </c>
      <c r="AB78" s="6">
        <v>14</v>
      </c>
      <c r="AC78" s="9">
        <f t="shared" si="49"/>
        <v>0</v>
      </c>
      <c r="AD78" s="1">
        <f t="shared" si="4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33</v>
      </c>
      <c r="C79" s="1">
        <v>105</v>
      </c>
      <c r="D79" s="1"/>
      <c r="E79" s="1">
        <v>70</v>
      </c>
      <c r="F79" s="1">
        <v>35</v>
      </c>
      <c r="G79" s="6">
        <v>0.48</v>
      </c>
      <c r="H79" s="1">
        <v>180</v>
      </c>
      <c r="I79" s="1" t="s">
        <v>34</v>
      </c>
      <c r="J79" s="1">
        <v>56</v>
      </c>
      <c r="K79" s="1">
        <f t="shared" si="40"/>
        <v>14</v>
      </c>
      <c r="L79" s="1"/>
      <c r="M79" s="1"/>
      <c r="N79" s="1"/>
      <c r="O79" s="1">
        <f t="shared" si="42"/>
        <v>14</v>
      </c>
      <c r="P79" s="5">
        <f>O79*13-F79</f>
        <v>147</v>
      </c>
      <c r="Q79" s="5">
        <f t="shared" si="48"/>
        <v>147</v>
      </c>
      <c r="R79" s="5"/>
      <c r="S79" s="1"/>
      <c r="T79" s="1">
        <f t="shared" si="43"/>
        <v>13</v>
      </c>
      <c r="U79" s="1">
        <f t="shared" si="44"/>
        <v>2.5</v>
      </c>
      <c r="V79" s="1">
        <v>5.4</v>
      </c>
      <c r="W79" s="1">
        <v>8.6</v>
      </c>
      <c r="X79" s="1">
        <v>4.4000000000000004</v>
      </c>
      <c r="Y79" s="1">
        <v>8.4</v>
      </c>
      <c r="Z79" s="1"/>
      <c r="AA79" s="1">
        <f t="shared" si="45"/>
        <v>70.56</v>
      </c>
      <c r="AB79" s="6">
        <v>8</v>
      </c>
      <c r="AC79" s="9">
        <v>18</v>
      </c>
      <c r="AD79" s="1">
        <f t="shared" si="46"/>
        <v>69.12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33</v>
      </c>
      <c r="C80" s="1">
        <v>1001</v>
      </c>
      <c r="D80" s="1">
        <v>384</v>
      </c>
      <c r="E80" s="1">
        <v>476</v>
      </c>
      <c r="F80" s="1">
        <v>708</v>
      </c>
      <c r="G80" s="6">
        <v>0.25</v>
      </c>
      <c r="H80" s="1">
        <v>180</v>
      </c>
      <c r="I80" s="1" t="s">
        <v>34</v>
      </c>
      <c r="J80" s="1">
        <v>453</v>
      </c>
      <c r="K80" s="1">
        <f t="shared" si="40"/>
        <v>23</v>
      </c>
      <c r="L80" s="1"/>
      <c r="M80" s="1"/>
      <c r="N80" s="1"/>
      <c r="O80" s="1">
        <f t="shared" si="42"/>
        <v>95.2</v>
      </c>
      <c r="P80" s="5">
        <f t="shared" si="47"/>
        <v>624.79999999999995</v>
      </c>
      <c r="Q80" s="5">
        <f t="shared" si="48"/>
        <v>624.79999999999995</v>
      </c>
      <c r="R80" s="5"/>
      <c r="S80" s="1"/>
      <c r="T80" s="1">
        <f t="shared" si="43"/>
        <v>13.999999999999998</v>
      </c>
      <c r="U80" s="1">
        <f t="shared" si="44"/>
        <v>7.4369747899159657</v>
      </c>
      <c r="V80" s="1">
        <v>84.6</v>
      </c>
      <c r="W80" s="1">
        <v>81.2</v>
      </c>
      <c r="X80" s="1">
        <v>108.6</v>
      </c>
      <c r="Y80" s="1">
        <v>70.2</v>
      </c>
      <c r="Z80" s="1"/>
      <c r="AA80" s="1">
        <f t="shared" si="45"/>
        <v>156.19999999999999</v>
      </c>
      <c r="AB80" s="6">
        <v>12</v>
      </c>
      <c r="AC80" s="9">
        <v>52</v>
      </c>
      <c r="AD80" s="1">
        <f t="shared" si="46"/>
        <v>156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941</v>
      </c>
      <c r="D81" s="1">
        <v>264</v>
      </c>
      <c r="E81" s="1">
        <v>440</v>
      </c>
      <c r="F81" s="1">
        <v>627</v>
      </c>
      <c r="G81" s="6">
        <v>0.25</v>
      </c>
      <c r="H81" s="1">
        <v>180</v>
      </c>
      <c r="I81" s="1" t="s">
        <v>34</v>
      </c>
      <c r="J81" s="1">
        <v>411</v>
      </c>
      <c r="K81" s="1">
        <f t="shared" si="40"/>
        <v>29</v>
      </c>
      <c r="L81" s="1"/>
      <c r="M81" s="1"/>
      <c r="N81" s="1"/>
      <c r="O81" s="1">
        <f t="shared" si="42"/>
        <v>88</v>
      </c>
      <c r="P81" s="5">
        <f t="shared" si="47"/>
        <v>605</v>
      </c>
      <c r="Q81" s="5">
        <f t="shared" si="48"/>
        <v>605</v>
      </c>
      <c r="R81" s="5"/>
      <c r="S81" s="1"/>
      <c r="T81" s="1">
        <f t="shared" si="43"/>
        <v>14</v>
      </c>
      <c r="U81" s="1">
        <f t="shared" si="44"/>
        <v>7.125</v>
      </c>
      <c r="V81" s="1">
        <v>76</v>
      </c>
      <c r="W81" s="1">
        <v>78.8</v>
      </c>
      <c r="X81" s="1">
        <v>105.4</v>
      </c>
      <c r="Y81" s="1">
        <v>65.2</v>
      </c>
      <c r="Z81" s="1"/>
      <c r="AA81" s="1">
        <f t="shared" si="45"/>
        <v>151.25</v>
      </c>
      <c r="AB81" s="6">
        <v>12</v>
      </c>
      <c r="AC81" s="9">
        <v>50</v>
      </c>
      <c r="AD81" s="1">
        <f t="shared" si="46"/>
        <v>150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43</v>
      </c>
      <c r="C82" s="1">
        <v>151.6</v>
      </c>
      <c r="D82" s="1">
        <v>24.3</v>
      </c>
      <c r="E82" s="1">
        <v>16.2</v>
      </c>
      <c r="F82" s="1">
        <v>151.6</v>
      </c>
      <c r="G82" s="6">
        <v>1</v>
      </c>
      <c r="H82" s="1">
        <v>180</v>
      </c>
      <c r="I82" s="1" t="s">
        <v>34</v>
      </c>
      <c r="J82" s="1">
        <v>16.5</v>
      </c>
      <c r="K82" s="1">
        <f t="shared" si="40"/>
        <v>-0.30000000000000071</v>
      </c>
      <c r="L82" s="1"/>
      <c r="M82" s="1"/>
      <c r="N82" s="1"/>
      <c r="O82" s="1">
        <f t="shared" si="42"/>
        <v>3.2399999999999998</v>
      </c>
      <c r="P82" s="5"/>
      <c r="Q82" s="5">
        <f t="shared" si="48"/>
        <v>0</v>
      </c>
      <c r="R82" s="5"/>
      <c r="S82" s="1"/>
      <c r="T82" s="1">
        <f t="shared" si="43"/>
        <v>46.790123456790127</v>
      </c>
      <c r="U82" s="1">
        <f t="shared" si="44"/>
        <v>46.790123456790127</v>
      </c>
      <c r="V82" s="1">
        <v>11.88</v>
      </c>
      <c r="W82" s="1">
        <v>13.5</v>
      </c>
      <c r="X82" s="1">
        <v>7.56</v>
      </c>
      <c r="Y82" s="1">
        <v>10.18</v>
      </c>
      <c r="Z82" s="1"/>
      <c r="AA82" s="1">
        <f t="shared" si="45"/>
        <v>0</v>
      </c>
      <c r="AB82" s="6">
        <v>2.7</v>
      </c>
      <c r="AC82" s="9">
        <f t="shared" si="49"/>
        <v>0</v>
      </c>
      <c r="AD82" s="1">
        <f t="shared" si="4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43</v>
      </c>
      <c r="C83" s="1">
        <v>814.6</v>
      </c>
      <c r="D83" s="1"/>
      <c r="E83" s="1">
        <v>285</v>
      </c>
      <c r="F83" s="1">
        <v>514.6</v>
      </c>
      <c r="G83" s="6">
        <v>1</v>
      </c>
      <c r="H83" s="1">
        <v>180</v>
      </c>
      <c r="I83" s="1" t="s">
        <v>34</v>
      </c>
      <c r="J83" s="1">
        <v>295.89999999999998</v>
      </c>
      <c r="K83" s="1">
        <f t="shared" si="40"/>
        <v>-10.899999999999977</v>
      </c>
      <c r="L83" s="1"/>
      <c r="M83" s="1"/>
      <c r="N83" s="1"/>
      <c r="O83" s="1">
        <f t="shared" si="42"/>
        <v>57</v>
      </c>
      <c r="P83" s="5">
        <f t="shared" si="47"/>
        <v>283.39999999999998</v>
      </c>
      <c r="Q83" s="5">
        <f t="shared" si="48"/>
        <v>283.39999999999998</v>
      </c>
      <c r="R83" s="5"/>
      <c r="S83" s="1"/>
      <c r="T83" s="1">
        <f t="shared" si="43"/>
        <v>14</v>
      </c>
      <c r="U83" s="1">
        <f t="shared" si="44"/>
        <v>9.0280701754385966</v>
      </c>
      <c r="V83" s="1">
        <v>23</v>
      </c>
      <c r="W83" s="1">
        <v>61</v>
      </c>
      <c r="X83" s="1">
        <v>40.54</v>
      </c>
      <c r="Y83" s="1">
        <v>28</v>
      </c>
      <c r="Z83" s="1"/>
      <c r="AA83" s="1">
        <f t="shared" si="45"/>
        <v>283.39999999999998</v>
      </c>
      <c r="AB83" s="6">
        <v>5</v>
      </c>
      <c r="AC83" s="9">
        <v>57</v>
      </c>
      <c r="AD83" s="1">
        <f t="shared" si="46"/>
        <v>285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33</v>
      </c>
      <c r="C84" s="1">
        <v>728</v>
      </c>
      <c r="D84" s="1">
        <v>990</v>
      </c>
      <c r="E84" s="1">
        <v>352</v>
      </c>
      <c r="F84" s="1">
        <v>1170</v>
      </c>
      <c r="G84" s="6">
        <v>0.14000000000000001</v>
      </c>
      <c r="H84" s="1">
        <v>180</v>
      </c>
      <c r="I84" s="1" t="s">
        <v>34</v>
      </c>
      <c r="J84" s="1">
        <v>346</v>
      </c>
      <c r="K84" s="1">
        <f t="shared" si="40"/>
        <v>6</v>
      </c>
      <c r="L84" s="1"/>
      <c r="M84" s="1"/>
      <c r="N84" s="1"/>
      <c r="O84" s="1">
        <f t="shared" si="42"/>
        <v>70.400000000000006</v>
      </c>
      <c r="P84" s="5"/>
      <c r="Q84" s="5">
        <f t="shared" si="48"/>
        <v>0</v>
      </c>
      <c r="R84" s="5"/>
      <c r="S84" s="1"/>
      <c r="T84" s="1">
        <f t="shared" si="43"/>
        <v>16.61931818181818</v>
      </c>
      <c r="U84" s="1">
        <f t="shared" si="44"/>
        <v>16.61931818181818</v>
      </c>
      <c r="V84" s="1">
        <v>107.4</v>
      </c>
      <c r="W84" s="1">
        <v>64.599999999999994</v>
      </c>
      <c r="X84" s="1">
        <v>51.4</v>
      </c>
      <c r="Y84" s="1">
        <v>109.6</v>
      </c>
      <c r="Z84" s="1"/>
      <c r="AA84" s="1">
        <f t="shared" si="45"/>
        <v>0</v>
      </c>
      <c r="AB84" s="6">
        <v>22</v>
      </c>
      <c r="AC84" s="9">
        <f t="shared" si="49"/>
        <v>0</v>
      </c>
      <c r="AD84" s="1">
        <f t="shared" si="46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2024-03-14T11:20:54Z</dcterms:created>
  <dcterms:modified xsi:type="dcterms:W3CDTF">2024-03-15T10:12:35Z</dcterms:modified>
</cp:coreProperties>
</file>