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4,03,24 ПОКОМ КИ филиалы\"/>
    </mc:Choice>
  </mc:AlternateContent>
  <xr:revisionPtr revIDLastSave="0" documentId="13_ncr:1_{B458D05F-7398-4E11-9E04-E6C2AD9A694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Sheet!$A$3:$AD$127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0" i="1" l="1"/>
  <c r="E11" i="1"/>
  <c r="E10" i="1"/>
  <c r="E7" i="1"/>
  <c r="Q7" i="1" s="1"/>
  <c r="Q8" i="1"/>
  <c r="R8" i="1" s="1"/>
  <c r="Q9" i="1"/>
  <c r="Q10" i="1"/>
  <c r="R10" i="1" s="1"/>
  <c r="Q11" i="1"/>
  <c r="Q12" i="1"/>
  <c r="U12" i="1" s="1"/>
  <c r="Q13" i="1"/>
  <c r="U13" i="1" s="1"/>
  <c r="Q14" i="1"/>
  <c r="Q15" i="1"/>
  <c r="Q16" i="1"/>
  <c r="Q17" i="1"/>
  <c r="Q18" i="1"/>
  <c r="Q19" i="1"/>
  <c r="Q20" i="1"/>
  <c r="U20" i="1" s="1"/>
  <c r="Q21" i="1"/>
  <c r="U21" i="1" s="1"/>
  <c r="Q22" i="1"/>
  <c r="Q23" i="1"/>
  <c r="Q24" i="1"/>
  <c r="R24" i="1" s="1"/>
  <c r="Q25" i="1"/>
  <c r="Q26" i="1"/>
  <c r="Q27" i="1"/>
  <c r="Q28" i="1"/>
  <c r="U28" i="1" s="1"/>
  <c r="Q29" i="1"/>
  <c r="Q30" i="1"/>
  <c r="Q31" i="1"/>
  <c r="Q32" i="1"/>
  <c r="Q33" i="1"/>
  <c r="Q34" i="1"/>
  <c r="Q35" i="1"/>
  <c r="Q36" i="1"/>
  <c r="Q37" i="1"/>
  <c r="Q38" i="1"/>
  <c r="Q39" i="1"/>
  <c r="Q40" i="1"/>
  <c r="R40" i="1" s="1"/>
  <c r="Q41" i="1"/>
  <c r="R41" i="1" s="1"/>
  <c r="Q42" i="1"/>
  <c r="Q43" i="1"/>
  <c r="Q44" i="1"/>
  <c r="Q45" i="1"/>
  <c r="Q46" i="1"/>
  <c r="Q47" i="1"/>
  <c r="Q48" i="1"/>
  <c r="Q49" i="1"/>
  <c r="Q50" i="1"/>
  <c r="Q51" i="1"/>
  <c r="U51" i="1" s="1"/>
  <c r="Q52" i="1"/>
  <c r="R52" i="1" s="1"/>
  <c r="Q53" i="1"/>
  <c r="Q54" i="1"/>
  <c r="Q55" i="1"/>
  <c r="Q56" i="1"/>
  <c r="Q57" i="1"/>
  <c r="U57" i="1" s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U70" i="1" s="1"/>
  <c r="Q71" i="1"/>
  <c r="Q72" i="1"/>
  <c r="U72" i="1" s="1"/>
  <c r="Q73" i="1"/>
  <c r="Q74" i="1"/>
  <c r="U74" i="1" s="1"/>
  <c r="Q75" i="1"/>
  <c r="U75" i="1" s="1"/>
  <c r="Q76" i="1"/>
  <c r="Q77" i="1"/>
  <c r="Q78" i="1"/>
  <c r="Q79" i="1"/>
  <c r="Q80" i="1"/>
  <c r="U80" i="1" s="1"/>
  <c r="Q81" i="1"/>
  <c r="Q82" i="1"/>
  <c r="U82" i="1" s="1"/>
  <c r="Q83" i="1"/>
  <c r="Q84" i="1"/>
  <c r="Q85" i="1"/>
  <c r="Q86" i="1"/>
  <c r="Q87" i="1"/>
  <c r="Q88" i="1"/>
  <c r="Q89" i="1"/>
  <c r="U89" i="1" s="1"/>
  <c r="Q90" i="1"/>
  <c r="R90" i="1" s="1"/>
  <c r="Q91" i="1"/>
  <c r="Q92" i="1"/>
  <c r="V92" i="1" s="1"/>
  <c r="Q93" i="1"/>
  <c r="Q94" i="1"/>
  <c r="V94" i="1" s="1"/>
  <c r="Q95" i="1"/>
  <c r="Q96" i="1"/>
  <c r="V96" i="1" s="1"/>
  <c r="Q97" i="1"/>
  <c r="Q98" i="1"/>
  <c r="V98" i="1" s="1"/>
  <c r="Q99" i="1"/>
  <c r="Q100" i="1"/>
  <c r="V100" i="1" s="1"/>
  <c r="Q101" i="1"/>
  <c r="V101" i="1" s="1"/>
  <c r="Q102" i="1"/>
  <c r="V102" i="1" s="1"/>
  <c r="Q103" i="1"/>
  <c r="Q104" i="1"/>
  <c r="V104" i="1" s="1"/>
  <c r="Q105" i="1"/>
  <c r="V105" i="1" s="1"/>
  <c r="Q106" i="1"/>
  <c r="V106" i="1" s="1"/>
  <c r="Q107" i="1"/>
  <c r="V107" i="1" s="1"/>
  <c r="Q108" i="1"/>
  <c r="V108" i="1" s="1"/>
  <c r="Q109" i="1"/>
  <c r="V109" i="1" s="1"/>
  <c r="Q110" i="1"/>
  <c r="V110" i="1" s="1"/>
  <c r="Q111" i="1"/>
  <c r="V111" i="1" s="1"/>
  <c r="Q112" i="1"/>
  <c r="V112" i="1" s="1"/>
  <c r="Q113" i="1"/>
  <c r="Q114" i="1"/>
  <c r="V114" i="1" s="1"/>
  <c r="Q115" i="1"/>
  <c r="V115" i="1" s="1"/>
  <c r="Q116" i="1"/>
  <c r="V116" i="1" s="1"/>
  <c r="Q117" i="1"/>
  <c r="V117" i="1" s="1"/>
  <c r="Q118" i="1"/>
  <c r="V118" i="1" s="1"/>
  <c r="Q119" i="1"/>
  <c r="V119" i="1" s="1"/>
  <c r="Q120" i="1"/>
  <c r="V120" i="1" s="1"/>
  <c r="Q121" i="1"/>
  <c r="V121" i="1" s="1"/>
  <c r="Q122" i="1"/>
  <c r="V122" i="1" s="1"/>
  <c r="Q123" i="1"/>
  <c r="V123" i="1" s="1"/>
  <c r="Q124" i="1"/>
  <c r="V124" i="1" s="1"/>
  <c r="Q125" i="1"/>
  <c r="V125" i="1" s="1"/>
  <c r="Q126" i="1"/>
  <c r="V126" i="1" s="1"/>
  <c r="Q127" i="1"/>
  <c r="Q6" i="1"/>
  <c r="R6" i="1" s="1"/>
  <c r="R92" i="1" l="1"/>
  <c r="AD92" i="1" s="1"/>
  <c r="V127" i="1"/>
  <c r="AD127" i="1"/>
  <c r="V113" i="1"/>
  <c r="U113" i="1"/>
  <c r="V103" i="1"/>
  <c r="R103" i="1"/>
  <c r="AD103" i="1" s="1"/>
  <c r="V99" i="1"/>
  <c r="AD99" i="1"/>
  <c r="V97" i="1"/>
  <c r="U97" i="1"/>
  <c r="V95" i="1"/>
  <c r="AD95" i="1"/>
  <c r="V93" i="1"/>
  <c r="U93" i="1"/>
  <c r="R91" i="1"/>
  <c r="U91" i="1" s="1"/>
  <c r="R87" i="1"/>
  <c r="U87" i="1" s="1"/>
  <c r="U85" i="1"/>
  <c r="U83" i="1"/>
  <c r="U81" i="1"/>
  <c r="U79" i="1"/>
  <c r="R77" i="1"/>
  <c r="U77" i="1" s="1"/>
  <c r="U73" i="1"/>
  <c r="U71" i="1"/>
  <c r="U69" i="1"/>
  <c r="R67" i="1"/>
  <c r="U67" i="1" s="1"/>
  <c r="U65" i="1"/>
  <c r="R63" i="1"/>
  <c r="U63" i="1" s="1"/>
  <c r="R61" i="1"/>
  <c r="U61" i="1" s="1"/>
  <c r="U59" i="1"/>
  <c r="U55" i="1"/>
  <c r="U53" i="1"/>
  <c r="U49" i="1"/>
  <c r="R47" i="1"/>
  <c r="U47" i="1" s="1"/>
  <c r="U45" i="1"/>
  <c r="R43" i="1"/>
  <c r="U43" i="1" s="1"/>
  <c r="U41" i="1"/>
  <c r="U39" i="1"/>
  <c r="U37" i="1"/>
  <c r="R27" i="1"/>
  <c r="U27" i="1" s="1"/>
  <c r="R25" i="1"/>
  <c r="U25" i="1" s="1"/>
  <c r="U23" i="1"/>
  <c r="U19" i="1"/>
  <c r="U17" i="1"/>
  <c r="U15" i="1"/>
  <c r="R11" i="1"/>
  <c r="U11" i="1" s="1"/>
  <c r="U9" i="1"/>
  <c r="R7" i="1"/>
  <c r="U7" i="1" s="1"/>
  <c r="R31" i="1"/>
  <c r="U31" i="1" s="1"/>
  <c r="R35" i="1"/>
  <c r="U35" i="1" s="1"/>
  <c r="R29" i="1"/>
  <c r="U29" i="1" s="1"/>
  <c r="R33" i="1"/>
  <c r="AD33" i="1" s="1"/>
  <c r="U68" i="1"/>
  <c r="U64" i="1"/>
  <c r="U50" i="1"/>
  <c r="U46" i="1"/>
  <c r="U42" i="1"/>
  <c r="U38" i="1"/>
  <c r="R30" i="1"/>
  <c r="U30" i="1" s="1"/>
  <c r="R32" i="1"/>
  <c r="U32" i="1" s="1"/>
  <c r="R34" i="1"/>
  <c r="U34" i="1" s="1"/>
  <c r="R36" i="1"/>
  <c r="U36" i="1" s="1"/>
  <c r="U40" i="1"/>
  <c r="U44" i="1"/>
  <c r="R48" i="1"/>
  <c r="U48" i="1" s="1"/>
  <c r="R58" i="1"/>
  <c r="U58" i="1" s="1"/>
  <c r="R60" i="1"/>
  <c r="AD60" i="1" s="1"/>
  <c r="R62" i="1"/>
  <c r="U62" i="1" s="1"/>
  <c r="U66" i="1"/>
  <c r="U76" i="1"/>
  <c r="R78" i="1"/>
  <c r="U78" i="1" s="1"/>
  <c r="R84" i="1"/>
  <c r="U84" i="1" s="1"/>
  <c r="R86" i="1"/>
  <c r="U86" i="1" s="1"/>
  <c r="U88" i="1"/>
  <c r="U90" i="1"/>
  <c r="U56" i="1"/>
  <c r="U54" i="1"/>
  <c r="U52" i="1"/>
  <c r="U26" i="1"/>
  <c r="U24" i="1"/>
  <c r="U22" i="1"/>
  <c r="U18" i="1"/>
  <c r="U16" i="1"/>
  <c r="U14" i="1"/>
  <c r="U10" i="1"/>
  <c r="U8" i="1"/>
  <c r="U6" i="1"/>
  <c r="U126" i="1"/>
  <c r="U118" i="1"/>
  <c r="U110" i="1"/>
  <c r="U102" i="1"/>
  <c r="U94" i="1"/>
  <c r="V86" i="1"/>
  <c r="V78" i="1"/>
  <c r="V70" i="1"/>
  <c r="V62" i="1"/>
  <c r="V54" i="1"/>
  <c r="V46" i="1"/>
  <c r="V38" i="1"/>
  <c r="V30" i="1"/>
  <c r="V22" i="1"/>
  <c r="V14" i="1"/>
  <c r="U122" i="1"/>
  <c r="U114" i="1"/>
  <c r="U106" i="1"/>
  <c r="U98" i="1"/>
  <c r="V90" i="1"/>
  <c r="V82" i="1"/>
  <c r="V74" i="1"/>
  <c r="V66" i="1"/>
  <c r="V58" i="1"/>
  <c r="V50" i="1"/>
  <c r="V42" i="1"/>
  <c r="V34" i="1"/>
  <c r="V26" i="1"/>
  <c r="V18" i="1"/>
  <c r="V10" i="1"/>
  <c r="V6" i="1"/>
  <c r="U124" i="1"/>
  <c r="U120" i="1"/>
  <c r="U116" i="1"/>
  <c r="U112" i="1"/>
  <c r="U108" i="1"/>
  <c r="U104" i="1"/>
  <c r="U100" i="1"/>
  <c r="U96" i="1"/>
  <c r="U92" i="1"/>
  <c r="V88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V12" i="1"/>
  <c r="V8" i="1"/>
  <c r="U127" i="1"/>
  <c r="U125" i="1"/>
  <c r="U123" i="1"/>
  <c r="U121" i="1"/>
  <c r="U119" i="1"/>
  <c r="U117" i="1"/>
  <c r="U115" i="1"/>
  <c r="U111" i="1"/>
  <c r="U109" i="1"/>
  <c r="U107" i="1"/>
  <c r="U105" i="1"/>
  <c r="U101" i="1"/>
  <c r="U99" i="1"/>
  <c r="U95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AD8" i="1"/>
  <c r="AD10" i="1"/>
  <c r="AD12" i="1"/>
  <c r="AD13" i="1"/>
  <c r="AD14" i="1"/>
  <c r="AD16" i="1"/>
  <c r="AD18" i="1"/>
  <c r="AD20" i="1"/>
  <c r="AD21" i="1"/>
  <c r="AD22" i="1"/>
  <c r="AD24" i="1"/>
  <c r="AD26" i="1"/>
  <c r="AD28" i="1"/>
  <c r="AD30" i="1"/>
  <c r="AD34" i="1"/>
  <c r="AD38" i="1"/>
  <c r="AD40" i="1"/>
  <c r="AD42" i="1"/>
  <c r="AD46" i="1"/>
  <c r="AD50" i="1"/>
  <c r="AD51" i="1"/>
  <c r="AD52" i="1"/>
  <c r="AD54" i="1"/>
  <c r="AD56" i="1"/>
  <c r="AD57" i="1"/>
  <c r="AD58" i="1"/>
  <c r="AD64" i="1"/>
  <c r="AD66" i="1"/>
  <c r="AD68" i="1"/>
  <c r="AD70" i="1"/>
  <c r="AD72" i="1"/>
  <c r="AD74" i="1"/>
  <c r="AD75" i="1"/>
  <c r="AD76" i="1"/>
  <c r="AD80" i="1"/>
  <c r="AD82" i="1"/>
  <c r="AD88" i="1"/>
  <c r="AD89" i="1"/>
  <c r="AD90" i="1"/>
  <c r="AD94" i="1"/>
  <c r="AD96" i="1"/>
  <c r="AD98" i="1"/>
  <c r="AD100" i="1"/>
  <c r="AD101" i="1"/>
  <c r="AD102" i="1"/>
  <c r="AD104" i="1"/>
  <c r="AD105" i="1"/>
  <c r="AD106" i="1"/>
  <c r="AD107" i="1"/>
  <c r="AD108" i="1"/>
  <c r="AD109" i="1"/>
  <c r="AD110" i="1"/>
  <c r="AD111" i="1"/>
  <c r="AD112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6" i="1"/>
  <c r="AD31" i="1" l="1"/>
  <c r="AD29" i="1"/>
  <c r="U103" i="1"/>
  <c r="AD84" i="1"/>
  <c r="AD62" i="1"/>
  <c r="U60" i="1"/>
  <c r="AD86" i="1"/>
  <c r="AD78" i="1"/>
  <c r="AD48" i="1"/>
  <c r="AD44" i="1"/>
  <c r="AD36" i="1"/>
  <c r="AD32" i="1"/>
  <c r="U33" i="1"/>
  <c r="AD113" i="1"/>
  <c r="AD97" i="1"/>
  <c r="AD93" i="1"/>
  <c r="AD91" i="1"/>
  <c r="AD87" i="1"/>
  <c r="AD85" i="1"/>
  <c r="AD83" i="1"/>
  <c r="AD81" i="1"/>
  <c r="AD79" i="1"/>
  <c r="AD77" i="1"/>
  <c r="AD73" i="1"/>
  <c r="AD71" i="1"/>
  <c r="AD69" i="1"/>
  <c r="AD67" i="1"/>
  <c r="AD65" i="1"/>
  <c r="AD63" i="1"/>
  <c r="AD61" i="1"/>
  <c r="AD59" i="1"/>
  <c r="AD55" i="1"/>
  <c r="AD53" i="1"/>
  <c r="AD49" i="1"/>
  <c r="AD47" i="1"/>
  <c r="AD45" i="1"/>
  <c r="AD43" i="1"/>
  <c r="AD41" i="1"/>
  <c r="AD39" i="1"/>
  <c r="AD37" i="1"/>
  <c r="AD35" i="1"/>
  <c r="AD27" i="1"/>
  <c r="AD25" i="1"/>
  <c r="AD23" i="1"/>
  <c r="AD19" i="1"/>
  <c r="AD17" i="1"/>
  <c r="AD15" i="1"/>
  <c r="AD11" i="1"/>
  <c r="AD9" i="1"/>
  <c r="AD7" i="1"/>
  <c r="AD5" i="1" s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R5" i="1"/>
  <c r="Q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<sst xmlns="http://schemas.openxmlformats.org/spreadsheetml/2006/main" count="427" uniqueCount="181">
  <si>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</si>
  <si>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</si>
  <si>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</si>
  <si>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</si>
  <si>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</si>
  <si>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</si>
  <si>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</si>
  <si>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</si>
  <si>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</si>
  <si>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</si>
  <si>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</si>
  <si>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</si>
  <si>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</si>
  <si>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</si>
  <si>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</si>
  <si>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</si>
  <si>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</si>
  <si>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</si>
  <si>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</si>
  <si>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</si>
  <si>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</si>
  <si>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</si>
  <si>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09,03,</t>
  </si>
  <si>
    <t>11,03,</t>
  </si>
  <si>
    <t>16,03,</t>
  </si>
  <si>
    <t>14,03,</t>
  </si>
  <si>
    <t>13,03,</t>
  </si>
  <si>
    <t>07,03,</t>
  </si>
  <si>
    <t>06,03,</t>
  </si>
  <si>
    <t>29,02,</t>
  </si>
  <si>
    <t>28,02,</t>
  </si>
  <si>
    <t>23,02,</t>
  </si>
  <si>
    <t>005  Колбаса Докторская ГОСТ, Вязанка вектор,ВЕС. ПОКОМ</t>
  </si>
  <si>
    <t>кг</t>
  </si>
  <si>
    <t>в матрице</t>
  </si>
  <si>
    <t>016  Сосиски Вязанка Молочные, Вязанка вискофан  ВЕС.ПОКОМ</t>
  </si>
  <si>
    <t>то же что и 444</t>
  </si>
  <si>
    <t>017  Сосиски Вязанка Сливочные, Вязанка амицел ВЕС.ПОКОМ</t>
  </si>
  <si>
    <t>то же что 424</t>
  </si>
  <si>
    <t>018  Сосиски Рубленые, Вязанка вискофан  ВЕС.ПОКОМ</t>
  </si>
  <si>
    <t>030  Сосиски Вязанка Молочные, Вязанка вискофан МГС, 0.45кг, ПОКОМ</t>
  </si>
  <si>
    <t>шт</t>
  </si>
  <si>
    <t>то же что 442</t>
  </si>
  <si>
    <t>032  Сосиски Вязанка Сливочные, Вязанка амицел МГС, 0.45кг, ПОКОМ</t>
  </si>
  <si>
    <t>то же что 443</t>
  </si>
  <si>
    <t>036  Колбаса Сервелат Запекуша с сочным окороком, Вязанка 0,35кг,  ПОКОМ</t>
  </si>
  <si>
    <t>не в матрице</t>
  </si>
  <si>
    <t>нужно увеличить продажи</t>
  </si>
  <si>
    <t>043  Ветчина Нежная ТМ Особый рецепт, п/а, 0,4кг    ПОКОМ</t>
  </si>
  <si>
    <t>то же что и 042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</si>
  <si>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</si>
  <si>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</si>
  <si>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</si>
  <si>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</si>
  <si>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</si>
  <si>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</si>
  <si>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</si>
  <si>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</si>
  <si>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</si>
  <si>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</si>
  <si>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</si>
  <si>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</si>
  <si>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</si>
  <si>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</si>
  <si>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</si>
  <si>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</si>
  <si>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</si>
  <si>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</si>
  <si>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</si>
  <si>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</si>
  <si>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</si>
  <si>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</si>
  <si>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</si>
  <si>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</si>
  <si>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</si>
  <si>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</si>
  <si>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</si>
  <si>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</si>
  <si>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</si>
  <si>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</si>
  <si>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то же что и 326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</si>
  <si>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</si>
  <si>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</si>
  <si>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</si>
  <si>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</si>
  <si>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</si>
  <si>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</si>
  <si>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</si>
  <si>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271  Колбаса Сервелат Левантский ТМ Особый Рецепт, ВЕС.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</si>
  <si>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</si>
  <si>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</si>
  <si>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</si>
  <si>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</si>
  <si>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</si>
  <si>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299 Колбаса Классическая, Вязанка п/а 0,6кг,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</si>
  <si>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</si>
  <si>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</si>
  <si>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</si>
  <si>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</si>
  <si>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</si>
  <si>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</si>
  <si>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</si>
  <si>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</si>
  <si>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</si>
  <si>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и 254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</si>
  <si>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</si>
  <si>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</si>
  <si>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</si>
  <si>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</si>
  <si>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325 Колбаса Сервелат Мясорубский ТМ Стародворье с мелкорубленным окороком 0,35 кг  ПОКОМ</t>
  </si>
  <si>
    <t>326 Сосиски Молочные для завтрака ТМ Особый рецепт в оболочке полиам  ПОКОМ</t>
  </si>
  <si>
    <t>то же что и 255 (задвоенное СКЮ)</t>
  </si>
  <si>
    <t>339  Колбаса вареная Филейская ТМ Вязанка ТС Классическая, 0,40 кг.  ПОКОМ</t>
  </si>
  <si>
    <t>343 Колбаса Докторская оригинальная ТМ Особый рецепт в оболочке полиамид 0,4 кг.  ПОКОМ</t>
  </si>
  <si>
    <t>347 Паштет печеночный со сливочным маслом ТМ Стародворье ламистер 0,1 кг. Консервы   ПОКОМ</t>
  </si>
  <si>
    <t>то же что и 476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</si>
  <si>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</si>
  <si>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</si>
  <si>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</si>
  <si>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</si>
  <si>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</si>
  <si>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363 Сардельки Филейские Вязанка ТМ Вязанка в обол NDX  ПОКОМ</t>
  </si>
  <si>
    <t>365 Колбаса Балыковая ТМ Стародворские колбасы ТС Вязанка в вак  ПОКОМ</t>
  </si>
  <si>
    <t>367 Вареные колбасы Молокуша Вязанка Фикс.вес 0,45 п/а Вязанка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</si>
  <si>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</si>
  <si>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</si>
  <si>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</si>
  <si>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</si>
  <si>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</si>
  <si>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376  Сардельки Сочинки с сочным окороком ТМ Стародворье полиамид мгс ф/в 0,4 кг СК3</t>
  </si>
  <si>
    <t>то же что и 381 (задвоенная позиция)</t>
  </si>
  <si>
    <t>381  Сардельки Сочинки 0,4кг ТМ Стародворье  ПОКОМ</t>
  </si>
  <si>
    <t>то же что и 376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</si>
  <si>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</si>
  <si>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</si>
  <si>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</si>
  <si>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</si>
  <si>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</si>
  <si>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</si>
  <si>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</si>
  <si>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</si>
  <si>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</si>
  <si>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</si>
  <si>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408 Вареные колбасы Сливушка Вязанка Фикс.вес 0,375 П/а Вязанка  Поком</t>
  </si>
  <si>
    <t>411 Вареные колбасы «Муромская» Весовой п/а ТМ «Зареченские»  Поком</t>
  </si>
  <si>
    <t>417 П/к колбасы «Сочинка рубленая с сочным окороком» Весовой фиброуз ТМ «Стародворье»  Поком</t>
  </si>
  <si>
    <t>420 Паштеты «Печеночный с морковью ГОСТ» Фикс.вес 0,1 ТМ «Стародворье»  Поком</t>
  </si>
  <si>
    <t>422 Сардельки «Сливушки с сыром #минидельки» ф/в 0,33 айпил ТМ «Вязанка»  Поком</t>
  </si>
  <si>
    <t>423 Сосиски «Сливушки с сыром» ф/в 0,3 п/а ТМ «Вязанка»  Поком</t>
  </si>
  <si>
    <t>440 Колбаса Стародворье 450г Сочинка с сочным окороком вар  Поком</t>
  </si>
  <si>
    <t>то же что и 456 (задвоенное СКЮ)</t>
  </si>
  <si>
    <t>441 Колбаса Стародворье Докторская стародворская Бордо вар п/а вес  Поком</t>
  </si>
  <si>
    <t>то же что и 222 / нужно увеличить продажи</t>
  </si>
  <si>
    <t>442 Сосиски Вязанка 450г Молокуши Молочные газ/ср  Поком</t>
  </si>
  <si>
    <t>то же что 030 (задвоенное СКЮ)</t>
  </si>
  <si>
    <t>443 Сосиски Вязанка 450г Сливушки Сливочные газ/ср  Поком</t>
  </si>
  <si>
    <t>то же что и 032 (задвоенное СКЮ)</t>
  </si>
  <si>
    <t>444 Сосиски Вязанка Молокуши вес  Поком</t>
  </si>
  <si>
    <t>то же что и 016 (задвоенное СКЮ)</t>
  </si>
  <si>
    <t>445 Сосиски Стародворье Сочинки Молочные п/а вес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</si>
  <si>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</si>
  <si>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</si>
  <si>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456 Колбаса вареная Сочинка ТМ Стародворье в оболочке полиамид 0,45 кг.Мясной продукт.  Поком</t>
  </si>
  <si>
    <t>то же что и 440</t>
  </si>
  <si>
    <t>458 Колбаса Балыкбургская ТМ Баварушка с мраморным балыком в оболочке черева в вакуу 0,11 кг.  Поком</t>
  </si>
  <si>
    <t>460  Сосиски Баварские ТМ Стародворье 0,35 кг ПОКОМ</t>
  </si>
  <si>
    <t>то же что и 451</t>
  </si>
  <si>
    <t>470 Колбаса Любительская ТМ Вязанка в оболочке полиамид.Мясной продукт категории А.  Поком</t>
  </si>
  <si>
    <t>471 Колбаса Балыкбургская ТМ Баварушка с мраморным балыком и нотками кориандра 0,06кг нарезка  Поком</t>
  </si>
  <si>
    <t>473 Колбаса Филейбургская ТМ Баварушка зернистая в вакуумной упаковке 0,06 кг нарезка.  Поком</t>
  </si>
  <si>
    <t>477 Колбаса Любительская ГОСТ ТМ Вязанка в оболочке полиамид.  ПОКОМ</t>
  </si>
  <si>
    <t>478 Колбаса Филедворская с молоком ТМ Стародворье.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</si>
  <si>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</si>
  <si>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</si>
  <si>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481 Колбаса Стародворская ТМ Стародворье с окороком в оболочке полиамид.  Поком</t>
  </si>
  <si>
    <t>Колбаса «Докторская оригинальная» без свинины, Особый рецепт большой батон</t>
  </si>
  <si>
    <t>нет потребности / введено для Луганска</t>
  </si>
  <si>
    <t>Сардельки Стародворские Вязанка Весовые Family Pack NDX мгс Вязанка</t>
  </si>
  <si>
    <t>задача Фомин</t>
  </si>
  <si>
    <t>заказ</t>
  </si>
  <si>
    <t>18,03,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</si>
</sst>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6" borderId="1" xfId="1" applyNumberFormat="1" applyFont="1" applyFill="1"/>
    <xf numFmtId="164" fontId="1" fillId="0" borderId="1" xfId="1" applyNumberFormat="1" applyFill="1"/>
    <xf numFmtId="164" fontId="1" fillId="6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G10" sqref="AG10"/>
    </sheetView>
  </sheetViews>
  <sheetFormatPr defaultRowHeight="15" x14ac:dyDescent="0.25"/>
  <cols>
    <col min="1" max="1" width="60" customWidth="1"/>
    <col min="2" max="2" width="4" customWidth="1"/>
    <col min="3" max="6" width="7" customWidth="1"/>
    <col min="7" max="7" width="5.28515625" style="8" customWidth="1"/>
    <col min="8" max="8" width="5.28515625" customWidth="1"/>
    <col min="9" max="9" width="12.42578125" customWidth="1"/>
    <col min="10" max="11" width="7" customWidth="1"/>
    <col min="12" max="13" width="0.7109375" customWidth="1"/>
    <col min="14" max="16" width="6.7109375" customWidth="1"/>
    <col min="17" max="19" width="7.28515625" customWidth="1"/>
    <col min="20" max="20" width="21.42578125" customWidth="1"/>
    <col min="21" max="22" width="4.5703125" customWidth="1"/>
    <col min="23" max="28" width="7" customWidth="1"/>
    <col min="29" max="29" width="22" customWidth="1"/>
    <col min="30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179</v>
      </c>
      <c r="S3" s="9" t="s">
        <v>15</v>
      </c>
      <c r="T3" s="9" t="s">
        <v>16</v>
      </c>
      <c r="U3" s="2" t="s">
        <v>17</v>
      </c>
      <c r="V3" s="2" t="s">
        <v>18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20</v>
      </c>
      <c r="AD3" s="2" t="s">
        <v>21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25</v>
      </c>
      <c r="R4" s="1" t="s">
        <v>180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15804.586000000003</v>
      </c>
      <c r="F5" s="4">
        <f>SUM(F6:F500)</f>
        <v>8064.15</v>
      </c>
      <c r="G5" s="6"/>
      <c r="H5" s="1"/>
      <c r="I5" s="1"/>
      <c r="J5" s="4">
        <f t="shared" ref="J5:S5" si="0">SUM(J6:J500)</f>
        <v>16059.226999999997</v>
      </c>
      <c r="K5" s="4">
        <f t="shared" si="0"/>
        <v>-254.64099999999976</v>
      </c>
      <c r="L5" s="4">
        <f t="shared" si="0"/>
        <v>0</v>
      </c>
      <c r="M5" s="4">
        <f t="shared" si="0"/>
        <v>0</v>
      </c>
      <c r="N5" s="4">
        <f t="shared" si="0"/>
        <v>10934.6988</v>
      </c>
      <c r="O5" s="4">
        <f t="shared" si="0"/>
        <v>5869.0938200000019</v>
      </c>
      <c r="P5" s="4">
        <f t="shared" si="0"/>
        <v>8091.2190799999962</v>
      </c>
      <c r="Q5" s="4">
        <f t="shared" si="0"/>
        <v>3160.9172000000003</v>
      </c>
      <c r="R5" s="4">
        <f t="shared" si="0"/>
        <v>5590.5793999999996</v>
      </c>
      <c r="S5" s="4">
        <f t="shared" si="0"/>
        <v>0</v>
      </c>
      <c r="T5" s="1"/>
      <c r="U5" s="1"/>
      <c r="V5" s="1"/>
      <c r="W5" s="4">
        <f t="shared" ref="W5:AB5" si="1">SUM(W6:W500)</f>
        <v>3268.4705999999992</v>
      </c>
      <c r="X5" s="4">
        <f t="shared" si="1"/>
        <v>3520.9831999999988</v>
      </c>
      <c r="Y5" s="4">
        <f t="shared" si="1"/>
        <v>3248.5881999999983</v>
      </c>
      <c r="Z5" s="4">
        <f t="shared" si="1"/>
        <v>3247.4341999999997</v>
      </c>
      <c r="AA5" s="4">
        <f t="shared" si="1"/>
        <v>3462.4932000000013</v>
      </c>
      <c r="AB5" s="4">
        <f t="shared" si="1"/>
        <v>3542.1245999999996</v>
      </c>
      <c r="AC5" s="1"/>
      <c r="AD5" s="4">
        <f>SUM(AD6:AD500)</f>
        <v>4870.3694000000005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8" t="s">
        <v>32</v>
      </c>
      <c r="B6" s="1" t="s">
        <v>33</v>
      </c>
      <c r="C6" s="1">
        <v>198.19399999999999</v>
      </c>
      <c r="D6" s="1"/>
      <c r="E6" s="1">
        <v>106.816</v>
      </c>
      <c r="F6" s="1">
        <v>70.236999999999995</v>
      </c>
      <c r="G6" s="6">
        <v>1</v>
      </c>
      <c r="H6" s="1">
        <v>50</v>
      </c>
      <c r="I6" s="1" t="s">
        <v>34</v>
      </c>
      <c r="J6" s="1">
        <v>105.843</v>
      </c>
      <c r="K6" s="1">
        <f t="shared" ref="K6:K37" si="2">E6-J6</f>
        <v>0.97299999999999898</v>
      </c>
      <c r="L6" s="1"/>
      <c r="M6" s="1"/>
      <c r="N6" s="1"/>
      <c r="O6" s="1">
        <v>43.268599999999957</v>
      </c>
      <c r="P6" s="1">
        <v>67.206200000000067</v>
      </c>
      <c r="Q6" s="1">
        <f>E6/5</f>
        <v>21.363199999999999</v>
      </c>
      <c r="R6" s="5">
        <f>12*Q6-P6-O6-N6-F6</f>
        <v>75.646599999999921</v>
      </c>
      <c r="S6" s="5"/>
      <c r="T6" s="1"/>
      <c r="U6" s="1">
        <f>(F6+N6+O6+P6+R6)/Q6</f>
        <v>11.999999999999998</v>
      </c>
      <c r="V6" s="1">
        <f>(F6+N6+O6+P6)/Q6</f>
        <v>8.459022992810068</v>
      </c>
      <c r="W6" s="1">
        <v>19.291799999999999</v>
      </c>
      <c r="X6" s="1">
        <v>18.738399999999999</v>
      </c>
      <c r="Y6" s="1">
        <v>16.709399999999999</v>
      </c>
      <c r="Z6" s="1">
        <v>16.2118</v>
      </c>
      <c r="AA6" s="1">
        <v>18.7698</v>
      </c>
      <c r="AB6" s="1">
        <v>25.939599999999999</v>
      </c>
      <c r="AC6" s="1"/>
      <c r="AD6" s="1">
        <f>R6*G6</f>
        <v>75.646599999999921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8" t="s">
        <v>35</v>
      </c>
      <c r="B7" s="1" t="s">
        <v>33</v>
      </c>
      <c r="C7" s="1">
        <v>106.209</v>
      </c>
      <c r="D7" s="1">
        <v>17.114000000000001</v>
      </c>
      <c r="E7" s="17">
        <f>55.42+E111</f>
        <v>63.938000000000002</v>
      </c>
      <c r="F7" s="1">
        <v>49.348999999999997</v>
      </c>
      <c r="G7" s="6">
        <v>1</v>
      </c>
      <c r="H7" s="1">
        <v>45</v>
      </c>
      <c r="I7" s="1" t="s">
        <v>34</v>
      </c>
      <c r="J7" s="1">
        <v>57.427</v>
      </c>
      <c r="K7" s="1">
        <f t="shared" si="2"/>
        <v>6.5110000000000028</v>
      </c>
      <c r="L7" s="1"/>
      <c r="M7" s="1"/>
      <c r="N7" s="1">
        <v>37.759</v>
      </c>
      <c r="O7" s="1">
        <v>18.77960000000002</v>
      </c>
      <c r="P7" s="1">
        <v>12.741399999999979</v>
      </c>
      <c r="Q7" s="1">
        <f t="shared" ref="Q7:Q70" si="3">E7/5</f>
        <v>12.787600000000001</v>
      </c>
      <c r="R7" s="5">
        <f t="shared" ref="R7:R11" si="4">12*Q7-P7-O7-N7-F7</f>
        <v>34.822200000000045</v>
      </c>
      <c r="S7" s="5"/>
      <c r="T7" s="1"/>
      <c r="U7" s="1">
        <f t="shared" ref="U7:U70" si="5">(F7+N7+O7+P7+R7)/Q7</f>
        <v>12.000000000000004</v>
      </c>
      <c r="V7" s="1">
        <f t="shared" ref="V7:V70" si="6">(F7+N7+O7+P7)/Q7</f>
        <v>9.2768776001751689</v>
      </c>
      <c r="W7" s="1">
        <v>11.949</v>
      </c>
      <c r="X7" s="1">
        <v>14.4948</v>
      </c>
      <c r="Y7" s="1">
        <v>13.3378</v>
      </c>
      <c r="Z7" s="1">
        <v>14.4864</v>
      </c>
      <c r="AA7" s="1">
        <v>14.7852</v>
      </c>
      <c r="AB7" s="1">
        <v>10.894600000000001</v>
      </c>
      <c r="AC7" s="1" t="s">
        <v>36</v>
      </c>
      <c r="AD7" s="1">
        <f t="shared" ref="AD7:AD70" si="7">R7*G7</f>
        <v>34.822200000000045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8" t="s">
        <v>37</v>
      </c>
      <c r="B8" s="1" t="s">
        <v>33</v>
      </c>
      <c r="C8" s="1">
        <v>242.28399999999999</v>
      </c>
      <c r="D8" s="1">
        <v>35.125999999999998</v>
      </c>
      <c r="E8" s="1">
        <v>116.26900000000001</v>
      </c>
      <c r="F8" s="1">
        <v>139.55600000000001</v>
      </c>
      <c r="G8" s="6">
        <v>1</v>
      </c>
      <c r="H8" s="1">
        <v>45</v>
      </c>
      <c r="I8" s="1" t="s">
        <v>34</v>
      </c>
      <c r="J8" s="1">
        <v>127.209</v>
      </c>
      <c r="K8" s="1">
        <f t="shared" si="2"/>
        <v>-10.939999999999998</v>
      </c>
      <c r="L8" s="1"/>
      <c r="M8" s="1"/>
      <c r="N8" s="1"/>
      <c r="O8" s="1"/>
      <c r="P8" s="1">
        <v>25.543600000000001</v>
      </c>
      <c r="Q8" s="1">
        <f t="shared" si="3"/>
        <v>23.253800000000002</v>
      </c>
      <c r="R8" s="5">
        <f t="shared" si="4"/>
        <v>113.94600000000003</v>
      </c>
      <c r="S8" s="5"/>
      <c r="T8" s="1"/>
      <c r="U8" s="1">
        <f t="shared" si="5"/>
        <v>12</v>
      </c>
      <c r="V8" s="1">
        <f t="shared" si="6"/>
        <v>7.0998976511365886</v>
      </c>
      <c r="W8" s="1">
        <v>18.9346</v>
      </c>
      <c r="X8" s="1">
        <v>20.504999999999999</v>
      </c>
      <c r="Y8" s="1">
        <v>19.373000000000001</v>
      </c>
      <c r="Z8" s="1">
        <v>28.355599999999999</v>
      </c>
      <c r="AA8" s="1">
        <v>29.278600000000001</v>
      </c>
      <c r="AB8" s="1">
        <v>24.844000000000001</v>
      </c>
      <c r="AC8" s="1" t="s">
        <v>38</v>
      </c>
      <c r="AD8" s="1">
        <f t="shared" si="7"/>
        <v>113.94600000000003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8" t="s">
        <v>39</v>
      </c>
      <c r="B9" s="1" t="s">
        <v>33</v>
      </c>
      <c r="C9" s="1"/>
      <c r="D9" s="1"/>
      <c r="E9" s="1"/>
      <c r="F9" s="1"/>
      <c r="G9" s="6">
        <v>1</v>
      </c>
      <c r="H9" s="1" t="e">
        <v>#N/A</v>
      </c>
      <c r="I9" s="1" t="s">
        <v>34</v>
      </c>
      <c r="J9" s="1"/>
      <c r="K9" s="1">
        <f t="shared" si="2"/>
        <v>0</v>
      </c>
      <c r="L9" s="1"/>
      <c r="M9" s="1"/>
      <c r="N9" s="1">
        <v>20</v>
      </c>
      <c r="O9" s="1"/>
      <c r="P9" s="1"/>
      <c r="Q9" s="1">
        <f t="shared" si="3"/>
        <v>0</v>
      </c>
      <c r="R9" s="5"/>
      <c r="S9" s="5"/>
      <c r="T9" s="1"/>
      <c r="U9" s="1" t="e">
        <f t="shared" si="5"/>
        <v>#DIV/0!</v>
      </c>
      <c r="V9" s="1" t="e">
        <f t="shared" si="6"/>
        <v>#DIV/0!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/>
      <c r="AD9" s="1">
        <f t="shared" si="7"/>
        <v>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8" t="s">
        <v>40</v>
      </c>
      <c r="B10" s="1" t="s">
        <v>41</v>
      </c>
      <c r="C10" s="1">
        <v>226</v>
      </c>
      <c r="D10" s="1"/>
      <c r="E10" s="17">
        <f>113+E109</f>
        <v>131</v>
      </c>
      <c r="F10" s="1">
        <v>78</v>
      </c>
      <c r="G10" s="6">
        <v>0.45</v>
      </c>
      <c r="H10" s="1">
        <v>45</v>
      </c>
      <c r="I10" s="1" t="s">
        <v>34</v>
      </c>
      <c r="J10" s="1">
        <v>112</v>
      </c>
      <c r="K10" s="1">
        <f t="shared" si="2"/>
        <v>19</v>
      </c>
      <c r="L10" s="1"/>
      <c r="M10" s="1"/>
      <c r="N10" s="1"/>
      <c r="O10" s="1">
        <v>8.5</v>
      </c>
      <c r="P10" s="1">
        <v>144.5</v>
      </c>
      <c r="Q10" s="1">
        <f t="shared" si="3"/>
        <v>26.2</v>
      </c>
      <c r="R10" s="5">
        <f t="shared" si="4"/>
        <v>83.399999999999977</v>
      </c>
      <c r="S10" s="5"/>
      <c r="T10" s="1"/>
      <c r="U10" s="1">
        <f t="shared" si="5"/>
        <v>12</v>
      </c>
      <c r="V10" s="1">
        <f t="shared" si="6"/>
        <v>8.8167938931297716</v>
      </c>
      <c r="W10" s="1">
        <v>25.2</v>
      </c>
      <c r="X10" s="1">
        <v>19</v>
      </c>
      <c r="Y10" s="1">
        <v>18.8</v>
      </c>
      <c r="Z10" s="1">
        <v>24.4</v>
      </c>
      <c r="AA10" s="1">
        <v>26.8</v>
      </c>
      <c r="AB10" s="1">
        <v>26.2</v>
      </c>
      <c r="AC10" s="1" t="s">
        <v>42</v>
      </c>
      <c r="AD10" s="1">
        <f t="shared" si="7"/>
        <v>37.529999999999994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8" t="s">
        <v>43</v>
      </c>
      <c r="B11" s="1" t="s">
        <v>41</v>
      </c>
      <c r="C11" s="1">
        <v>255</v>
      </c>
      <c r="D11" s="1">
        <v>60</v>
      </c>
      <c r="E11" s="17">
        <f>137+E110</f>
        <v>167</v>
      </c>
      <c r="F11" s="1">
        <v>136</v>
      </c>
      <c r="G11" s="6">
        <v>0.45</v>
      </c>
      <c r="H11" s="1">
        <v>45</v>
      </c>
      <c r="I11" s="1" t="s">
        <v>34</v>
      </c>
      <c r="J11" s="1">
        <v>136</v>
      </c>
      <c r="K11" s="1">
        <f t="shared" si="2"/>
        <v>31</v>
      </c>
      <c r="L11" s="1"/>
      <c r="M11" s="1"/>
      <c r="N11" s="1">
        <v>90.800000000000011</v>
      </c>
      <c r="O11" s="1"/>
      <c r="P11" s="1">
        <v>43.199999999999989</v>
      </c>
      <c r="Q11" s="1">
        <f t="shared" si="3"/>
        <v>33.4</v>
      </c>
      <c r="R11" s="5">
        <f t="shared" si="4"/>
        <v>130.79999999999995</v>
      </c>
      <c r="S11" s="5"/>
      <c r="T11" s="1"/>
      <c r="U11" s="1">
        <f t="shared" si="5"/>
        <v>12</v>
      </c>
      <c r="V11" s="1">
        <f t="shared" si="6"/>
        <v>8.0838323353293422</v>
      </c>
      <c r="W11" s="1">
        <v>28</v>
      </c>
      <c r="X11" s="1">
        <v>33</v>
      </c>
      <c r="Y11" s="1">
        <v>36</v>
      </c>
      <c r="Z11" s="1">
        <v>38</v>
      </c>
      <c r="AA11" s="1">
        <v>38.799999999999997</v>
      </c>
      <c r="AB11" s="1">
        <v>37.6</v>
      </c>
      <c r="AC11" s="1" t="s">
        <v>44</v>
      </c>
      <c r="AD11" s="1">
        <f t="shared" si="7"/>
        <v>58.859999999999978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0" t="s">
        <v>45</v>
      </c>
      <c r="B12" s="10" t="s">
        <v>41</v>
      </c>
      <c r="C12" s="10">
        <v>106</v>
      </c>
      <c r="D12" s="10"/>
      <c r="E12" s="10">
        <v>13</v>
      </c>
      <c r="F12" s="10">
        <v>76</v>
      </c>
      <c r="G12" s="11">
        <v>0</v>
      </c>
      <c r="H12" s="10">
        <v>45</v>
      </c>
      <c r="I12" s="10" t="s">
        <v>46</v>
      </c>
      <c r="J12" s="10">
        <v>30</v>
      </c>
      <c r="K12" s="10">
        <f t="shared" si="2"/>
        <v>-17</v>
      </c>
      <c r="L12" s="10"/>
      <c r="M12" s="10"/>
      <c r="N12" s="10"/>
      <c r="O12" s="10"/>
      <c r="P12" s="10"/>
      <c r="Q12" s="10">
        <f t="shared" si="3"/>
        <v>2.6</v>
      </c>
      <c r="R12" s="12"/>
      <c r="S12" s="12"/>
      <c r="T12" s="10"/>
      <c r="U12" s="10">
        <f t="shared" si="5"/>
        <v>29.23076923076923</v>
      </c>
      <c r="V12" s="10">
        <f t="shared" si="6"/>
        <v>29.23076923076923</v>
      </c>
      <c r="W12" s="10">
        <v>2.6</v>
      </c>
      <c r="X12" s="10">
        <v>0.4</v>
      </c>
      <c r="Y12" s="10">
        <v>0.4</v>
      </c>
      <c r="Z12" s="10">
        <v>-0.4</v>
      </c>
      <c r="AA12" s="10">
        <v>-0.4</v>
      </c>
      <c r="AB12" s="10">
        <v>0</v>
      </c>
      <c r="AC12" s="13" t="s">
        <v>47</v>
      </c>
      <c r="AD12" s="10">
        <f t="shared" si="7"/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0" t="s">
        <v>48</v>
      </c>
      <c r="B13" s="10" t="s">
        <v>41</v>
      </c>
      <c r="C13" s="10">
        <v>10</v>
      </c>
      <c r="D13" s="10"/>
      <c r="E13" s="10">
        <v>10</v>
      </c>
      <c r="F13" s="10"/>
      <c r="G13" s="11">
        <v>0</v>
      </c>
      <c r="H13" s="10">
        <v>50</v>
      </c>
      <c r="I13" s="10" t="s">
        <v>46</v>
      </c>
      <c r="J13" s="10">
        <v>13</v>
      </c>
      <c r="K13" s="10">
        <f t="shared" si="2"/>
        <v>-3</v>
      </c>
      <c r="L13" s="10"/>
      <c r="M13" s="10"/>
      <c r="N13" s="10"/>
      <c r="O13" s="10"/>
      <c r="P13" s="10"/>
      <c r="Q13" s="10">
        <f t="shared" si="3"/>
        <v>2</v>
      </c>
      <c r="R13" s="12"/>
      <c r="S13" s="12"/>
      <c r="T13" s="10"/>
      <c r="U13" s="10">
        <f t="shared" si="5"/>
        <v>0</v>
      </c>
      <c r="V13" s="10">
        <f t="shared" si="6"/>
        <v>0</v>
      </c>
      <c r="W13" s="10">
        <v>2.6</v>
      </c>
      <c r="X13" s="10">
        <v>3.4</v>
      </c>
      <c r="Y13" s="10">
        <v>3.6</v>
      </c>
      <c r="Z13" s="10">
        <v>1.8</v>
      </c>
      <c r="AA13" s="10">
        <v>3</v>
      </c>
      <c r="AB13" s="10">
        <v>1.2</v>
      </c>
      <c r="AC13" s="10" t="s">
        <v>49</v>
      </c>
      <c r="AD13" s="10">
        <f t="shared" si="7"/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8" t="s">
        <v>50</v>
      </c>
      <c r="B14" s="1" t="s">
        <v>41</v>
      </c>
      <c r="C14" s="1">
        <v>1</v>
      </c>
      <c r="D14" s="1"/>
      <c r="E14" s="1"/>
      <c r="F14" s="1">
        <v>1</v>
      </c>
      <c r="G14" s="6">
        <v>0.17</v>
      </c>
      <c r="H14" s="1">
        <v>180</v>
      </c>
      <c r="I14" s="1" t="s">
        <v>34</v>
      </c>
      <c r="J14" s="1"/>
      <c r="K14" s="1">
        <f t="shared" si="2"/>
        <v>0</v>
      </c>
      <c r="L14" s="1"/>
      <c r="M14" s="1"/>
      <c r="N14" s="1">
        <v>33</v>
      </c>
      <c r="O14" s="1">
        <v>10</v>
      </c>
      <c r="P14" s="1"/>
      <c r="Q14" s="1">
        <f t="shared" si="3"/>
        <v>0</v>
      </c>
      <c r="R14" s="5"/>
      <c r="S14" s="5"/>
      <c r="T14" s="1"/>
      <c r="U14" s="1" t="e">
        <f t="shared" si="5"/>
        <v>#DIV/0!</v>
      </c>
      <c r="V14" s="1" t="e">
        <f t="shared" si="6"/>
        <v>#DIV/0!</v>
      </c>
      <c r="W14" s="1">
        <v>0</v>
      </c>
      <c r="X14" s="1">
        <v>3.4</v>
      </c>
      <c r="Y14" s="1">
        <v>3.4</v>
      </c>
      <c r="Z14" s="1">
        <v>4</v>
      </c>
      <c r="AA14" s="1">
        <v>4</v>
      </c>
      <c r="AB14" s="1">
        <v>11.2</v>
      </c>
      <c r="AC14" s="1"/>
      <c r="AD14" s="1">
        <f t="shared" si="7"/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8" t="s">
        <v>51</v>
      </c>
      <c r="B15" s="1" t="s">
        <v>41</v>
      </c>
      <c r="C15" s="1"/>
      <c r="D15" s="1"/>
      <c r="E15" s="1"/>
      <c r="F15" s="1"/>
      <c r="G15" s="6">
        <v>0.45</v>
      </c>
      <c r="H15" s="1" t="e">
        <v>#N/A</v>
      </c>
      <c r="I15" s="1" t="s">
        <v>34</v>
      </c>
      <c r="J15" s="1"/>
      <c r="K15" s="1">
        <f t="shared" si="2"/>
        <v>0</v>
      </c>
      <c r="L15" s="1"/>
      <c r="M15" s="1"/>
      <c r="N15" s="1">
        <v>30</v>
      </c>
      <c r="O15" s="1"/>
      <c r="P15" s="1"/>
      <c r="Q15" s="1">
        <f t="shared" si="3"/>
        <v>0</v>
      </c>
      <c r="R15" s="5"/>
      <c r="S15" s="5"/>
      <c r="T15" s="1"/>
      <c r="U15" s="1" t="e">
        <f t="shared" si="5"/>
        <v>#DIV/0!</v>
      </c>
      <c r="V15" s="1" t="e">
        <f t="shared" si="6"/>
        <v>#DIV/0!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/>
      <c r="AD15" s="1">
        <f t="shared" si="7"/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8" t="s">
        <v>52</v>
      </c>
      <c r="B16" s="1" t="s">
        <v>41</v>
      </c>
      <c r="C16" s="1">
        <v>26</v>
      </c>
      <c r="D16" s="1">
        <v>12</v>
      </c>
      <c r="E16" s="1">
        <v>17</v>
      </c>
      <c r="F16" s="1">
        <v>12</v>
      </c>
      <c r="G16" s="6">
        <v>0.3</v>
      </c>
      <c r="H16" s="1">
        <v>40</v>
      </c>
      <c r="I16" s="1" t="s">
        <v>34</v>
      </c>
      <c r="J16" s="1">
        <v>19</v>
      </c>
      <c r="K16" s="1">
        <f t="shared" si="2"/>
        <v>-2</v>
      </c>
      <c r="L16" s="1"/>
      <c r="M16" s="1"/>
      <c r="N16" s="1">
        <v>56.400000000000013</v>
      </c>
      <c r="O16" s="1">
        <v>8.8999999999999844</v>
      </c>
      <c r="P16" s="1"/>
      <c r="Q16" s="1">
        <f t="shared" si="3"/>
        <v>3.4</v>
      </c>
      <c r="R16" s="5"/>
      <c r="S16" s="5"/>
      <c r="T16" s="1"/>
      <c r="U16" s="1">
        <f t="shared" si="5"/>
        <v>22.735294117647054</v>
      </c>
      <c r="V16" s="1">
        <f t="shared" si="6"/>
        <v>22.735294117647054</v>
      </c>
      <c r="W16" s="1">
        <v>4.8</v>
      </c>
      <c r="X16" s="1">
        <v>8.1999999999999993</v>
      </c>
      <c r="Y16" s="1">
        <v>8.4</v>
      </c>
      <c r="Z16" s="1">
        <v>5.6</v>
      </c>
      <c r="AA16" s="1">
        <v>4.8</v>
      </c>
      <c r="AB16" s="1">
        <v>5.2</v>
      </c>
      <c r="AC16" s="1"/>
      <c r="AD16" s="1">
        <f t="shared" si="7"/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8" t="s">
        <v>53</v>
      </c>
      <c r="B17" s="1" t="s">
        <v>41</v>
      </c>
      <c r="C17" s="1"/>
      <c r="D17" s="1"/>
      <c r="E17" s="1"/>
      <c r="F17" s="1"/>
      <c r="G17" s="6">
        <v>0.4</v>
      </c>
      <c r="H17" s="1">
        <v>50</v>
      </c>
      <c r="I17" s="1" t="s">
        <v>34</v>
      </c>
      <c r="J17" s="1">
        <v>12</v>
      </c>
      <c r="K17" s="1">
        <f t="shared" si="2"/>
        <v>-12</v>
      </c>
      <c r="L17" s="1"/>
      <c r="M17" s="1"/>
      <c r="N17" s="1">
        <v>30</v>
      </c>
      <c r="O17" s="1"/>
      <c r="P17" s="1"/>
      <c r="Q17" s="1">
        <f t="shared" si="3"/>
        <v>0</v>
      </c>
      <c r="R17" s="5"/>
      <c r="S17" s="5"/>
      <c r="T17" s="1"/>
      <c r="U17" s="1" t="e">
        <f t="shared" si="5"/>
        <v>#DIV/0!</v>
      </c>
      <c r="V17" s="1" t="e">
        <f t="shared" si="6"/>
        <v>#DIV/0!</v>
      </c>
      <c r="W17" s="1">
        <v>0</v>
      </c>
      <c r="X17" s="1">
        <v>0</v>
      </c>
      <c r="Y17" s="1">
        <v>0</v>
      </c>
      <c r="Z17" s="1">
        <v>-0.2</v>
      </c>
      <c r="AA17" s="1">
        <v>0</v>
      </c>
      <c r="AB17" s="1">
        <v>0</v>
      </c>
      <c r="AC17" s="1"/>
      <c r="AD17" s="1">
        <f t="shared" si="7"/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8" t="s">
        <v>54</v>
      </c>
      <c r="B18" s="1" t="s">
        <v>41</v>
      </c>
      <c r="C18" s="1"/>
      <c r="D18" s="1"/>
      <c r="E18" s="1">
        <v>-1</v>
      </c>
      <c r="F18" s="1"/>
      <c r="G18" s="6">
        <v>0.35</v>
      </c>
      <c r="H18" s="1">
        <v>40</v>
      </c>
      <c r="I18" s="1" t="s">
        <v>34</v>
      </c>
      <c r="J18" s="1"/>
      <c r="K18" s="1">
        <f t="shared" si="2"/>
        <v>-1</v>
      </c>
      <c r="L18" s="1"/>
      <c r="M18" s="1"/>
      <c r="N18" s="1">
        <v>15</v>
      </c>
      <c r="O18" s="1"/>
      <c r="P18" s="1"/>
      <c r="Q18" s="1">
        <f t="shared" si="3"/>
        <v>-0.2</v>
      </c>
      <c r="R18" s="5"/>
      <c r="S18" s="5"/>
      <c r="T18" s="1"/>
      <c r="U18" s="1">
        <f t="shared" si="5"/>
        <v>-75</v>
      </c>
      <c r="V18" s="1">
        <f t="shared" si="6"/>
        <v>-75</v>
      </c>
      <c r="W18" s="1">
        <v>-0.2</v>
      </c>
      <c r="X18" s="1">
        <v>0.6</v>
      </c>
      <c r="Y18" s="1">
        <v>0.6</v>
      </c>
      <c r="Z18" s="1">
        <v>1.4</v>
      </c>
      <c r="AA18" s="1">
        <v>3.2</v>
      </c>
      <c r="AB18" s="1">
        <v>2.8</v>
      </c>
      <c r="AC18" s="1"/>
      <c r="AD18" s="1">
        <f t="shared" si="7"/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8" t="s">
        <v>55</v>
      </c>
      <c r="B19" s="1" t="s">
        <v>41</v>
      </c>
      <c r="C19" s="1">
        <v>160</v>
      </c>
      <c r="D19" s="1"/>
      <c r="E19" s="1">
        <v>55</v>
      </c>
      <c r="F19" s="1">
        <v>92</v>
      </c>
      <c r="G19" s="6">
        <v>0.17</v>
      </c>
      <c r="H19" s="1">
        <v>180</v>
      </c>
      <c r="I19" s="1" t="s">
        <v>34</v>
      </c>
      <c r="J19" s="1">
        <v>55</v>
      </c>
      <c r="K19" s="1">
        <f t="shared" si="2"/>
        <v>0</v>
      </c>
      <c r="L19" s="1"/>
      <c r="M19" s="1"/>
      <c r="N19" s="1">
        <v>27</v>
      </c>
      <c r="O19" s="1">
        <v>37.599999999999987</v>
      </c>
      <c r="P19" s="1"/>
      <c r="Q19" s="1">
        <f t="shared" si="3"/>
        <v>11</v>
      </c>
      <c r="R19" s="5"/>
      <c r="S19" s="5"/>
      <c r="T19" s="1"/>
      <c r="U19" s="1">
        <f t="shared" si="5"/>
        <v>14.236363636363636</v>
      </c>
      <c r="V19" s="1">
        <f t="shared" si="6"/>
        <v>14.236363636363636</v>
      </c>
      <c r="W19" s="1">
        <v>13.6</v>
      </c>
      <c r="X19" s="1">
        <v>18.399999999999999</v>
      </c>
      <c r="Y19" s="1">
        <v>17</v>
      </c>
      <c r="Z19" s="1">
        <v>8.1999999999999993</v>
      </c>
      <c r="AA19" s="1">
        <v>9.8000000000000007</v>
      </c>
      <c r="AB19" s="1">
        <v>8.1999999999999993</v>
      </c>
      <c r="AC19" s="1"/>
      <c r="AD19" s="1">
        <f t="shared" si="7"/>
        <v>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0" t="s">
        <v>56</v>
      </c>
      <c r="B20" s="10" t="s">
        <v>41</v>
      </c>
      <c r="C20" s="10">
        <v>12</v>
      </c>
      <c r="D20" s="10">
        <v>60</v>
      </c>
      <c r="E20" s="10">
        <v>20</v>
      </c>
      <c r="F20" s="10">
        <v>50</v>
      </c>
      <c r="G20" s="11">
        <v>0</v>
      </c>
      <c r="H20" s="10">
        <v>45</v>
      </c>
      <c r="I20" s="10" t="s">
        <v>46</v>
      </c>
      <c r="J20" s="10">
        <v>22</v>
      </c>
      <c r="K20" s="10">
        <f t="shared" si="2"/>
        <v>-2</v>
      </c>
      <c r="L20" s="10"/>
      <c r="M20" s="10"/>
      <c r="N20" s="10"/>
      <c r="O20" s="10"/>
      <c r="P20" s="10"/>
      <c r="Q20" s="10">
        <f t="shared" si="3"/>
        <v>4</v>
      </c>
      <c r="R20" s="12"/>
      <c r="S20" s="12"/>
      <c r="T20" s="10"/>
      <c r="U20" s="10">
        <f t="shared" si="5"/>
        <v>12.5</v>
      </c>
      <c r="V20" s="10">
        <f t="shared" si="6"/>
        <v>12.5</v>
      </c>
      <c r="W20" s="10">
        <v>3.8</v>
      </c>
      <c r="X20" s="10">
        <v>2</v>
      </c>
      <c r="Y20" s="10">
        <v>5.2</v>
      </c>
      <c r="Z20" s="10">
        <v>7.8</v>
      </c>
      <c r="AA20" s="10">
        <v>6</v>
      </c>
      <c r="AB20" s="10">
        <v>6.4</v>
      </c>
      <c r="AC20" s="10"/>
      <c r="AD20" s="10">
        <f t="shared" si="7"/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0" t="s">
        <v>57</v>
      </c>
      <c r="B21" s="10" t="s">
        <v>41</v>
      </c>
      <c r="C21" s="10">
        <v>38</v>
      </c>
      <c r="D21" s="10"/>
      <c r="E21" s="10">
        <v>25</v>
      </c>
      <c r="F21" s="10"/>
      <c r="G21" s="11">
        <v>0</v>
      </c>
      <c r="H21" s="10">
        <v>45</v>
      </c>
      <c r="I21" s="10" t="s">
        <v>46</v>
      </c>
      <c r="J21" s="10">
        <v>26</v>
      </c>
      <c r="K21" s="10">
        <f t="shared" si="2"/>
        <v>-1</v>
      </c>
      <c r="L21" s="10"/>
      <c r="M21" s="10"/>
      <c r="N21" s="10"/>
      <c r="O21" s="10"/>
      <c r="P21" s="10"/>
      <c r="Q21" s="10">
        <f t="shared" si="3"/>
        <v>5</v>
      </c>
      <c r="R21" s="12"/>
      <c r="S21" s="12"/>
      <c r="T21" s="10"/>
      <c r="U21" s="10">
        <f t="shared" si="5"/>
        <v>0</v>
      </c>
      <c r="V21" s="10">
        <f t="shared" si="6"/>
        <v>0</v>
      </c>
      <c r="W21" s="10">
        <v>7.4</v>
      </c>
      <c r="X21" s="10">
        <v>6.8</v>
      </c>
      <c r="Y21" s="10">
        <v>7.4</v>
      </c>
      <c r="Z21" s="10">
        <v>8.4</v>
      </c>
      <c r="AA21" s="10">
        <v>7.2</v>
      </c>
      <c r="AB21" s="10">
        <v>10</v>
      </c>
      <c r="AC21" s="10"/>
      <c r="AD21" s="10">
        <f t="shared" si="7"/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8" t="s">
        <v>58</v>
      </c>
      <c r="B22" s="1" t="s">
        <v>41</v>
      </c>
      <c r="C22" s="1"/>
      <c r="D22" s="1"/>
      <c r="E22" s="1"/>
      <c r="F22" s="1"/>
      <c r="G22" s="6">
        <v>0.35</v>
      </c>
      <c r="H22" s="1" t="e">
        <v>#N/A</v>
      </c>
      <c r="I22" s="1" t="s">
        <v>34</v>
      </c>
      <c r="J22" s="1"/>
      <c r="K22" s="1">
        <f t="shared" si="2"/>
        <v>0</v>
      </c>
      <c r="L22" s="1"/>
      <c r="M22" s="1"/>
      <c r="N22" s="1">
        <v>30</v>
      </c>
      <c r="O22" s="1"/>
      <c r="P22" s="1"/>
      <c r="Q22" s="1">
        <f t="shared" si="3"/>
        <v>0</v>
      </c>
      <c r="R22" s="5"/>
      <c r="S22" s="5"/>
      <c r="T22" s="1"/>
      <c r="U22" s="1" t="e">
        <f t="shared" si="5"/>
        <v>#DIV/0!</v>
      </c>
      <c r="V22" s="1" t="e">
        <f t="shared" si="6"/>
        <v>#DIV/0!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/>
      <c r="AD22" s="1">
        <f t="shared" si="7"/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8" t="s">
        <v>59</v>
      </c>
      <c r="B23" s="1" t="s">
        <v>41</v>
      </c>
      <c r="C23" s="1"/>
      <c r="D23" s="1"/>
      <c r="E23" s="1"/>
      <c r="F23" s="1"/>
      <c r="G23" s="6">
        <v>0.35</v>
      </c>
      <c r="H23" s="1" t="e">
        <v>#N/A</v>
      </c>
      <c r="I23" s="1" t="s">
        <v>34</v>
      </c>
      <c r="J23" s="1"/>
      <c r="K23" s="1">
        <f t="shared" si="2"/>
        <v>0</v>
      </c>
      <c r="L23" s="1"/>
      <c r="M23" s="1"/>
      <c r="N23" s="1">
        <v>30</v>
      </c>
      <c r="O23" s="1"/>
      <c r="P23" s="1"/>
      <c r="Q23" s="1">
        <f t="shared" si="3"/>
        <v>0</v>
      </c>
      <c r="R23" s="5"/>
      <c r="S23" s="5"/>
      <c r="T23" s="1"/>
      <c r="U23" s="1" t="e">
        <f t="shared" si="5"/>
        <v>#DIV/0!</v>
      </c>
      <c r="V23" s="1" t="e">
        <f t="shared" si="6"/>
        <v>#DIV/0!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/>
      <c r="AD23" s="1">
        <f t="shared" si="7"/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8" t="s">
        <v>60</v>
      </c>
      <c r="B24" s="1" t="s">
        <v>33</v>
      </c>
      <c r="C24" s="1">
        <v>321.11900000000003</v>
      </c>
      <c r="D24" s="1">
        <v>83.82</v>
      </c>
      <c r="E24" s="1">
        <v>257.17399999999998</v>
      </c>
      <c r="F24" s="1">
        <v>70.834999999999994</v>
      </c>
      <c r="G24" s="6">
        <v>1</v>
      </c>
      <c r="H24" s="1">
        <v>55</v>
      </c>
      <c r="I24" s="1" t="s">
        <v>34</v>
      </c>
      <c r="J24" s="1">
        <v>256.47800000000001</v>
      </c>
      <c r="K24" s="1">
        <f t="shared" si="2"/>
        <v>0.69599999999996953</v>
      </c>
      <c r="L24" s="1"/>
      <c r="M24" s="1"/>
      <c r="N24" s="1">
        <v>193.34679999999989</v>
      </c>
      <c r="O24" s="1">
        <v>138.11400000000009</v>
      </c>
      <c r="P24" s="1">
        <v>149.26780000000011</v>
      </c>
      <c r="Q24" s="1">
        <f t="shared" si="3"/>
        <v>51.434799999999996</v>
      </c>
      <c r="R24" s="5">
        <f t="shared" ref="R24:R27" si="8">12*Q24-P24-O24-N24-F24</f>
        <v>65.653999999999897</v>
      </c>
      <c r="S24" s="5"/>
      <c r="T24" s="1"/>
      <c r="U24" s="1">
        <f t="shared" si="5"/>
        <v>12</v>
      </c>
      <c r="V24" s="1">
        <f t="shared" si="6"/>
        <v>10.723549036838874</v>
      </c>
      <c r="W24" s="1">
        <v>55.323599999999999</v>
      </c>
      <c r="X24" s="1">
        <v>56.94</v>
      </c>
      <c r="Y24" s="1">
        <v>52.014000000000003</v>
      </c>
      <c r="Z24" s="1">
        <v>48.567399999999999</v>
      </c>
      <c r="AA24" s="1">
        <v>49.264600000000002</v>
      </c>
      <c r="AB24" s="1">
        <v>53.352999999999987</v>
      </c>
      <c r="AC24" s="1"/>
      <c r="AD24" s="1">
        <f t="shared" si="7"/>
        <v>65.653999999999897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8" t="s">
        <v>61</v>
      </c>
      <c r="B25" s="1" t="s">
        <v>33</v>
      </c>
      <c r="C25" s="1">
        <v>3071.576</v>
      </c>
      <c r="D25" s="1">
        <v>523.42999999999995</v>
      </c>
      <c r="E25" s="1">
        <v>2200.1060000000002</v>
      </c>
      <c r="F25" s="1">
        <v>862.56100000000004</v>
      </c>
      <c r="G25" s="6">
        <v>1</v>
      </c>
      <c r="H25" s="1">
        <v>50</v>
      </c>
      <c r="I25" s="1" t="s">
        <v>34</v>
      </c>
      <c r="J25" s="1">
        <v>2178.0329999999999</v>
      </c>
      <c r="K25" s="1">
        <f t="shared" si="2"/>
        <v>22.07300000000032</v>
      </c>
      <c r="L25" s="1"/>
      <c r="M25" s="1"/>
      <c r="N25" s="1">
        <v>1800</v>
      </c>
      <c r="O25" s="1">
        <v>763.93700000000126</v>
      </c>
      <c r="P25" s="1">
        <v>974.11259999999811</v>
      </c>
      <c r="Q25" s="1">
        <f t="shared" si="3"/>
        <v>440.02120000000002</v>
      </c>
      <c r="R25" s="5">
        <f t="shared" si="8"/>
        <v>879.64379999999994</v>
      </c>
      <c r="S25" s="5"/>
      <c r="T25" s="1"/>
      <c r="U25" s="1">
        <f t="shared" si="5"/>
        <v>11.999999999999998</v>
      </c>
      <c r="V25" s="1">
        <f t="shared" si="6"/>
        <v>10.000905865444665</v>
      </c>
      <c r="W25" s="1">
        <v>445.76159999999999</v>
      </c>
      <c r="X25" s="1">
        <v>485.65600000000012</v>
      </c>
      <c r="Y25" s="1">
        <v>439.43599999999998</v>
      </c>
      <c r="Z25" s="1">
        <v>438.46499999999997</v>
      </c>
      <c r="AA25" s="1">
        <v>474.60759999999999</v>
      </c>
      <c r="AB25" s="1">
        <v>509.03160000000003</v>
      </c>
      <c r="AC25" s="1"/>
      <c r="AD25" s="1">
        <f t="shared" si="7"/>
        <v>879.64379999999994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8" t="s">
        <v>62</v>
      </c>
      <c r="B26" s="1" t="s">
        <v>33</v>
      </c>
      <c r="C26" s="1"/>
      <c r="D26" s="1"/>
      <c r="E26" s="1"/>
      <c r="F26" s="1"/>
      <c r="G26" s="6">
        <v>1</v>
      </c>
      <c r="H26" s="1" t="e">
        <v>#N/A</v>
      </c>
      <c r="I26" s="1" t="s">
        <v>34</v>
      </c>
      <c r="J26" s="1"/>
      <c r="K26" s="1">
        <f t="shared" si="2"/>
        <v>0</v>
      </c>
      <c r="L26" s="1"/>
      <c r="M26" s="1"/>
      <c r="N26" s="1">
        <v>20</v>
      </c>
      <c r="O26" s="1"/>
      <c r="P26" s="1"/>
      <c r="Q26" s="1">
        <f t="shared" si="3"/>
        <v>0</v>
      </c>
      <c r="R26" s="5"/>
      <c r="S26" s="5"/>
      <c r="T26" s="1"/>
      <c r="U26" s="1" t="e">
        <f t="shared" si="5"/>
        <v>#DIV/0!</v>
      </c>
      <c r="V26" s="1" t="e">
        <f t="shared" si="6"/>
        <v>#DIV/0!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/>
      <c r="AD26" s="1">
        <f t="shared" si="7"/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8" t="s">
        <v>63</v>
      </c>
      <c r="B27" s="1" t="s">
        <v>33</v>
      </c>
      <c r="C27" s="1">
        <v>313.94400000000002</v>
      </c>
      <c r="D27" s="1">
        <v>73.39</v>
      </c>
      <c r="E27" s="1">
        <v>269.09800000000001</v>
      </c>
      <c r="F27" s="1">
        <v>48.18</v>
      </c>
      <c r="G27" s="6">
        <v>1</v>
      </c>
      <c r="H27" s="1">
        <v>55</v>
      </c>
      <c r="I27" s="1" t="s">
        <v>34</v>
      </c>
      <c r="J27" s="1">
        <v>266.88799999999998</v>
      </c>
      <c r="K27" s="1">
        <f t="shared" si="2"/>
        <v>2.2100000000000364</v>
      </c>
      <c r="L27" s="1"/>
      <c r="M27" s="1"/>
      <c r="N27" s="1">
        <v>199.1937999999999</v>
      </c>
      <c r="O27" s="1">
        <v>136.61190000000011</v>
      </c>
      <c r="P27" s="1">
        <v>154.03149999999999</v>
      </c>
      <c r="Q27" s="1">
        <f t="shared" si="3"/>
        <v>53.819600000000001</v>
      </c>
      <c r="R27" s="5">
        <f t="shared" si="8"/>
        <v>107.81799999999998</v>
      </c>
      <c r="S27" s="5"/>
      <c r="T27" s="1"/>
      <c r="U27" s="1">
        <f t="shared" si="5"/>
        <v>12</v>
      </c>
      <c r="V27" s="1">
        <f t="shared" si="6"/>
        <v>9.9966777902474195</v>
      </c>
      <c r="W27" s="1">
        <v>54.8232</v>
      </c>
      <c r="X27" s="1">
        <v>56.058199999999999</v>
      </c>
      <c r="Y27" s="1">
        <v>51.474600000000002</v>
      </c>
      <c r="Z27" s="1">
        <v>47.989600000000003</v>
      </c>
      <c r="AA27" s="1">
        <v>49.935600000000001</v>
      </c>
      <c r="AB27" s="1">
        <v>54.746400000000008</v>
      </c>
      <c r="AC27" s="1"/>
      <c r="AD27" s="1">
        <f t="shared" si="7"/>
        <v>107.81799999999998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0" t="s">
        <v>64</v>
      </c>
      <c r="B28" s="10" t="s">
        <v>33</v>
      </c>
      <c r="C28" s="10">
        <v>37.411000000000001</v>
      </c>
      <c r="D28" s="10"/>
      <c r="E28" s="10">
        <v>10.874000000000001</v>
      </c>
      <c r="F28" s="10"/>
      <c r="G28" s="11">
        <v>0</v>
      </c>
      <c r="H28" s="10">
        <v>60</v>
      </c>
      <c r="I28" s="10" t="s">
        <v>46</v>
      </c>
      <c r="J28" s="10">
        <v>16.196000000000002</v>
      </c>
      <c r="K28" s="10">
        <f t="shared" si="2"/>
        <v>-5.322000000000001</v>
      </c>
      <c r="L28" s="10"/>
      <c r="M28" s="10"/>
      <c r="N28" s="10"/>
      <c r="O28" s="10"/>
      <c r="P28" s="10"/>
      <c r="Q28" s="10">
        <f t="shared" si="3"/>
        <v>2.1748000000000003</v>
      </c>
      <c r="R28" s="12"/>
      <c r="S28" s="12"/>
      <c r="T28" s="10"/>
      <c r="U28" s="10">
        <f t="shared" si="5"/>
        <v>0</v>
      </c>
      <c r="V28" s="10">
        <f t="shared" si="6"/>
        <v>0</v>
      </c>
      <c r="W28" s="10">
        <v>7.4822000000000006</v>
      </c>
      <c r="X28" s="10">
        <v>17.719000000000001</v>
      </c>
      <c r="Y28" s="10">
        <v>15.944000000000001</v>
      </c>
      <c r="Z28" s="10">
        <v>9.654399999999999</v>
      </c>
      <c r="AA28" s="10">
        <v>10.642799999999999</v>
      </c>
      <c r="AB28" s="10">
        <v>12.247199999999999</v>
      </c>
      <c r="AC28" s="10"/>
      <c r="AD28" s="10">
        <f t="shared" si="7"/>
        <v>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8" t="s">
        <v>65</v>
      </c>
      <c r="B29" s="1" t="s">
        <v>33</v>
      </c>
      <c r="C29" s="1">
        <v>2599.6439999999998</v>
      </c>
      <c r="D29" s="1">
        <v>515.57000000000005</v>
      </c>
      <c r="E29" s="1">
        <v>1716.644</v>
      </c>
      <c r="F29" s="1">
        <v>938.75199999999995</v>
      </c>
      <c r="G29" s="6">
        <v>1</v>
      </c>
      <c r="H29" s="1">
        <v>60</v>
      </c>
      <c r="I29" s="1" t="s">
        <v>34</v>
      </c>
      <c r="J29" s="1">
        <v>1709.239</v>
      </c>
      <c r="K29" s="1">
        <f t="shared" si="2"/>
        <v>7.4049999999999727</v>
      </c>
      <c r="L29" s="1"/>
      <c r="M29" s="1"/>
      <c r="N29" s="1">
        <v>1100</v>
      </c>
      <c r="O29" s="1">
        <v>777.59173999999894</v>
      </c>
      <c r="P29" s="1">
        <v>665.95266000000152</v>
      </c>
      <c r="Q29" s="1">
        <f t="shared" si="3"/>
        <v>343.3288</v>
      </c>
      <c r="R29" s="5">
        <f t="shared" ref="R29:R48" si="9">12*Q29-P29-O29-N29-F29</f>
        <v>637.64919999999938</v>
      </c>
      <c r="S29" s="5"/>
      <c r="T29" s="1"/>
      <c r="U29" s="1">
        <f t="shared" si="5"/>
        <v>11.999999999999998</v>
      </c>
      <c r="V29" s="1">
        <f t="shared" si="6"/>
        <v>10.142744797407035</v>
      </c>
      <c r="W29" s="1">
        <v>353.67239999999998</v>
      </c>
      <c r="X29" s="1">
        <v>391.94900000000001</v>
      </c>
      <c r="Y29" s="1">
        <v>345.38679999999999</v>
      </c>
      <c r="Z29" s="1">
        <v>369.31740000000002</v>
      </c>
      <c r="AA29" s="1">
        <v>390.9042</v>
      </c>
      <c r="AB29" s="1">
        <v>412.97399999999999</v>
      </c>
      <c r="AC29" s="1"/>
      <c r="AD29" s="1">
        <f t="shared" si="7"/>
        <v>637.64919999999938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8" t="s">
        <v>66</v>
      </c>
      <c r="B30" s="1" t="s">
        <v>33</v>
      </c>
      <c r="C30" s="1">
        <v>131.572</v>
      </c>
      <c r="D30" s="1">
        <v>15.8</v>
      </c>
      <c r="E30" s="1">
        <v>45.932000000000002</v>
      </c>
      <c r="F30" s="1">
        <v>95.272000000000006</v>
      </c>
      <c r="G30" s="6">
        <v>1</v>
      </c>
      <c r="H30" s="1">
        <v>50</v>
      </c>
      <c r="I30" s="1" t="s">
        <v>34</v>
      </c>
      <c r="J30" s="1">
        <v>45.932000000000002</v>
      </c>
      <c r="K30" s="1">
        <f t="shared" si="2"/>
        <v>0</v>
      </c>
      <c r="L30" s="1"/>
      <c r="M30" s="1"/>
      <c r="N30" s="1"/>
      <c r="O30" s="1"/>
      <c r="P30" s="1"/>
      <c r="Q30" s="1">
        <f t="shared" si="3"/>
        <v>9.1864000000000008</v>
      </c>
      <c r="R30" s="5">
        <f t="shared" si="9"/>
        <v>14.964800000000011</v>
      </c>
      <c r="S30" s="5"/>
      <c r="T30" s="1"/>
      <c r="U30" s="1">
        <f t="shared" si="5"/>
        <v>12</v>
      </c>
      <c r="V30" s="1">
        <f t="shared" si="6"/>
        <v>10.370983192545502</v>
      </c>
      <c r="W30" s="1">
        <v>7.0531999999999986</v>
      </c>
      <c r="X30" s="1">
        <v>9.1815999999999995</v>
      </c>
      <c r="Y30" s="1">
        <v>9.7208000000000006</v>
      </c>
      <c r="Z30" s="1">
        <v>15.178800000000001</v>
      </c>
      <c r="AA30" s="1">
        <v>15.5184</v>
      </c>
      <c r="AB30" s="1">
        <v>14.5276</v>
      </c>
      <c r="AC30" s="1"/>
      <c r="AD30" s="1">
        <f t="shared" si="7"/>
        <v>14.964800000000011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8" t="s">
        <v>67</v>
      </c>
      <c r="B31" s="1" t="s">
        <v>33</v>
      </c>
      <c r="C31" s="1">
        <v>282.25700000000001</v>
      </c>
      <c r="D31" s="1">
        <v>78.61</v>
      </c>
      <c r="E31" s="1">
        <v>245.23099999999999</v>
      </c>
      <c r="F31" s="1">
        <v>27.939</v>
      </c>
      <c r="G31" s="6">
        <v>1</v>
      </c>
      <c r="H31" s="1">
        <v>55</v>
      </c>
      <c r="I31" s="1" t="s">
        <v>34</v>
      </c>
      <c r="J31" s="1">
        <v>249.22200000000001</v>
      </c>
      <c r="K31" s="1">
        <f t="shared" si="2"/>
        <v>-3.9910000000000139</v>
      </c>
      <c r="L31" s="1"/>
      <c r="M31" s="1"/>
      <c r="N31" s="1">
        <v>188.58760000000001</v>
      </c>
      <c r="O31" s="1">
        <v>199.07480000000001</v>
      </c>
      <c r="P31" s="1">
        <v>72.302600000000012</v>
      </c>
      <c r="Q31" s="1">
        <f t="shared" si="3"/>
        <v>49.046199999999999</v>
      </c>
      <c r="R31" s="5">
        <f t="shared" si="9"/>
        <v>100.65040000000002</v>
      </c>
      <c r="S31" s="5"/>
      <c r="T31" s="1"/>
      <c r="U31" s="1">
        <f t="shared" si="5"/>
        <v>12</v>
      </c>
      <c r="V31" s="1">
        <f t="shared" si="6"/>
        <v>9.947845092993953</v>
      </c>
      <c r="W31" s="1">
        <v>51.302</v>
      </c>
      <c r="X31" s="1">
        <v>57.008799999999987</v>
      </c>
      <c r="Y31" s="1">
        <v>48.540199999999999</v>
      </c>
      <c r="Z31" s="1">
        <v>44.6614</v>
      </c>
      <c r="AA31" s="1">
        <v>45.354999999999997</v>
      </c>
      <c r="AB31" s="1">
        <v>52.897399999999998</v>
      </c>
      <c r="AC31" s="1"/>
      <c r="AD31" s="1">
        <f t="shared" si="7"/>
        <v>100.65040000000002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8" t="s">
        <v>68</v>
      </c>
      <c r="B32" s="1" t="s">
        <v>33</v>
      </c>
      <c r="C32" s="1">
        <v>2381.3150000000001</v>
      </c>
      <c r="D32" s="1">
        <v>469.4</v>
      </c>
      <c r="E32" s="1">
        <v>1743.0139999999999</v>
      </c>
      <c r="F32" s="1">
        <v>664.88599999999997</v>
      </c>
      <c r="G32" s="6">
        <v>1</v>
      </c>
      <c r="H32" s="1">
        <v>60</v>
      </c>
      <c r="I32" s="1" t="s">
        <v>34</v>
      </c>
      <c r="J32" s="1">
        <v>1735.07</v>
      </c>
      <c r="K32" s="1">
        <f t="shared" si="2"/>
        <v>7.94399999999996</v>
      </c>
      <c r="L32" s="1"/>
      <c r="M32" s="1"/>
      <c r="N32" s="1">
        <v>1350</v>
      </c>
      <c r="O32" s="1">
        <v>621.59094000000186</v>
      </c>
      <c r="P32" s="1">
        <v>741.14045999999826</v>
      </c>
      <c r="Q32" s="1">
        <f t="shared" si="3"/>
        <v>348.6028</v>
      </c>
      <c r="R32" s="5">
        <f t="shared" si="9"/>
        <v>805.61619999999948</v>
      </c>
      <c r="S32" s="5"/>
      <c r="T32" s="1"/>
      <c r="U32" s="1">
        <f t="shared" si="5"/>
        <v>11.999999999999998</v>
      </c>
      <c r="V32" s="1">
        <f t="shared" si="6"/>
        <v>9.6890139723490467</v>
      </c>
      <c r="W32" s="1">
        <v>347.71539999999999</v>
      </c>
      <c r="X32" s="1">
        <v>378.19959999999998</v>
      </c>
      <c r="Y32" s="1">
        <v>341.92899999999997</v>
      </c>
      <c r="Z32" s="1">
        <v>340.00139999999999</v>
      </c>
      <c r="AA32" s="1">
        <v>363.90460000000002</v>
      </c>
      <c r="AB32" s="1">
        <v>396.62880000000001</v>
      </c>
      <c r="AC32" s="1"/>
      <c r="AD32" s="1">
        <f t="shared" si="7"/>
        <v>805.61619999999948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8" t="s">
        <v>69</v>
      </c>
      <c r="B33" s="1" t="s">
        <v>33</v>
      </c>
      <c r="C33" s="1">
        <v>2266.893</v>
      </c>
      <c r="D33" s="1">
        <v>488.22500000000002</v>
      </c>
      <c r="E33" s="1">
        <v>1478.8209999999999</v>
      </c>
      <c r="F33" s="1">
        <v>921.20799999999997</v>
      </c>
      <c r="G33" s="6">
        <v>1</v>
      </c>
      <c r="H33" s="1">
        <v>60</v>
      </c>
      <c r="I33" s="1" t="s">
        <v>34</v>
      </c>
      <c r="J33" s="1">
        <v>1486.3989999999999</v>
      </c>
      <c r="K33" s="1">
        <f t="shared" si="2"/>
        <v>-7.5779999999999745</v>
      </c>
      <c r="L33" s="1"/>
      <c r="M33" s="1"/>
      <c r="N33" s="1">
        <v>750</v>
      </c>
      <c r="O33" s="1">
        <v>467.46644000000009</v>
      </c>
      <c r="P33" s="1">
        <v>839.59795999999983</v>
      </c>
      <c r="Q33" s="1">
        <f t="shared" si="3"/>
        <v>295.76419999999996</v>
      </c>
      <c r="R33" s="5">
        <f t="shared" si="9"/>
        <v>570.8979999999998</v>
      </c>
      <c r="S33" s="5"/>
      <c r="T33" s="1"/>
      <c r="U33" s="1">
        <f t="shared" si="5"/>
        <v>12</v>
      </c>
      <c r="V33" s="1">
        <f t="shared" si="6"/>
        <v>10.069752863936881</v>
      </c>
      <c r="W33" s="1">
        <v>300.76139999999998</v>
      </c>
      <c r="X33" s="1">
        <v>311.7516</v>
      </c>
      <c r="Y33" s="1">
        <v>286.20819999999998</v>
      </c>
      <c r="Z33" s="1">
        <v>314.21440000000001</v>
      </c>
      <c r="AA33" s="1">
        <v>331.73919999999998</v>
      </c>
      <c r="AB33" s="1">
        <v>334.37099999999998</v>
      </c>
      <c r="AC33" s="1"/>
      <c r="AD33" s="1">
        <f t="shared" si="7"/>
        <v>570.8979999999998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8" t="s">
        <v>70</v>
      </c>
      <c r="B34" s="1" t="s">
        <v>33</v>
      </c>
      <c r="C34" s="1">
        <v>409.13400000000001</v>
      </c>
      <c r="D34" s="1">
        <v>104.94</v>
      </c>
      <c r="E34" s="1">
        <v>200.36799999999999</v>
      </c>
      <c r="F34" s="1">
        <v>259.24799999999999</v>
      </c>
      <c r="G34" s="6">
        <v>1</v>
      </c>
      <c r="H34" s="1">
        <v>60</v>
      </c>
      <c r="I34" s="1" t="s">
        <v>34</v>
      </c>
      <c r="J34" s="1">
        <v>195.26599999999999</v>
      </c>
      <c r="K34" s="1">
        <f t="shared" si="2"/>
        <v>5.1020000000000039</v>
      </c>
      <c r="L34" s="1"/>
      <c r="M34" s="1"/>
      <c r="N34" s="1"/>
      <c r="O34" s="1">
        <v>10</v>
      </c>
      <c r="P34" s="1">
        <v>117.02679999999989</v>
      </c>
      <c r="Q34" s="1">
        <f t="shared" si="3"/>
        <v>40.073599999999999</v>
      </c>
      <c r="R34" s="5">
        <f t="shared" si="9"/>
        <v>94.608400000000131</v>
      </c>
      <c r="S34" s="5"/>
      <c r="T34" s="1"/>
      <c r="U34" s="1">
        <f t="shared" si="5"/>
        <v>12.000000000000002</v>
      </c>
      <c r="V34" s="1">
        <f t="shared" si="6"/>
        <v>9.639133993452047</v>
      </c>
      <c r="W34" s="1">
        <v>40.068800000000003</v>
      </c>
      <c r="X34" s="1">
        <v>39.895200000000003</v>
      </c>
      <c r="Y34" s="1">
        <v>38.105600000000003</v>
      </c>
      <c r="Z34" s="1">
        <v>52.5548</v>
      </c>
      <c r="AA34" s="1">
        <v>53.236400000000003</v>
      </c>
      <c r="AB34" s="1">
        <v>50.1404</v>
      </c>
      <c r="AC34" s="1"/>
      <c r="AD34" s="1">
        <f t="shared" si="7"/>
        <v>94.608400000000131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8" t="s">
        <v>71</v>
      </c>
      <c r="B35" s="1" t="s">
        <v>33</v>
      </c>
      <c r="C35" s="1">
        <v>171.04599999999999</v>
      </c>
      <c r="D35" s="1">
        <v>100.08199999999999</v>
      </c>
      <c r="E35" s="1">
        <v>126.54900000000001</v>
      </c>
      <c r="F35" s="1">
        <v>102.45</v>
      </c>
      <c r="G35" s="6">
        <v>1</v>
      </c>
      <c r="H35" s="1">
        <v>60</v>
      </c>
      <c r="I35" s="1" t="s">
        <v>34</v>
      </c>
      <c r="J35" s="1">
        <v>127.17700000000001</v>
      </c>
      <c r="K35" s="1">
        <f t="shared" si="2"/>
        <v>-0.62800000000000011</v>
      </c>
      <c r="L35" s="1"/>
      <c r="M35" s="1"/>
      <c r="N35" s="1">
        <v>44.445399999999793</v>
      </c>
      <c r="O35" s="1">
        <v>57.930400000000219</v>
      </c>
      <c r="P35" s="1">
        <v>25.539399999999969</v>
      </c>
      <c r="Q35" s="1">
        <f t="shared" si="3"/>
        <v>25.309800000000003</v>
      </c>
      <c r="R35" s="5">
        <f t="shared" si="9"/>
        <v>73.352400000000088</v>
      </c>
      <c r="S35" s="5"/>
      <c r="T35" s="1"/>
      <c r="U35" s="1">
        <f t="shared" si="5"/>
        <v>12.000000000000002</v>
      </c>
      <c r="V35" s="1">
        <f t="shared" si="6"/>
        <v>9.1018182680226616</v>
      </c>
      <c r="W35" s="1">
        <v>24.940200000000001</v>
      </c>
      <c r="X35" s="1">
        <v>28.6188</v>
      </c>
      <c r="Y35" s="1">
        <v>28.293800000000001</v>
      </c>
      <c r="Z35" s="1">
        <v>30.325399999999998</v>
      </c>
      <c r="AA35" s="1">
        <v>27.1524</v>
      </c>
      <c r="AB35" s="1">
        <v>29.4496</v>
      </c>
      <c r="AC35" s="1"/>
      <c r="AD35" s="1">
        <f t="shared" si="7"/>
        <v>73.352400000000088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8" t="s">
        <v>72</v>
      </c>
      <c r="B36" s="1" t="s">
        <v>33</v>
      </c>
      <c r="C36" s="1">
        <v>289.80200000000002</v>
      </c>
      <c r="D36" s="1">
        <v>31.719000000000001</v>
      </c>
      <c r="E36" s="1">
        <v>165.38499999999999</v>
      </c>
      <c r="F36" s="1">
        <v>91.116</v>
      </c>
      <c r="G36" s="6">
        <v>1</v>
      </c>
      <c r="H36" s="1">
        <v>60</v>
      </c>
      <c r="I36" s="1" t="s">
        <v>34</v>
      </c>
      <c r="J36" s="1">
        <v>163.33500000000001</v>
      </c>
      <c r="K36" s="1">
        <f t="shared" si="2"/>
        <v>2.0499999999999829</v>
      </c>
      <c r="L36" s="1"/>
      <c r="M36" s="1"/>
      <c r="N36" s="1">
        <v>53.714200000000119</v>
      </c>
      <c r="O36" s="1">
        <v>136.10349999999991</v>
      </c>
      <c r="P36" s="1">
        <v>84.92049999999989</v>
      </c>
      <c r="Q36" s="1">
        <f t="shared" si="3"/>
        <v>33.076999999999998</v>
      </c>
      <c r="R36" s="5">
        <f t="shared" si="9"/>
        <v>31.069800000000058</v>
      </c>
      <c r="S36" s="5"/>
      <c r="T36" s="1"/>
      <c r="U36" s="1">
        <f t="shared" si="5"/>
        <v>12</v>
      </c>
      <c r="V36" s="1">
        <f t="shared" si="6"/>
        <v>11.060682649575233</v>
      </c>
      <c r="W36" s="1">
        <v>37.221200000000003</v>
      </c>
      <c r="X36" s="1">
        <v>38.701000000000001</v>
      </c>
      <c r="Y36" s="1">
        <v>32.927399999999999</v>
      </c>
      <c r="Z36" s="1">
        <v>36.502800000000001</v>
      </c>
      <c r="AA36" s="1">
        <v>39.555799999999998</v>
      </c>
      <c r="AB36" s="1">
        <v>36.792400000000001</v>
      </c>
      <c r="AC36" s="1"/>
      <c r="AD36" s="1">
        <f t="shared" si="7"/>
        <v>31.069800000000058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8" t="s">
        <v>73</v>
      </c>
      <c r="B37" s="1" t="s">
        <v>33</v>
      </c>
      <c r="C37" s="1"/>
      <c r="D37" s="1"/>
      <c r="E37" s="1"/>
      <c r="F37" s="1"/>
      <c r="G37" s="6">
        <v>1</v>
      </c>
      <c r="H37" s="1" t="e">
        <v>#N/A</v>
      </c>
      <c r="I37" s="1" t="s">
        <v>34</v>
      </c>
      <c r="J37" s="1"/>
      <c r="K37" s="1">
        <f t="shared" si="2"/>
        <v>0</v>
      </c>
      <c r="L37" s="1"/>
      <c r="M37" s="1"/>
      <c r="N37" s="1">
        <v>20</v>
      </c>
      <c r="O37" s="1"/>
      <c r="P37" s="1"/>
      <c r="Q37" s="1">
        <f t="shared" si="3"/>
        <v>0</v>
      </c>
      <c r="R37" s="5"/>
      <c r="S37" s="5"/>
      <c r="T37" s="1"/>
      <c r="U37" s="1" t="e">
        <f t="shared" si="5"/>
        <v>#DIV/0!</v>
      </c>
      <c r="V37" s="1" t="e">
        <f t="shared" si="6"/>
        <v>#DIV/0!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/>
      <c r="AD37" s="1">
        <f t="shared" si="7"/>
        <v>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8" t="s">
        <v>74</v>
      </c>
      <c r="B38" s="1" t="s">
        <v>33</v>
      </c>
      <c r="C38" s="1"/>
      <c r="D38" s="1"/>
      <c r="E38" s="1"/>
      <c r="F38" s="1"/>
      <c r="G38" s="6">
        <v>1</v>
      </c>
      <c r="H38" s="1" t="e">
        <v>#N/A</v>
      </c>
      <c r="I38" s="1" t="s">
        <v>34</v>
      </c>
      <c r="J38" s="1"/>
      <c r="K38" s="1">
        <f t="shared" ref="K38:K69" si="10">E38-J38</f>
        <v>0</v>
      </c>
      <c r="L38" s="1"/>
      <c r="M38" s="1"/>
      <c r="N38" s="1">
        <v>20</v>
      </c>
      <c r="O38" s="1"/>
      <c r="P38" s="1"/>
      <c r="Q38" s="1">
        <f t="shared" si="3"/>
        <v>0</v>
      </c>
      <c r="R38" s="5"/>
      <c r="S38" s="5"/>
      <c r="T38" s="1"/>
      <c r="U38" s="1" t="e">
        <f t="shared" si="5"/>
        <v>#DIV/0!</v>
      </c>
      <c r="V38" s="1" t="e">
        <f t="shared" si="6"/>
        <v>#DIV/0!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/>
      <c r="AD38" s="1">
        <f t="shared" si="7"/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8" t="s">
        <v>75</v>
      </c>
      <c r="B39" s="1" t="s">
        <v>33</v>
      </c>
      <c r="C39" s="1"/>
      <c r="D39" s="1"/>
      <c r="E39" s="1"/>
      <c r="F39" s="1"/>
      <c r="G39" s="6">
        <v>1</v>
      </c>
      <c r="H39" s="1" t="e">
        <v>#N/A</v>
      </c>
      <c r="I39" s="1" t="s">
        <v>34</v>
      </c>
      <c r="J39" s="1"/>
      <c r="K39" s="1">
        <f t="shared" si="10"/>
        <v>0</v>
      </c>
      <c r="L39" s="1"/>
      <c r="M39" s="1"/>
      <c r="N39" s="1">
        <v>20</v>
      </c>
      <c r="O39" s="1"/>
      <c r="P39" s="1"/>
      <c r="Q39" s="1">
        <f t="shared" si="3"/>
        <v>0</v>
      </c>
      <c r="R39" s="5"/>
      <c r="S39" s="5"/>
      <c r="T39" s="1"/>
      <c r="U39" s="1" t="e">
        <f t="shared" si="5"/>
        <v>#DIV/0!</v>
      </c>
      <c r="V39" s="1" t="e">
        <f t="shared" si="6"/>
        <v>#DIV/0!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/>
      <c r="AD39" s="1">
        <f t="shared" si="7"/>
        <v>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8" t="s">
        <v>76</v>
      </c>
      <c r="B40" s="1" t="s">
        <v>33</v>
      </c>
      <c r="C40" s="1">
        <v>154.36000000000001</v>
      </c>
      <c r="D40" s="1">
        <v>80.884</v>
      </c>
      <c r="E40" s="1">
        <v>138.29599999999999</v>
      </c>
      <c r="F40" s="1">
        <v>52.584000000000003</v>
      </c>
      <c r="G40" s="6">
        <v>1</v>
      </c>
      <c r="H40" s="1">
        <v>30</v>
      </c>
      <c r="I40" s="1" t="s">
        <v>34</v>
      </c>
      <c r="J40" s="1">
        <v>150.71299999999999</v>
      </c>
      <c r="K40" s="1">
        <f t="shared" si="10"/>
        <v>-12.417000000000002</v>
      </c>
      <c r="L40" s="1"/>
      <c r="M40" s="1"/>
      <c r="N40" s="1">
        <v>137.87780000000001</v>
      </c>
      <c r="O40" s="1">
        <v>12.666400000000049</v>
      </c>
      <c r="P40" s="1">
        <v>88.17879999999991</v>
      </c>
      <c r="Q40" s="1">
        <f t="shared" si="3"/>
        <v>27.659199999999998</v>
      </c>
      <c r="R40" s="5">
        <f>11*Q40-P40-O40-N40-F40</f>
        <v>12.944200000000023</v>
      </c>
      <c r="S40" s="5"/>
      <c r="T40" s="1"/>
      <c r="U40" s="1">
        <f t="shared" si="5"/>
        <v>11</v>
      </c>
      <c r="V40" s="1">
        <f t="shared" si="6"/>
        <v>10.532011048764968</v>
      </c>
      <c r="W40" s="1">
        <v>31.512799999999999</v>
      </c>
      <c r="X40" s="1">
        <v>33.497</v>
      </c>
      <c r="Y40" s="1">
        <v>32.965600000000002</v>
      </c>
      <c r="Z40" s="1">
        <v>30.118400000000001</v>
      </c>
      <c r="AA40" s="1">
        <v>26.7182</v>
      </c>
      <c r="AB40" s="1">
        <v>23.462599999999998</v>
      </c>
      <c r="AC40" s="1"/>
      <c r="AD40" s="1">
        <f t="shared" si="7"/>
        <v>12.944200000000023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8" t="s">
        <v>77</v>
      </c>
      <c r="B41" s="1" t="s">
        <v>33</v>
      </c>
      <c r="C41" s="1">
        <v>228.79499999999999</v>
      </c>
      <c r="D41" s="1"/>
      <c r="E41" s="1">
        <v>132.93199999999999</v>
      </c>
      <c r="F41" s="1">
        <v>63.09</v>
      </c>
      <c r="G41" s="6">
        <v>1</v>
      </c>
      <c r="H41" s="1">
        <v>30</v>
      </c>
      <c r="I41" s="1" t="s">
        <v>34</v>
      </c>
      <c r="J41" s="1">
        <v>140.49</v>
      </c>
      <c r="K41" s="1">
        <f t="shared" si="10"/>
        <v>-7.5580000000000211</v>
      </c>
      <c r="L41" s="1"/>
      <c r="M41" s="1"/>
      <c r="N41" s="1">
        <v>36.65160000000003</v>
      </c>
      <c r="O41" s="1">
        <v>17.277399999999972</v>
      </c>
      <c r="P41" s="1">
        <v>138.83799999999999</v>
      </c>
      <c r="Q41" s="1">
        <f t="shared" si="3"/>
        <v>26.586399999999998</v>
      </c>
      <c r="R41" s="5">
        <f>11*Q41-P41-O41-N41-F41</f>
        <v>36.593399999999946</v>
      </c>
      <c r="S41" s="5"/>
      <c r="T41" s="1"/>
      <c r="U41" s="1">
        <f t="shared" si="5"/>
        <v>10.999999999999998</v>
      </c>
      <c r="V41" s="1">
        <f t="shared" si="6"/>
        <v>9.6236045496945817</v>
      </c>
      <c r="W41" s="1">
        <v>27.8264</v>
      </c>
      <c r="X41" s="1">
        <v>25.6372</v>
      </c>
      <c r="Y41" s="1">
        <v>24.011600000000001</v>
      </c>
      <c r="Z41" s="1">
        <v>28.0854</v>
      </c>
      <c r="AA41" s="1">
        <v>33.619</v>
      </c>
      <c r="AB41" s="1">
        <v>31.756599999999999</v>
      </c>
      <c r="AC41" s="1"/>
      <c r="AD41" s="1">
        <f t="shared" si="7"/>
        <v>36.593399999999946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8" t="s">
        <v>78</v>
      </c>
      <c r="B42" s="1" t="s">
        <v>33</v>
      </c>
      <c r="C42" s="1"/>
      <c r="D42" s="1"/>
      <c r="E42" s="1"/>
      <c r="F42" s="1"/>
      <c r="G42" s="6">
        <v>1</v>
      </c>
      <c r="H42" s="1" t="e">
        <v>#N/A</v>
      </c>
      <c r="I42" s="1" t="s">
        <v>34</v>
      </c>
      <c r="J42" s="1"/>
      <c r="K42" s="1">
        <f t="shared" si="10"/>
        <v>0</v>
      </c>
      <c r="L42" s="1"/>
      <c r="M42" s="1"/>
      <c r="N42" s="1">
        <v>20</v>
      </c>
      <c r="O42" s="1"/>
      <c r="P42" s="1"/>
      <c r="Q42" s="1">
        <f t="shared" si="3"/>
        <v>0</v>
      </c>
      <c r="R42" s="5"/>
      <c r="S42" s="5"/>
      <c r="T42" s="1"/>
      <c r="U42" s="1" t="e">
        <f t="shared" si="5"/>
        <v>#DIV/0!</v>
      </c>
      <c r="V42" s="1" t="e">
        <f t="shared" si="6"/>
        <v>#DIV/0!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/>
      <c r="AD42" s="1">
        <f t="shared" si="7"/>
        <v>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8" t="s">
        <v>79</v>
      </c>
      <c r="B43" s="1" t="s">
        <v>33</v>
      </c>
      <c r="C43" s="1">
        <v>444.226</v>
      </c>
      <c r="D43" s="1">
        <v>173.49700000000001</v>
      </c>
      <c r="E43" s="1">
        <v>431.452</v>
      </c>
      <c r="F43" s="1">
        <v>-34.326999999999998</v>
      </c>
      <c r="G43" s="6">
        <v>1</v>
      </c>
      <c r="H43" s="1">
        <v>40</v>
      </c>
      <c r="I43" s="1" t="s">
        <v>34</v>
      </c>
      <c r="J43" s="1">
        <v>440.91</v>
      </c>
      <c r="K43" s="1">
        <f t="shared" si="10"/>
        <v>-9.4580000000000268</v>
      </c>
      <c r="L43" s="1"/>
      <c r="M43" s="1"/>
      <c r="N43" s="1">
        <v>620.70299999999997</v>
      </c>
      <c r="O43" s="1"/>
      <c r="P43" s="1">
        <v>358.86039999999991</v>
      </c>
      <c r="Q43" s="1">
        <f t="shared" si="3"/>
        <v>86.290400000000005</v>
      </c>
      <c r="R43" s="5">
        <f t="shared" si="9"/>
        <v>90.248400000000288</v>
      </c>
      <c r="S43" s="5"/>
      <c r="T43" s="1"/>
      <c r="U43" s="1">
        <f t="shared" si="5"/>
        <v>12.000000000000002</v>
      </c>
      <c r="V43" s="1">
        <f t="shared" si="6"/>
        <v>10.954131629937974</v>
      </c>
      <c r="W43" s="1">
        <v>93.637399999999985</v>
      </c>
      <c r="X43" s="1">
        <v>104.9212</v>
      </c>
      <c r="Y43" s="1">
        <v>92.351399999999998</v>
      </c>
      <c r="Z43" s="1">
        <v>46.361199999999997</v>
      </c>
      <c r="AA43" s="1">
        <v>38.2502</v>
      </c>
      <c r="AB43" s="1">
        <v>13.5366</v>
      </c>
      <c r="AC43" s="1" t="s">
        <v>80</v>
      </c>
      <c r="AD43" s="1">
        <f t="shared" si="7"/>
        <v>90.248400000000288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8" t="s">
        <v>81</v>
      </c>
      <c r="B44" s="1" t="s">
        <v>33</v>
      </c>
      <c r="C44" s="1">
        <v>112.497</v>
      </c>
      <c r="D44" s="1"/>
      <c r="E44" s="1">
        <v>57.328000000000003</v>
      </c>
      <c r="F44" s="1">
        <v>18.707000000000001</v>
      </c>
      <c r="G44" s="6">
        <v>1</v>
      </c>
      <c r="H44" s="1">
        <v>35</v>
      </c>
      <c r="I44" s="1" t="s">
        <v>34</v>
      </c>
      <c r="J44" s="1">
        <v>69.944999999999993</v>
      </c>
      <c r="K44" s="1">
        <f t="shared" si="10"/>
        <v>-12.61699999999999</v>
      </c>
      <c r="L44" s="1"/>
      <c r="M44" s="1"/>
      <c r="N44" s="1">
        <v>36.291199999999989</v>
      </c>
      <c r="O44" s="1">
        <v>72.271799999999999</v>
      </c>
      <c r="P44" s="1"/>
      <c r="Q44" s="1">
        <f t="shared" si="3"/>
        <v>11.4656</v>
      </c>
      <c r="R44" s="5"/>
      <c r="S44" s="5"/>
      <c r="T44" s="1"/>
      <c r="U44" s="1">
        <f t="shared" si="5"/>
        <v>11.100160480044654</v>
      </c>
      <c r="V44" s="1">
        <f t="shared" si="6"/>
        <v>11.100160480044654</v>
      </c>
      <c r="W44" s="1">
        <v>13.9284</v>
      </c>
      <c r="X44" s="1">
        <v>18.597799999999999</v>
      </c>
      <c r="Y44" s="1">
        <v>13.526199999999999</v>
      </c>
      <c r="Z44" s="1">
        <v>6.3250000000000002</v>
      </c>
      <c r="AA44" s="1">
        <v>7.4182000000000006</v>
      </c>
      <c r="AB44" s="1">
        <v>9.6069999999999993</v>
      </c>
      <c r="AC44" s="1"/>
      <c r="AD44" s="1">
        <f t="shared" si="7"/>
        <v>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8" t="s">
        <v>82</v>
      </c>
      <c r="B45" s="1" t="s">
        <v>33</v>
      </c>
      <c r="C45" s="1"/>
      <c r="D45" s="1"/>
      <c r="E45" s="1"/>
      <c r="F45" s="1"/>
      <c r="G45" s="6">
        <v>1</v>
      </c>
      <c r="H45" s="1" t="e">
        <v>#N/A</v>
      </c>
      <c r="I45" s="1" t="s">
        <v>34</v>
      </c>
      <c r="J45" s="1"/>
      <c r="K45" s="1">
        <f t="shared" si="10"/>
        <v>0</v>
      </c>
      <c r="L45" s="1"/>
      <c r="M45" s="1"/>
      <c r="N45" s="1">
        <v>20</v>
      </c>
      <c r="O45" s="1"/>
      <c r="P45" s="1"/>
      <c r="Q45" s="1">
        <f t="shared" si="3"/>
        <v>0</v>
      </c>
      <c r="R45" s="5"/>
      <c r="S45" s="5"/>
      <c r="T45" s="1"/>
      <c r="U45" s="1" t="e">
        <f t="shared" si="5"/>
        <v>#DIV/0!</v>
      </c>
      <c r="V45" s="1" t="e">
        <f t="shared" si="6"/>
        <v>#DIV/0!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/>
      <c r="AD45" s="1">
        <f t="shared" si="7"/>
        <v>0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8" t="s">
        <v>83</v>
      </c>
      <c r="B46" s="1" t="s">
        <v>33</v>
      </c>
      <c r="C46" s="1"/>
      <c r="D46" s="1"/>
      <c r="E46" s="1"/>
      <c r="F46" s="1"/>
      <c r="G46" s="6">
        <v>1</v>
      </c>
      <c r="H46" s="1" t="e">
        <v>#N/A</v>
      </c>
      <c r="I46" s="1" t="s">
        <v>34</v>
      </c>
      <c r="J46" s="1"/>
      <c r="K46" s="1">
        <f t="shared" si="10"/>
        <v>0</v>
      </c>
      <c r="L46" s="1"/>
      <c r="M46" s="1"/>
      <c r="N46" s="1">
        <v>9.6</v>
      </c>
      <c r="O46" s="1"/>
      <c r="P46" s="1"/>
      <c r="Q46" s="1">
        <f t="shared" si="3"/>
        <v>0</v>
      </c>
      <c r="R46" s="5"/>
      <c r="S46" s="5"/>
      <c r="T46" s="1"/>
      <c r="U46" s="1" t="e">
        <f t="shared" si="5"/>
        <v>#DIV/0!</v>
      </c>
      <c r="V46" s="1" t="e">
        <f t="shared" si="6"/>
        <v>#DIV/0!</v>
      </c>
      <c r="W46" s="1">
        <v>0</v>
      </c>
      <c r="X46" s="1">
        <v>0</v>
      </c>
      <c r="Y46" s="1">
        <v>0.6</v>
      </c>
      <c r="Z46" s="1">
        <v>0</v>
      </c>
      <c r="AA46" s="1">
        <v>0</v>
      </c>
      <c r="AB46" s="1">
        <v>0</v>
      </c>
      <c r="AC46" s="1"/>
      <c r="AD46" s="1">
        <f t="shared" si="7"/>
        <v>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8" t="s">
        <v>84</v>
      </c>
      <c r="B47" s="1" t="s">
        <v>33</v>
      </c>
      <c r="C47" s="1">
        <v>541.12</v>
      </c>
      <c r="D47" s="1">
        <v>106.83499999999999</v>
      </c>
      <c r="E47" s="1">
        <v>350.678</v>
      </c>
      <c r="F47" s="1">
        <v>219.94499999999999</v>
      </c>
      <c r="G47" s="6">
        <v>1</v>
      </c>
      <c r="H47" s="1">
        <v>45</v>
      </c>
      <c r="I47" s="1" t="s">
        <v>34</v>
      </c>
      <c r="J47" s="1">
        <v>356.85399999999998</v>
      </c>
      <c r="K47" s="1">
        <f t="shared" si="10"/>
        <v>-6.1759999999999877</v>
      </c>
      <c r="L47" s="1"/>
      <c r="M47" s="1"/>
      <c r="N47" s="1">
        <v>84.598999999999876</v>
      </c>
      <c r="O47" s="1">
        <v>152.60499999999999</v>
      </c>
      <c r="P47" s="1">
        <v>199.4286000000001</v>
      </c>
      <c r="Q47" s="1">
        <f t="shared" si="3"/>
        <v>70.135599999999997</v>
      </c>
      <c r="R47" s="5">
        <f t="shared" si="9"/>
        <v>185.04959999999994</v>
      </c>
      <c r="S47" s="5"/>
      <c r="T47" s="1"/>
      <c r="U47" s="1">
        <f t="shared" si="5"/>
        <v>12</v>
      </c>
      <c r="V47" s="1">
        <f t="shared" si="6"/>
        <v>9.3615453492947953</v>
      </c>
      <c r="W47" s="1">
        <v>67.6036</v>
      </c>
      <c r="X47" s="1">
        <v>70.126000000000005</v>
      </c>
      <c r="Y47" s="1">
        <v>65.433999999999997</v>
      </c>
      <c r="Z47" s="1">
        <v>76.503200000000007</v>
      </c>
      <c r="AA47" s="1">
        <v>79.436000000000007</v>
      </c>
      <c r="AB47" s="1">
        <v>75.877399999999994</v>
      </c>
      <c r="AC47" s="1"/>
      <c r="AD47" s="1">
        <f t="shared" si="7"/>
        <v>185.04959999999994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8" t="s">
        <v>85</v>
      </c>
      <c r="B48" s="1" t="s">
        <v>33</v>
      </c>
      <c r="C48" s="1">
        <v>378.11399999999998</v>
      </c>
      <c r="D48" s="1">
        <v>29.898</v>
      </c>
      <c r="E48" s="1">
        <v>228.512</v>
      </c>
      <c r="F48" s="1">
        <v>102.995</v>
      </c>
      <c r="G48" s="6">
        <v>1</v>
      </c>
      <c r="H48" s="1">
        <v>45</v>
      </c>
      <c r="I48" s="1" t="s">
        <v>34</v>
      </c>
      <c r="J48" s="1">
        <v>252.245</v>
      </c>
      <c r="K48" s="1">
        <f t="shared" si="10"/>
        <v>-23.733000000000004</v>
      </c>
      <c r="L48" s="1"/>
      <c r="M48" s="1"/>
      <c r="N48" s="1">
        <v>27.75620000000001</v>
      </c>
      <c r="O48" s="1">
        <v>109.0266</v>
      </c>
      <c r="P48" s="1">
        <v>164.32040000000001</v>
      </c>
      <c r="Q48" s="1">
        <f t="shared" si="3"/>
        <v>45.702399999999997</v>
      </c>
      <c r="R48" s="5">
        <f t="shared" si="9"/>
        <v>144.33059999999992</v>
      </c>
      <c r="S48" s="5"/>
      <c r="T48" s="1"/>
      <c r="U48" s="1">
        <f t="shared" si="5"/>
        <v>11.999999999999998</v>
      </c>
      <c r="V48" s="1">
        <f t="shared" si="6"/>
        <v>8.8419470312281199</v>
      </c>
      <c r="W48" s="1">
        <v>43.182200000000002</v>
      </c>
      <c r="X48" s="1">
        <v>42.111199999999997</v>
      </c>
      <c r="Y48" s="1">
        <v>38.218200000000003</v>
      </c>
      <c r="Z48" s="1">
        <v>47.170999999999999</v>
      </c>
      <c r="AA48" s="1">
        <v>53.352200000000003</v>
      </c>
      <c r="AB48" s="1">
        <v>48.077800000000003</v>
      </c>
      <c r="AC48" s="1"/>
      <c r="AD48" s="1">
        <f t="shared" si="7"/>
        <v>144.33059999999992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8" t="s">
        <v>86</v>
      </c>
      <c r="B49" s="1" t="s">
        <v>33</v>
      </c>
      <c r="C49" s="1"/>
      <c r="D49" s="1"/>
      <c r="E49" s="1"/>
      <c r="F49" s="1"/>
      <c r="G49" s="6">
        <v>1</v>
      </c>
      <c r="H49" s="1" t="e">
        <v>#N/A</v>
      </c>
      <c r="I49" s="1" t="s">
        <v>34</v>
      </c>
      <c r="J49" s="1"/>
      <c r="K49" s="1">
        <f t="shared" si="10"/>
        <v>0</v>
      </c>
      <c r="L49" s="1"/>
      <c r="M49" s="1"/>
      <c r="N49" s="1">
        <v>20</v>
      </c>
      <c r="O49" s="1"/>
      <c r="P49" s="1"/>
      <c r="Q49" s="1">
        <f t="shared" si="3"/>
        <v>0</v>
      </c>
      <c r="R49" s="5"/>
      <c r="S49" s="5"/>
      <c r="T49" s="1"/>
      <c r="U49" s="1" t="e">
        <f t="shared" si="5"/>
        <v>#DIV/0!</v>
      </c>
      <c r="V49" s="1" t="e">
        <f t="shared" si="6"/>
        <v>#DIV/0!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/>
      <c r="AD49" s="1">
        <f t="shared" si="7"/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8" t="s">
        <v>87</v>
      </c>
      <c r="B50" s="1" t="s">
        <v>33</v>
      </c>
      <c r="C50" s="1"/>
      <c r="D50" s="1"/>
      <c r="E50" s="1"/>
      <c r="F50" s="1"/>
      <c r="G50" s="6">
        <v>1</v>
      </c>
      <c r="H50" s="1" t="e">
        <v>#N/A</v>
      </c>
      <c r="I50" s="1" t="s">
        <v>34</v>
      </c>
      <c r="J50" s="1"/>
      <c r="K50" s="1">
        <f t="shared" si="10"/>
        <v>0</v>
      </c>
      <c r="L50" s="1"/>
      <c r="M50" s="1"/>
      <c r="N50" s="1">
        <v>20</v>
      </c>
      <c r="O50" s="1"/>
      <c r="P50" s="1"/>
      <c r="Q50" s="1">
        <f t="shared" si="3"/>
        <v>0</v>
      </c>
      <c r="R50" s="5"/>
      <c r="S50" s="5"/>
      <c r="T50" s="1"/>
      <c r="U50" s="1" t="e">
        <f t="shared" si="5"/>
        <v>#DIV/0!</v>
      </c>
      <c r="V50" s="1" t="e">
        <f t="shared" si="6"/>
        <v>#DIV/0!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/>
      <c r="AD50" s="1">
        <f t="shared" si="7"/>
        <v>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0" t="s">
        <v>88</v>
      </c>
      <c r="B51" s="10" t="s">
        <v>33</v>
      </c>
      <c r="C51" s="10">
        <v>17.488</v>
      </c>
      <c r="D51" s="10">
        <v>51.158000000000001</v>
      </c>
      <c r="E51" s="10">
        <v>32.978000000000002</v>
      </c>
      <c r="F51" s="10">
        <v>26.905999999999999</v>
      </c>
      <c r="G51" s="11">
        <v>0</v>
      </c>
      <c r="H51" s="10">
        <v>35</v>
      </c>
      <c r="I51" s="10" t="s">
        <v>46</v>
      </c>
      <c r="J51" s="10">
        <v>37.064999999999998</v>
      </c>
      <c r="K51" s="10">
        <f t="shared" si="10"/>
        <v>-4.0869999999999962</v>
      </c>
      <c r="L51" s="10"/>
      <c r="M51" s="10"/>
      <c r="N51" s="10"/>
      <c r="O51" s="10"/>
      <c r="P51" s="10"/>
      <c r="Q51" s="10">
        <f t="shared" si="3"/>
        <v>6.5956000000000001</v>
      </c>
      <c r="R51" s="12"/>
      <c r="S51" s="12"/>
      <c r="T51" s="10"/>
      <c r="U51" s="10">
        <f t="shared" si="5"/>
        <v>4.0793862575050035</v>
      </c>
      <c r="V51" s="10">
        <f t="shared" si="6"/>
        <v>4.0793862575050035</v>
      </c>
      <c r="W51" s="10">
        <v>6.3450000000000006</v>
      </c>
      <c r="X51" s="10">
        <v>6.7772000000000006</v>
      </c>
      <c r="Y51" s="10">
        <v>7.4744000000000002</v>
      </c>
      <c r="Z51" s="10">
        <v>8.0611999999999995</v>
      </c>
      <c r="AA51" s="10">
        <v>6.1849999999999996</v>
      </c>
      <c r="AB51" s="10">
        <v>6.4359999999999999</v>
      </c>
      <c r="AC51" s="10"/>
      <c r="AD51" s="10">
        <f t="shared" si="7"/>
        <v>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8" t="s">
        <v>89</v>
      </c>
      <c r="B52" s="1" t="s">
        <v>41</v>
      </c>
      <c r="C52" s="1">
        <v>803</v>
      </c>
      <c r="D52" s="1">
        <v>132</v>
      </c>
      <c r="E52" s="1">
        <v>548</v>
      </c>
      <c r="F52" s="1">
        <v>240</v>
      </c>
      <c r="G52" s="6">
        <v>0.4</v>
      </c>
      <c r="H52" s="1">
        <v>45</v>
      </c>
      <c r="I52" s="1" t="s">
        <v>34</v>
      </c>
      <c r="J52" s="1">
        <v>553</v>
      </c>
      <c r="K52" s="1">
        <f t="shared" si="10"/>
        <v>-5</v>
      </c>
      <c r="L52" s="1"/>
      <c r="M52" s="1"/>
      <c r="N52" s="1">
        <v>557.19999999999936</v>
      </c>
      <c r="O52" s="1">
        <v>194.10000000000011</v>
      </c>
      <c r="P52" s="1">
        <v>126.9000000000005</v>
      </c>
      <c r="Q52" s="1">
        <f t="shared" si="3"/>
        <v>109.6</v>
      </c>
      <c r="R52" s="5">
        <f t="shared" ref="R52" si="11">12*Q52-P52-O52-N52-F52</f>
        <v>196.99999999999977</v>
      </c>
      <c r="S52" s="5"/>
      <c r="T52" s="1"/>
      <c r="U52" s="1">
        <f t="shared" si="5"/>
        <v>11.999999999999998</v>
      </c>
      <c r="V52" s="1">
        <f t="shared" si="6"/>
        <v>10.202554744525548</v>
      </c>
      <c r="W52" s="1">
        <v>113.2</v>
      </c>
      <c r="X52" s="1">
        <v>134.19999999999999</v>
      </c>
      <c r="Y52" s="1">
        <v>132.19999999999999</v>
      </c>
      <c r="Z52" s="1">
        <v>120.2</v>
      </c>
      <c r="AA52" s="1">
        <v>132.4</v>
      </c>
      <c r="AB52" s="1">
        <v>128.19999999999999</v>
      </c>
      <c r="AC52" s="1"/>
      <c r="AD52" s="1">
        <f t="shared" si="7"/>
        <v>78.799999999999912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8" t="s">
        <v>90</v>
      </c>
      <c r="B53" s="1" t="s">
        <v>41</v>
      </c>
      <c r="C53" s="1">
        <v>40</v>
      </c>
      <c r="D53" s="1"/>
      <c r="E53" s="1">
        <v>18</v>
      </c>
      <c r="F53" s="1">
        <v>10</v>
      </c>
      <c r="G53" s="6">
        <v>0.45</v>
      </c>
      <c r="H53" s="1">
        <v>50</v>
      </c>
      <c r="I53" s="1" t="s">
        <v>34</v>
      </c>
      <c r="J53" s="1">
        <v>18</v>
      </c>
      <c r="K53" s="1">
        <f t="shared" si="10"/>
        <v>0</v>
      </c>
      <c r="L53" s="1"/>
      <c r="M53" s="1"/>
      <c r="N53" s="1">
        <v>53.199999999999989</v>
      </c>
      <c r="O53" s="1">
        <v>31.500000000000011</v>
      </c>
      <c r="P53" s="1"/>
      <c r="Q53" s="1">
        <f t="shared" si="3"/>
        <v>3.6</v>
      </c>
      <c r="R53" s="5"/>
      <c r="S53" s="5"/>
      <c r="T53" s="1"/>
      <c r="U53" s="1">
        <f t="shared" si="5"/>
        <v>26.305555555555557</v>
      </c>
      <c r="V53" s="1">
        <f t="shared" si="6"/>
        <v>26.305555555555557</v>
      </c>
      <c r="W53" s="1">
        <v>6</v>
      </c>
      <c r="X53" s="1">
        <v>9.8000000000000007</v>
      </c>
      <c r="Y53" s="1">
        <v>8.1999999999999993</v>
      </c>
      <c r="Z53" s="1">
        <v>4.8</v>
      </c>
      <c r="AA53" s="1">
        <v>4.8</v>
      </c>
      <c r="AB53" s="1">
        <v>5.2</v>
      </c>
      <c r="AC53" s="1"/>
      <c r="AD53" s="1">
        <f t="shared" si="7"/>
        <v>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8" t="s">
        <v>91</v>
      </c>
      <c r="B54" s="1" t="s">
        <v>33</v>
      </c>
      <c r="C54" s="1"/>
      <c r="D54" s="1"/>
      <c r="E54" s="1"/>
      <c r="F54" s="1"/>
      <c r="G54" s="6">
        <v>1</v>
      </c>
      <c r="H54" s="1" t="e">
        <v>#N/A</v>
      </c>
      <c r="I54" s="1" t="s">
        <v>34</v>
      </c>
      <c r="J54" s="1"/>
      <c r="K54" s="1">
        <f t="shared" si="10"/>
        <v>0</v>
      </c>
      <c r="L54" s="1"/>
      <c r="M54" s="1"/>
      <c r="N54" s="1">
        <v>20</v>
      </c>
      <c r="O54" s="1"/>
      <c r="P54" s="1"/>
      <c r="Q54" s="1">
        <f t="shared" si="3"/>
        <v>0</v>
      </c>
      <c r="R54" s="5"/>
      <c r="S54" s="5"/>
      <c r="T54" s="1"/>
      <c r="U54" s="1" t="e">
        <f t="shared" si="5"/>
        <v>#DIV/0!</v>
      </c>
      <c r="V54" s="1" t="e">
        <f t="shared" si="6"/>
        <v>#DIV/0!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/>
      <c r="AD54" s="1">
        <f t="shared" si="7"/>
        <v>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8" t="s">
        <v>92</v>
      </c>
      <c r="B55" s="1" t="s">
        <v>41</v>
      </c>
      <c r="C55" s="1"/>
      <c r="D55" s="1"/>
      <c r="E55" s="1"/>
      <c r="F55" s="1"/>
      <c r="G55" s="6">
        <v>0.35</v>
      </c>
      <c r="H55" s="1" t="e">
        <v>#N/A</v>
      </c>
      <c r="I55" s="1" t="s">
        <v>34</v>
      </c>
      <c r="J55" s="1"/>
      <c r="K55" s="1">
        <f t="shared" si="10"/>
        <v>0</v>
      </c>
      <c r="L55" s="1"/>
      <c r="M55" s="1"/>
      <c r="N55" s="1">
        <v>30</v>
      </c>
      <c r="O55" s="1"/>
      <c r="P55" s="1"/>
      <c r="Q55" s="1">
        <f t="shared" si="3"/>
        <v>0</v>
      </c>
      <c r="R55" s="5"/>
      <c r="S55" s="5"/>
      <c r="T55" s="1"/>
      <c r="U55" s="1" t="e">
        <f t="shared" si="5"/>
        <v>#DIV/0!</v>
      </c>
      <c r="V55" s="1" t="e">
        <f t="shared" si="6"/>
        <v>#DIV/0!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/>
      <c r="AD55" s="1">
        <f t="shared" si="7"/>
        <v>0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8" t="s">
        <v>93</v>
      </c>
      <c r="B56" s="1" t="s">
        <v>33</v>
      </c>
      <c r="C56" s="1"/>
      <c r="D56" s="1"/>
      <c r="E56" s="1"/>
      <c r="F56" s="1"/>
      <c r="G56" s="6">
        <v>1</v>
      </c>
      <c r="H56" s="1" t="e">
        <v>#N/A</v>
      </c>
      <c r="I56" s="1" t="s">
        <v>34</v>
      </c>
      <c r="J56" s="1"/>
      <c r="K56" s="1">
        <f t="shared" si="10"/>
        <v>0</v>
      </c>
      <c r="L56" s="1"/>
      <c r="M56" s="1"/>
      <c r="N56" s="1">
        <v>20</v>
      </c>
      <c r="O56" s="1"/>
      <c r="P56" s="1"/>
      <c r="Q56" s="1">
        <f t="shared" si="3"/>
        <v>0</v>
      </c>
      <c r="R56" s="5"/>
      <c r="S56" s="5"/>
      <c r="T56" s="1"/>
      <c r="U56" s="1" t="e">
        <f t="shared" si="5"/>
        <v>#DIV/0!</v>
      </c>
      <c r="V56" s="1" t="e">
        <f t="shared" si="6"/>
        <v>#DIV/0!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/>
      <c r="AD56" s="1">
        <f t="shared" si="7"/>
        <v>0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0" t="s">
        <v>94</v>
      </c>
      <c r="B57" s="10" t="s">
        <v>41</v>
      </c>
      <c r="C57" s="10">
        <v>4</v>
      </c>
      <c r="D57" s="10"/>
      <c r="E57" s="10">
        <v>2</v>
      </c>
      <c r="F57" s="10"/>
      <c r="G57" s="11">
        <v>0</v>
      </c>
      <c r="H57" s="10">
        <v>45</v>
      </c>
      <c r="I57" s="10" t="s">
        <v>46</v>
      </c>
      <c r="J57" s="10">
        <v>2</v>
      </c>
      <c r="K57" s="10">
        <f t="shared" si="10"/>
        <v>0</v>
      </c>
      <c r="L57" s="10"/>
      <c r="M57" s="10"/>
      <c r="N57" s="10"/>
      <c r="O57" s="10"/>
      <c r="P57" s="10"/>
      <c r="Q57" s="10">
        <f t="shared" si="3"/>
        <v>0.4</v>
      </c>
      <c r="R57" s="12"/>
      <c r="S57" s="12"/>
      <c r="T57" s="10"/>
      <c r="U57" s="10">
        <f t="shared" si="5"/>
        <v>0</v>
      </c>
      <c r="V57" s="10">
        <f t="shared" si="6"/>
        <v>0</v>
      </c>
      <c r="W57" s="10">
        <v>0.8</v>
      </c>
      <c r="X57" s="10">
        <v>2</v>
      </c>
      <c r="Y57" s="10">
        <v>2.2000000000000002</v>
      </c>
      <c r="Z57" s="10">
        <v>1.2</v>
      </c>
      <c r="AA57" s="10">
        <v>1</v>
      </c>
      <c r="AB57" s="10">
        <v>1</v>
      </c>
      <c r="AC57" s="10"/>
      <c r="AD57" s="10">
        <f t="shared" si="7"/>
        <v>0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8" t="s">
        <v>95</v>
      </c>
      <c r="B58" s="1" t="s">
        <v>41</v>
      </c>
      <c r="C58" s="1">
        <v>419</v>
      </c>
      <c r="D58" s="1"/>
      <c r="E58" s="1">
        <v>296</v>
      </c>
      <c r="F58" s="1">
        <v>74</v>
      </c>
      <c r="G58" s="6">
        <v>0.4</v>
      </c>
      <c r="H58" s="1">
        <v>40</v>
      </c>
      <c r="I58" s="1" t="s">
        <v>34</v>
      </c>
      <c r="J58" s="1">
        <v>297</v>
      </c>
      <c r="K58" s="1">
        <f t="shared" si="10"/>
        <v>-1</v>
      </c>
      <c r="L58" s="1"/>
      <c r="M58" s="1"/>
      <c r="N58" s="1">
        <v>274.8</v>
      </c>
      <c r="O58" s="1">
        <v>80.300000000000011</v>
      </c>
      <c r="P58" s="1">
        <v>207.10000000000011</v>
      </c>
      <c r="Q58" s="1">
        <f t="shared" si="3"/>
        <v>59.2</v>
      </c>
      <c r="R58" s="5">
        <f t="shared" ref="R58:R67" si="12">12*Q58-P58-O58-N58-F58</f>
        <v>74.199999999999932</v>
      </c>
      <c r="S58" s="5"/>
      <c r="T58" s="1"/>
      <c r="U58" s="1">
        <f t="shared" si="5"/>
        <v>12.000000000000002</v>
      </c>
      <c r="V58" s="1">
        <f t="shared" si="6"/>
        <v>10.746621621621625</v>
      </c>
      <c r="W58" s="1">
        <v>61.2</v>
      </c>
      <c r="X58" s="1">
        <v>63.4</v>
      </c>
      <c r="Y58" s="1">
        <v>62.8</v>
      </c>
      <c r="Z58" s="1">
        <v>53.4</v>
      </c>
      <c r="AA58" s="1">
        <v>67.2</v>
      </c>
      <c r="AB58" s="1">
        <v>62</v>
      </c>
      <c r="AC58" s="1"/>
      <c r="AD58" s="1">
        <f t="shared" si="7"/>
        <v>29.679999999999975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8" t="s">
        <v>96</v>
      </c>
      <c r="B59" s="1" t="s">
        <v>41</v>
      </c>
      <c r="C59" s="1">
        <v>311</v>
      </c>
      <c r="D59" s="1"/>
      <c r="E59" s="1">
        <v>285</v>
      </c>
      <c r="F59" s="1">
        <v>-6</v>
      </c>
      <c r="G59" s="6">
        <v>0.4</v>
      </c>
      <c r="H59" s="1">
        <v>45</v>
      </c>
      <c r="I59" s="1" t="s">
        <v>34</v>
      </c>
      <c r="J59" s="1">
        <v>293</v>
      </c>
      <c r="K59" s="1">
        <f t="shared" si="10"/>
        <v>-8</v>
      </c>
      <c r="L59" s="1"/>
      <c r="M59" s="1"/>
      <c r="N59" s="1">
        <v>230.6</v>
      </c>
      <c r="O59" s="1">
        <v>423.2</v>
      </c>
      <c r="P59" s="1">
        <v>33.400000000000063</v>
      </c>
      <c r="Q59" s="1">
        <f t="shared" si="3"/>
        <v>57</v>
      </c>
      <c r="R59" s="5"/>
      <c r="S59" s="5"/>
      <c r="T59" s="1"/>
      <c r="U59" s="1">
        <f t="shared" si="5"/>
        <v>11.950877192982457</v>
      </c>
      <c r="V59" s="1">
        <f t="shared" si="6"/>
        <v>11.950877192982457</v>
      </c>
      <c r="W59" s="1">
        <v>62.2</v>
      </c>
      <c r="X59" s="1">
        <v>81.2</v>
      </c>
      <c r="Y59" s="1">
        <v>59.6</v>
      </c>
      <c r="Z59" s="1">
        <v>51.8</v>
      </c>
      <c r="AA59" s="1">
        <v>65.2</v>
      </c>
      <c r="AB59" s="1">
        <v>58.8</v>
      </c>
      <c r="AC59" s="1"/>
      <c r="AD59" s="1">
        <f t="shared" si="7"/>
        <v>0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8" t="s">
        <v>97</v>
      </c>
      <c r="B60" s="1" t="s">
        <v>41</v>
      </c>
      <c r="C60" s="1">
        <v>658</v>
      </c>
      <c r="D60" s="1">
        <v>210</v>
      </c>
      <c r="E60" s="1">
        <v>495</v>
      </c>
      <c r="F60" s="1">
        <v>260</v>
      </c>
      <c r="G60" s="6">
        <v>0.4</v>
      </c>
      <c r="H60" s="1">
        <v>40</v>
      </c>
      <c r="I60" s="1" t="s">
        <v>34</v>
      </c>
      <c r="J60" s="1">
        <v>490</v>
      </c>
      <c r="K60" s="1">
        <f t="shared" si="10"/>
        <v>5</v>
      </c>
      <c r="L60" s="1"/>
      <c r="M60" s="1"/>
      <c r="N60" s="1">
        <v>328.80000000000018</v>
      </c>
      <c r="O60" s="1">
        <v>121.09999999999989</v>
      </c>
      <c r="P60" s="1">
        <v>358.89999999999992</v>
      </c>
      <c r="Q60" s="1">
        <f t="shared" si="3"/>
        <v>99</v>
      </c>
      <c r="R60" s="5">
        <f t="shared" si="12"/>
        <v>119.20000000000005</v>
      </c>
      <c r="S60" s="5"/>
      <c r="T60" s="1"/>
      <c r="U60" s="1">
        <f t="shared" si="5"/>
        <v>12</v>
      </c>
      <c r="V60" s="1">
        <f t="shared" si="6"/>
        <v>10.795959595959596</v>
      </c>
      <c r="W60" s="1">
        <v>104.8</v>
      </c>
      <c r="X60" s="1">
        <v>104.2</v>
      </c>
      <c r="Y60" s="1">
        <v>105.6</v>
      </c>
      <c r="Z60" s="1">
        <v>104.6</v>
      </c>
      <c r="AA60" s="1">
        <v>105.8</v>
      </c>
      <c r="AB60" s="1">
        <v>100.6</v>
      </c>
      <c r="AC60" s="1"/>
      <c r="AD60" s="1">
        <f t="shared" si="7"/>
        <v>47.680000000000021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8" t="s">
        <v>98</v>
      </c>
      <c r="B61" s="1" t="s">
        <v>33</v>
      </c>
      <c r="C61" s="1">
        <v>165.655</v>
      </c>
      <c r="D61" s="1"/>
      <c r="E61" s="1">
        <v>64.81</v>
      </c>
      <c r="F61" s="1">
        <v>73.816999999999993</v>
      </c>
      <c r="G61" s="6">
        <v>1</v>
      </c>
      <c r="H61" s="1">
        <v>50</v>
      </c>
      <c r="I61" s="1" t="s">
        <v>34</v>
      </c>
      <c r="J61" s="1">
        <v>67.492000000000004</v>
      </c>
      <c r="K61" s="1">
        <f t="shared" si="10"/>
        <v>-2.6820000000000022</v>
      </c>
      <c r="L61" s="1"/>
      <c r="M61" s="1"/>
      <c r="N61" s="1"/>
      <c r="O61" s="1">
        <v>44.820799999999991</v>
      </c>
      <c r="P61" s="1">
        <v>24.892199999999999</v>
      </c>
      <c r="Q61" s="1">
        <f t="shared" si="3"/>
        <v>12.962</v>
      </c>
      <c r="R61" s="5">
        <f t="shared" si="12"/>
        <v>12.013999999999996</v>
      </c>
      <c r="S61" s="5"/>
      <c r="T61" s="1"/>
      <c r="U61" s="1">
        <f t="shared" si="5"/>
        <v>11.999999999999998</v>
      </c>
      <c r="V61" s="1">
        <f t="shared" si="6"/>
        <v>11.073136861595431</v>
      </c>
      <c r="W61" s="1">
        <v>14.54</v>
      </c>
      <c r="X61" s="1">
        <v>16.1892</v>
      </c>
      <c r="Y61" s="1">
        <v>13.4808</v>
      </c>
      <c r="Z61" s="1">
        <v>14.4832</v>
      </c>
      <c r="AA61" s="1">
        <v>16.407599999999999</v>
      </c>
      <c r="AB61" s="1">
        <v>21.290600000000001</v>
      </c>
      <c r="AC61" s="1"/>
      <c r="AD61" s="1">
        <f t="shared" si="7"/>
        <v>12.013999999999996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8" t="s">
        <v>99</v>
      </c>
      <c r="B62" s="1" t="s">
        <v>33</v>
      </c>
      <c r="C62" s="1">
        <v>165.31700000000001</v>
      </c>
      <c r="D62" s="1"/>
      <c r="E62" s="1">
        <v>78.369</v>
      </c>
      <c r="F62" s="1">
        <v>64.602999999999994</v>
      </c>
      <c r="G62" s="6">
        <v>1</v>
      </c>
      <c r="H62" s="1">
        <v>50</v>
      </c>
      <c r="I62" s="1" t="s">
        <v>34</v>
      </c>
      <c r="J62" s="1">
        <v>79.141999999999996</v>
      </c>
      <c r="K62" s="1">
        <f t="shared" si="10"/>
        <v>-0.77299999999999613</v>
      </c>
      <c r="L62" s="1"/>
      <c r="M62" s="1"/>
      <c r="N62" s="1">
        <v>19.470199999999981</v>
      </c>
      <c r="O62" s="1">
        <v>39.410000000000032</v>
      </c>
      <c r="P62" s="1">
        <v>21.1404</v>
      </c>
      <c r="Q62" s="1">
        <f t="shared" si="3"/>
        <v>15.6738</v>
      </c>
      <c r="R62" s="5">
        <f t="shared" si="12"/>
        <v>43.462000000000003</v>
      </c>
      <c r="S62" s="5"/>
      <c r="T62" s="1"/>
      <c r="U62" s="1">
        <f t="shared" si="5"/>
        <v>12</v>
      </c>
      <c r="V62" s="1">
        <f t="shared" si="6"/>
        <v>9.2270923451875113</v>
      </c>
      <c r="W62" s="1">
        <v>15.333600000000001</v>
      </c>
      <c r="X62" s="1">
        <v>17.6128</v>
      </c>
      <c r="Y62" s="1">
        <v>16.555199999999999</v>
      </c>
      <c r="Z62" s="1">
        <v>16.837399999999999</v>
      </c>
      <c r="AA62" s="1">
        <v>19.902000000000001</v>
      </c>
      <c r="AB62" s="1">
        <v>24.5458</v>
      </c>
      <c r="AC62" s="1"/>
      <c r="AD62" s="1">
        <f t="shared" si="7"/>
        <v>43.462000000000003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8" t="s">
        <v>100</v>
      </c>
      <c r="B63" s="1" t="s">
        <v>33</v>
      </c>
      <c r="C63" s="1">
        <v>111.85899999999999</v>
      </c>
      <c r="D63" s="1"/>
      <c r="E63" s="1">
        <v>62.968000000000004</v>
      </c>
      <c r="F63" s="1">
        <v>39.460999999999999</v>
      </c>
      <c r="G63" s="6">
        <v>1</v>
      </c>
      <c r="H63" s="1">
        <v>55</v>
      </c>
      <c r="I63" s="1" t="s">
        <v>34</v>
      </c>
      <c r="J63" s="1">
        <v>59.764000000000003</v>
      </c>
      <c r="K63" s="1">
        <f t="shared" si="10"/>
        <v>3.2040000000000006</v>
      </c>
      <c r="L63" s="1"/>
      <c r="M63" s="1"/>
      <c r="N63" s="1"/>
      <c r="O63" s="1">
        <v>14.834199999999999</v>
      </c>
      <c r="P63" s="1">
        <v>74.198800000000006</v>
      </c>
      <c r="Q63" s="1">
        <f t="shared" si="3"/>
        <v>12.5936</v>
      </c>
      <c r="R63" s="5">
        <f t="shared" si="12"/>
        <v>22.629199999999997</v>
      </c>
      <c r="S63" s="5"/>
      <c r="T63" s="1"/>
      <c r="U63" s="1">
        <f t="shared" si="5"/>
        <v>12</v>
      </c>
      <c r="V63" s="1">
        <f t="shared" si="6"/>
        <v>10.203119044594079</v>
      </c>
      <c r="W63" s="1">
        <v>13.392799999999999</v>
      </c>
      <c r="X63" s="1">
        <v>10.1968</v>
      </c>
      <c r="Y63" s="1">
        <v>9.1140000000000008</v>
      </c>
      <c r="Z63" s="1">
        <v>9.8165999999999993</v>
      </c>
      <c r="AA63" s="1">
        <v>12.818</v>
      </c>
      <c r="AB63" s="1">
        <v>15.230399999999999</v>
      </c>
      <c r="AC63" s="1"/>
      <c r="AD63" s="1">
        <f t="shared" si="7"/>
        <v>22.629199999999997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8" t="s">
        <v>101</v>
      </c>
      <c r="B64" s="1" t="s">
        <v>33</v>
      </c>
      <c r="C64" s="1"/>
      <c r="D64" s="1"/>
      <c r="E64" s="1"/>
      <c r="F64" s="1"/>
      <c r="G64" s="6">
        <v>1</v>
      </c>
      <c r="H64" s="1" t="e">
        <v>#N/A</v>
      </c>
      <c r="I64" s="1" t="s">
        <v>34</v>
      </c>
      <c r="J64" s="1"/>
      <c r="K64" s="1">
        <f t="shared" si="10"/>
        <v>0</v>
      </c>
      <c r="L64" s="1"/>
      <c r="M64" s="1"/>
      <c r="N64" s="1">
        <v>20</v>
      </c>
      <c r="O64" s="1"/>
      <c r="P64" s="1"/>
      <c r="Q64" s="1">
        <f t="shared" si="3"/>
        <v>0</v>
      </c>
      <c r="R64" s="5"/>
      <c r="S64" s="5"/>
      <c r="T64" s="1"/>
      <c r="U64" s="1" t="e">
        <f t="shared" si="5"/>
        <v>#DIV/0!</v>
      </c>
      <c r="V64" s="1" t="e">
        <f t="shared" si="6"/>
        <v>#DIV/0!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/>
      <c r="AD64" s="1">
        <f t="shared" si="7"/>
        <v>0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8" t="s">
        <v>102</v>
      </c>
      <c r="B65" s="1" t="s">
        <v>33</v>
      </c>
      <c r="C65" s="1"/>
      <c r="D65" s="1"/>
      <c r="E65" s="1"/>
      <c r="F65" s="1"/>
      <c r="G65" s="6">
        <v>1</v>
      </c>
      <c r="H65" s="1" t="e">
        <v>#N/A</v>
      </c>
      <c r="I65" s="1" t="s">
        <v>34</v>
      </c>
      <c r="J65" s="1"/>
      <c r="K65" s="1">
        <f t="shared" si="10"/>
        <v>0</v>
      </c>
      <c r="L65" s="1"/>
      <c r="M65" s="1"/>
      <c r="N65" s="1">
        <v>20</v>
      </c>
      <c r="O65" s="1"/>
      <c r="P65" s="1"/>
      <c r="Q65" s="1">
        <f t="shared" si="3"/>
        <v>0</v>
      </c>
      <c r="R65" s="5"/>
      <c r="S65" s="5"/>
      <c r="T65" s="1"/>
      <c r="U65" s="1" t="e">
        <f t="shared" si="5"/>
        <v>#DIV/0!</v>
      </c>
      <c r="V65" s="1" t="e">
        <f t="shared" si="6"/>
        <v>#DIV/0!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/>
      <c r="AD65" s="1">
        <f t="shared" si="7"/>
        <v>0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8" t="s">
        <v>103</v>
      </c>
      <c r="B66" s="1" t="s">
        <v>33</v>
      </c>
      <c r="C66" s="1">
        <v>239.94800000000001</v>
      </c>
      <c r="D66" s="1">
        <v>16.045000000000002</v>
      </c>
      <c r="E66" s="1">
        <v>194.035</v>
      </c>
      <c r="F66" s="1">
        <v>7.1710000000000003</v>
      </c>
      <c r="G66" s="6">
        <v>1</v>
      </c>
      <c r="H66" s="1">
        <v>40</v>
      </c>
      <c r="I66" s="1" t="s">
        <v>34</v>
      </c>
      <c r="J66" s="1">
        <v>205.892</v>
      </c>
      <c r="K66" s="1">
        <f t="shared" si="10"/>
        <v>-11.856999999999999</v>
      </c>
      <c r="L66" s="1"/>
      <c r="M66" s="1"/>
      <c r="N66" s="1">
        <v>155.58659999999989</v>
      </c>
      <c r="O66" s="1">
        <v>159.1756</v>
      </c>
      <c r="P66" s="1">
        <v>194.0560000000001</v>
      </c>
      <c r="Q66" s="1">
        <f t="shared" si="3"/>
        <v>38.807000000000002</v>
      </c>
      <c r="R66" s="5"/>
      <c r="S66" s="5"/>
      <c r="T66" s="1"/>
      <c r="U66" s="1">
        <f t="shared" si="5"/>
        <v>13.296291906099414</v>
      </c>
      <c r="V66" s="1">
        <f t="shared" si="6"/>
        <v>13.296291906099414</v>
      </c>
      <c r="W66" s="1">
        <v>47.633200000000002</v>
      </c>
      <c r="X66" s="1">
        <v>44.6768</v>
      </c>
      <c r="Y66" s="1">
        <v>35.898600000000002</v>
      </c>
      <c r="Z66" s="1">
        <v>33.050199999999997</v>
      </c>
      <c r="AA66" s="1">
        <v>35.46</v>
      </c>
      <c r="AB66" s="1">
        <v>45.852999999999987</v>
      </c>
      <c r="AC66" s="1" t="s">
        <v>104</v>
      </c>
      <c r="AD66" s="1">
        <f t="shared" si="7"/>
        <v>0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8" t="s">
        <v>105</v>
      </c>
      <c r="B67" s="1" t="s">
        <v>41</v>
      </c>
      <c r="C67" s="1">
        <v>473</v>
      </c>
      <c r="D67" s="1">
        <v>282</v>
      </c>
      <c r="E67" s="1">
        <v>453</v>
      </c>
      <c r="F67" s="1">
        <v>183</v>
      </c>
      <c r="G67" s="6">
        <v>0.4</v>
      </c>
      <c r="H67" s="1">
        <v>45</v>
      </c>
      <c r="I67" s="1" t="s">
        <v>34</v>
      </c>
      <c r="J67" s="1">
        <v>467</v>
      </c>
      <c r="K67" s="1">
        <f t="shared" si="10"/>
        <v>-14</v>
      </c>
      <c r="L67" s="1"/>
      <c r="M67" s="1"/>
      <c r="N67" s="1">
        <v>639.99999999999977</v>
      </c>
      <c r="O67" s="1">
        <v>132.19999999999999</v>
      </c>
      <c r="P67" s="1"/>
      <c r="Q67" s="1">
        <f t="shared" si="3"/>
        <v>90.6</v>
      </c>
      <c r="R67" s="5">
        <f t="shared" si="12"/>
        <v>132</v>
      </c>
      <c r="S67" s="5"/>
      <c r="T67" s="1"/>
      <c r="U67" s="1">
        <f t="shared" si="5"/>
        <v>11.999999999999998</v>
      </c>
      <c r="V67" s="1">
        <f t="shared" si="6"/>
        <v>10.543046357615893</v>
      </c>
      <c r="W67" s="1">
        <v>94.6</v>
      </c>
      <c r="X67" s="1">
        <v>122.4</v>
      </c>
      <c r="Y67" s="1">
        <v>124.4</v>
      </c>
      <c r="Z67" s="1">
        <v>103.2</v>
      </c>
      <c r="AA67" s="1">
        <v>102.6</v>
      </c>
      <c r="AB67" s="1">
        <v>102</v>
      </c>
      <c r="AC67" s="1"/>
      <c r="AD67" s="1">
        <f t="shared" si="7"/>
        <v>52.800000000000004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8" t="s">
        <v>106</v>
      </c>
      <c r="B68" s="1" t="s">
        <v>33</v>
      </c>
      <c r="C68" s="1"/>
      <c r="D68" s="1"/>
      <c r="E68" s="1"/>
      <c r="F68" s="1"/>
      <c r="G68" s="6">
        <v>1</v>
      </c>
      <c r="H68" s="1">
        <v>40</v>
      </c>
      <c r="I68" s="1" t="s">
        <v>34</v>
      </c>
      <c r="J68" s="1"/>
      <c r="K68" s="1">
        <f t="shared" si="10"/>
        <v>0</v>
      </c>
      <c r="L68" s="1"/>
      <c r="M68" s="1"/>
      <c r="N68" s="1">
        <v>27.700399999999998</v>
      </c>
      <c r="O68" s="1">
        <v>15.3901</v>
      </c>
      <c r="P68" s="1"/>
      <c r="Q68" s="1">
        <f t="shared" si="3"/>
        <v>0</v>
      </c>
      <c r="R68" s="5"/>
      <c r="S68" s="5"/>
      <c r="T68" s="1"/>
      <c r="U68" s="1" t="e">
        <f t="shared" si="5"/>
        <v>#DIV/0!</v>
      </c>
      <c r="V68" s="1" t="e">
        <f t="shared" si="6"/>
        <v>#DIV/0!</v>
      </c>
      <c r="W68" s="1">
        <v>0</v>
      </c>
      <c r="X68" s="1">
        <v>3.7469999999999999</v>
      </c>
      <c r="Y68" s="1">
        <v>3.9571999999999998</v>
      </c>
      <c r="Z68" s="1">
        <v>0.22620000000000001</v>
      </c>
      <c r="AA68" s="1">
        <v>1.6E-2</v>
      </c>
      <c r="AB68" s="1">
        <v>0.2</v>
      </c>
      <c r="AC68" s="1"/>
      <c r="AD68" s="1">
        <f t="shared" si="7"/>
        <v>0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8" t="s">
        <v>107</v>
      </c>
      <c r="B69" s="1" t="s">
        <v>33</v>
      </c>
      <c r="C69" s="1"/>
      <c r="D69" s="1"/>
      <c r="E69" s="1"/>
      <c r="F69" s="1"/>
      <c r="G69" s="6">
        <v>1</v>
      </c>
      <c r="H69" s="1" t="e">
        <v>#N/A</v>
      </c>
      <c r="I69" s="1" t="s">
        <v>34</v>
      </c>
      <c r="J69" s="1"/>
      <c r="K69" s="1">
        <f t="shared" si="10"/>
        <v>0</v>
      </c>
      <c r="L69" s="1"/>
      <c r="M69" s="1"/>
      <c r="N69" s="1">
        <v>20</v>
      </c>
      <c r="O69" s="1"/>
      <c r="P69" s="1"/>
      <c r="Q69" s="1">
        <f t="shared" si="3"/>
        <v>0</v>
      </c>
      <c r="R69" s="5"/>
      <c r="S69" s="5"/>
      <c r="T69" s="1"/>
      <c r="U69" s="1" t="e">
        <f t="shared" si="5"/>
        <v>#DIV/0!</v>
      </c>
      <c r="V69" s="1" t="e">
        <f t="shared" si="6"/>
        <v>#DIV/0!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/>
      <c r="AD69" s="1">
        <f t="shared" si="7"/>
        <v>0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0" t="s">
        <v>108</v>
      </c>
      <c r="B70" s="10" t="s">
        <v>41</v>
      </c>
      <c r="C70" s="10">
        <v>57</v>
      </c>
      <c r="D70" s="10"/>
      <c r="E70" s="10">
        <v>42</v>
      </c>
      <c r="F70" s="10">
        <v>-1</v>
      </c>
      <c r="G70" s="11">
        <v>0</v>
      </c>
      <c r="H70" s="10">
        <v>45</v>
      </c>
      <c r="I70" s="10" t="s">
        <v>46</v>
      </c>
      <c r="J70" s="10">
        <v>47</v>
      </c>
      <c r="K70" s="10">
        <f t="shared" ref="K70:K101" si="13">E70-J70</f>
        <v>-5</v>
      </c>
      <c r="L70" s="10"/>
      <c r="M70" s="10"/>
      <c r="N70" s="10"/>
      <c r="O70" s="10"/>
      <c r="P70" s="10"/>
      <c r="Q70" s="10">
        <f t="shared" si="3"/>
        <v>8.4</v>
      </c>
      <c r="R70" s="12"/>
      <c r="S70" s="12"/>
      <c r="T70" s="10"/>
      <c r="U70" s="10">
        <f t="shared" si="5"/>
        <v>-0.11904761904761904</v>
      </c>
      <c r="V70" s="10">
        <f t="shared" si="6"/>
        <v>-0.11904761904761904</v>
      </c>
      <c r="W70" s="10">
        <v>11</v>
      </c>
      <c r="X70" s="10">
        <v>6.8</v>
      </c>
      <c r="Y70" s="10">
        <v>5.2</v>
      </c>
      <c r="Z70" s="10">
        <v>5.4</v>
      </c>
      <c r="AA70" s="10">
        <v>5.8</v>
      </c>
      <c r="AB70" s="10">
        <v>11.6</v>
      </c>
      <c r="AC70" s="10"/>
      <c r="AD70" s="10">
        <f t="shared" si="7"/>
        <v>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8" t="s">
        <v>109</v>
      </c>
      <c r="B71" s="1" t="s">
        <v>41</v>
      </c>
      <c r="C71" s="1"/>
      <c r="D71" s="1"/>
      <c r="E71" s="1"/>
      <c r="F71" s="1"/>
      <c r="G71" s="6">
        <v>0.35</v>
      </c>
      <c r="H71" s="1" t="e">
        <v>#N/A</v>
      </c>
      <c r="I71" s="1" t="s">
        <v>34</v>
      </c>
      <c r="J71" s="1"/>
      <c r="K71" s="1">
        <f t="shared" si="13"/>
        <v>0</v>
      </c>
      <c r="L71" s="1"/>
      <c r="M71" s="1"/>
      <c r="N71" s="1">
        <v>30</v>
      </c>
      <c r="O71" s="1"/>
      <c r="P71" s="1"/>
      <c r="Q71" s="1">
        <f t="shared" ref="Q71:Q127" si="14">E71/5</f>
        <v>0</v>
      </c>
      <c r="R71" s="5"/>
      <c r="S71" s="5"/>
      <c r="T71" s="1"/>
      <c r="U71" s="1" t="e">
        <f t="shared" ref="U71:U127" si="15">(F71+N71+O71+P71+R71)/Q71</f>
        <v>#DIV/0!</v>
      </c>
      <c r="V71" s="1" t="e">
        <f t="shared" ref="V71:V127" si="16">(F71+N71+O71+P71)/Q71</f>
        <v>#DIV/0!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/>
      <c r="AD71" s="1">
        <f t="shared" ref="AD71:AD127" si="17">R71*G71</f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0" t="s">
        <v>110</v>
      </c>
      <c r="B72" s="10" t="s">
        <v>33</v>
      </c>
      <c r="C72" s="10">
        <v>-97.718000000000004</v>
      </c>
      <c r="D72" s="10">
        <v>105.611</v>
      </c>
      <c r="E72" s="10"/>
      <c r="F72" s="10"/>
      <c r="G72" s="11">
        <v>0</v>
      </c>
      <c r="H72" s="10">
        <v>40</v>
      </c>
      <c r="I72" s="10" t="s">
        <v>46</v>
      </c>
      <c r="J72" s="10">
        <v>2.71</v>
      </c>
      <c r="K72" s="10">
        <f t="shared" si="13"/>
        <v>-2.71</v>
      </c>
      <c r="L72" s="10"/>
      <c r="M72" s="10"/>
      <c r="N72" s="10"/>
      <c r="O72" s="10"/>
      <c r="P72" s="10"/>
      <c r="Q72" s="10">
        <f t="shared" si="14"/>
        <v>0</v>
      </c>
      <c r="R72" s="12"/>
      <c r="S72" s="12"/>
      <c r="T72" s="10"/>
      <c r="U72" s="10" t="e">
        <f t="shared" si="15"/>
        <v>#DIV/0!</v>
      </c>
      <c r="V72" s="10" t="e">
        <f t="shared" si="16"/>
        <v>#DIV/0!</v>
      </c>
      <c r="W72" s="10">
        <v>1.5786</v>
      </c>
      <c r="X72" s="10">
        <v>60.034000000000013</v>
      </c>
      <c r="Y72" s="10">
        <v>62.018600000000013</v>
      </c>
      <c r="Z72" s="10">
        <v>74.852200000000011</v>
      </c>
      <c r="AA72" s="10">
        <v>71.409400000000005</v>
      </c>
      <c r="AB72" s="10">
        <v>87.01</v>
      </c>
      <c r="AC72" s="10" t="s">
        <v>111</v>
      </c>
      <c r="AD72" s="10">
        <f t="shared" si="17"/>
        <v>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8" t="s">
        <v>112</v>
      </c>
      <c r="B73" s="1" t="s">
        <v>41</v>
      </c>
      <c r="C73" s="1"/>
      <c r="D73" s="1"/>
      <c r="E73" s="1"/>
      <c r="F73" s="1"/>
      <c r="G73" s="6">
        <v>0.4</v>
      </c>
      <c r="H73" s="1" t="e">
        <v>#N/A</v>
      </c>
      <c r="I73" s="1" t="s">
        <v>34</v>
      </c>
      <c r="J73" s="1"/>
      <c r="K73" s="1">
        <f t="shared" si="13"/>
        <v>0</v>
      </c>
      <c r="L73" s="1"/>
      <c r="M73" s="1"/>
      <c r="N73" s="1">
        <v>30</v>
      </c>
      <c r="O73" s="1"/>
      <c r="P73" s="1"/>
      <c r="Q73" s="1">
        <f t="shared" si="14"/>
        <v>0</v>
      </c>
      <c r="R73" s="5"/>
      <c r="S73" s="5"/>
      <c r="T73" s="1"/>
      <c r="U73" s="1" t="e">
        <f t="shared" si="15"/>
        <v>#DIV/0!</v>
      </c>
      <c r="V73" s="1" t="e">
        <f t="shared" si="16"/>
        <v>#DIV/0!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/>
      <c r="AD73" s="1">
        <f t="shared" si="17"/>
        <v>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0" t="s">
        <v>113</v>
      </c>
      <c r="B74" s="10" t="s">
        <v>41</v>
      </c>
      <c r="C74" s="10">
        <v>39</v>
      </c>
      <c r="D74" s="10"/>
      <c r="E74" s="10">
        <v>21</v>
      </c>
      <c r="F74" s="10">
        <v>17</v>
      </c>
      <c r="G74" s="11">
        <v>0</v>
      </c>
      <c r="H74" s="10">
        <v>60</v>
      </c>
      <c r="I74" s="10" t="s">
        <v>46</v>
      </c>
      <c r="J74" s="10">
        <v>27</v>
      </c>
      <c r="K74" s="10">
        <f t="shared" si="13"/>
        <v>-6</v>
      </c>
      <c r="L74" s="10"/>
      <c r="M74" s="10"/>
      <c r="N74" s="10"/>
      <c r="O74" s="10"/>
      <c r="P74" s="10"/>
      <c r="Q74" s="10">
        <f t="shared" si="14"/>
        <v>4.2</v>
      </c>
      <c r="R74" s="12"/>
      <c r="S74" s="12"/>
      <c r="T74" s="10"/>
      <c r="U74" s="10">
        <f t="shared" si="15"/>
        <v>4.0476190476190474</v>
      </c>
      <c r="V74" s="10">
        <f t="shared" si="16"/>
        <v>4.0476190476190474</v>
      </c>
      <c r="W74" s="10">
        <v>4</v>
      </c>
      <c r="X74" s="10">
        <v>4.8</v>
      </c>
      <c r="Y74" s="10">
        <v>5.8</v>
      </c>
      <c r="Z74" s="10">
        <v>5</v>
      </c>
      <c r="AA74" s="10">
        <v>5.6</v>
      </c>
      <c r="AB74" s="10">
        <v>6.2</v>
      </c>
      <c r="AC74" s="10"/>
      <c r="AD74" s="10">
        <f t="shared" si="17"/>
        <v>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0" t="s">
        <v>114</v>
      </c>
      <c r="B75" s="10" t="s">
        <v>41</v>
      </c>
      <c r="C75" s="10">
        <v>36</v>
      </c>
      <c r="D75" s="10"/>
      <c r="E75" s="10">
        <v>7</v>
      </c>
      <c r="F75" s="10">
        <v>19</v>
      </c>
      <c r="G75" s="11">
        <v>0</v>
      </c>
      <c r="H75" s="10">
        <v>730</v>
      </c>
      <c r="I75" s="10" t="s">
        <v>46</v>
      </c>
      <c r="J75" s="10">
        <v>7</v>
      </c>
      <c r="K75" s="10">
        <f t="shared" si="13"/>
        <v>0</v>
      </c>
      <c r="L75" s="10"/>
      <c r="M75" s="10"/>
      <c r="N75" s="10"/>
      <c r="O75" s="10"/>
      <c r="P75" s="10"/>
      <c r="Q75" s="10">
        <f t="shared" si="14"/>
        <v>1.4</v>
      </c>
      <c r="R75" s="12"/>
      <c r="S75" s="12"/>
      <c r="T75" s="10"/>
      <c r="U75" s="10">
        <f t="shared" si="15"/>
        <v>13.571428571428573</v>
      </c>
      <c r="V75" s="10">
        <f t="shared" si="16"/>
        <v>13.571428571428573</v>
      </c>
      <c r="W75" s="10">
        <v>3.4</v>
      </c>
      <c r="X75" s="10">
        <v>4.5999999999999996</v>
      </c>
      <c r="Y75" s="10">
        <v>3</v>
      </c>
      <c r="Z75" s="10">
        <v>4.2</v>
      </c>
      <c r="AA75" s="10">
        <v>4.5999999999999996</v>
      </c>
      <c r="AB75" s="10">
        <v>1</v>
      </c>
      <c r="AC75" s="10" t="s">
        <v>115</v>
      </c>
      <c r="AD75" s="10">
        <f t="shared" si="17"/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8" t="s">
        <v>116</v>
      </c>
      <c r="B76" s="1" t="s">
        <v>41</v>
      </c>
      <c r="C76" s="1"/>
      <c r="D76" s="1"/>
      <c r="E76" s="1"/>
      <c r="F76" s="1"/>
      <c r="G76" s="6">
        <v>0.45</v>
      </c>
      <c r="H76" s="1" t="e">
        <v>#N/A</v>
      </c>
      <c r="I76" s="1" t="s">
        <v>34</v>
      </c>
      <c r="J76" s="1"/>
      <c r="K76" s="1">
        <f t="shared" si="13"/>
        <v>0</v>
      </c>
      <c r="L76" s="1"/>
      <c r="M76" s="1"/>
      <c r="N76" s="1">
        <v>30</v>
      </c>
      <c r="O76" s="1"/>
      <c r="P76" s="1"/>
      <c r="Q76" s="1">
        <f t="shared" si="14"/>
        <v>0</v>
      </c>
      <c r="R76" s="5"/>
      <c r="S76" s="5"/>
      <c r="T76" s="1"/>
      <c r="U76" s="1" t="e">
        <f t="shared" si="15"/>
        <v>#DIV/0!</v>
      </c>
      <c r="V76" s="1" t="e">
        <f t="shared" si="16"/>
        <v>#DIV/0!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/>
      <c r="AD76" s="1">
        <f t="shared" si="17"/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8" t="s">
        <v>117</v>
      </c>
      <c r="B77" s="1" t="s">
        <v>41</v>
      </c>
      <c r="C77" s="1">
        <v>351</v>
      </c>
      <c r="D77" s="1"/>
      <c r="E77" s="1">
        <v>182</v>
      </c>
      <c r="F77" s="1">
        <v>147</v>
      </c>
      <c r="G77" s="6">
        <v>0.4</v>
      </c>
      <c r="H77" s="1">
        <v>40</v>
      </c>
      <c r="I77" s="1" t="s">
        <v>34</v>
      </c>
      <c r="J77" s="1">
        <v>187</v>
      </c>
      <c r="K77" s="1">
        <f t="shared" si="13"/>
        <v>-5</v>
      </c>
      <c r="L77" s="1"/>
      <c r="M77" s="1"/>
      <c r="N77" s="1"/>
      <c r="O77" s="1">
        <v>17.300000000000011</v>
      </c>
      <c r="P77" s="1">
        <v>202.3</v>
      </c>
      <c r="Q77" s="1">
        <f t="shared" si="14"/>
        <v>36.4</v>
      </c>
      <c r="R77" s="5">
        <f t="shared" ref="R77:R78" si="18">12*Q77-P77-O77-N77-F77</f>
        <v>70.199999999999932</v>
      </c>
      <c r="S77" s="5"/>
      <c r="T77" s="1"/>
      <c r="U77" s="1">
        <f t="shared" si="15"/>
        <v>12</v>
      </c>
      <c r="V77" s="1">
        <f t="shared" si="16"/>
        <v>10.071428571428573</v>
      </c>
      <c r="W77" s="1">
        <v>35.6</v>
      </c>
      <c r="X77" s="1">
        <v>30.2</v>
      </c>
      <c r="Y77" s="1">
        <v>31.2</v>
      </c>
      <c r="Z77" s="1">
        <v>34.4</v>
      </c>
      <c r="AA77" s="1">
        <v>43.2</v>
      </c>
      <c r="AB77" s="1">
        <v>40.4</v>
      </c>
      <c r="AC77" s="1"/>
      <c r="AD77" s="1">
        <f t="shared" si="17"/>
        <v>28.079999999999973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8" t="s">
        <v>118</v>
      </c>
      <c r="B78" s="1" t="s">
        <v>41</v>
      </c>
      <c r="C78" s="1">
        <v>183</v>
      </c>
      <c r="D78" s="1"/>
      <c r="E78" s="1">
        <v>110</v>
      </c>
      <c r="F78" s="1">
        <v>68</v>
      </c>
      <c r="G78" s="6">
        <v>0.4</v>
      </c>
      <c r="H78" s="1">
        <v>40</v>
      </c>
      <c r="I78" s="1" t="s">
        <v>34</v>
      </c>
      <c r="J78" s="1">
        <v>116</v>
      </c>
      <c r="K78" s="1">
        <f t="shared" si="13"/>
        <v>-6</v>
      </c>
      <c r="L78" s="1"/>
      <c r="M78" s="1"/>
      <c r="N78" s="1"/>
      <c r="O78" s="1"/>
      <c r="P78" s="1">
        <v>95.399999999999977</v>
      </c>
      <c r="Q78" s="1">
        <f t="shared" si="14"/>
        <v>22</v>
      </c>
      <c r="R78" s="5">
        <f t="shared" si="18"/>
        <v>100.60000000000002</v>
      </c>
      <c r="S78" s="5"/>
      <c r="T78" s="1"/>
      <c r="U78" s="1">
        <f t="shared" si="15"/>
        <v>12</v>
      </c>
      <c r="V78" s="1">
        <f t="shared" si="16"/>
        <v>7.4272727272727259</v>
      </c>
      <c r="W78" s="1">
        <v>17.399999999999999</v>
      </c>
      <c r="X78" s="1">
        <v>15.4</v>
      </c>
      <c r="Y78" s="1">
        <v>15.8</v>
      </c>
      <c r="Z78" s="1">
        <v>5.4</v>
      </c>
      <c r="AA78" s="1">
        <v>5.6</v>
      </c>
      <c r="AB78" s="1">
        <v>10</v>
      </c>
      <c r="AC78" s="1"/>
      <c r="AD78" s="1">
        <f t="shared" si="17"/>
        <v>40.240000000000009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8" t="s">
        <v>119</v>
      </c>
      <c r="B79" s="1" t="s">
        <v>33</v>
      </c>
      <c r="C79" s="1"/>
      <c r="D79" s="1"/>
      <c r="E79" s="1"/>
      <c r="F79" s="1"/>
      <c r="G79" s="6">
        <v>1</v>
      </c>
      <c r="H79" s="1" t="e">
        <v>#N/A</v>
      </c>
      <c r="I79" s="1" t="s">
        <v>34</v>
      </c>
      <c r="J79" s="1"/>
      <c r="K79" s="1">
        <f t="shared" si="13"/>
        <v>0</v>
      </c>
      <c r="L79" s="1"/>
      <c r="M79" s="1"/>
      <c r="N79" s="1">
        <v>20</v>
      </c>
      <c r="O79" s="1"/>
      <c r="P79" s="1"/>
      <c r="Q79" s="1">
        <f t="shared" si="14"/>
        <v>0</v>
      </c>
      <c r="R79" s="5"/>
      <c r="S79" s="5"/>
      <c r="T79" s="1"/>
      <c r="U79" s="1" t="e">
        <f t="shared" si="15"/>
        <v>#DIV/0!</v>
      </c>
      <c r="V79" s="1" t="e">
        <f t="shared" si="16"/>
        <v>#DIV/0!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/>
      <c r="AD79" s="1">
        <f t="shared" si="17"/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0" t="s">
        <v>120</v>
      </c>
      <c r="B80" s="10" t="s">
        <v>41</v>
      </c>
      <c r="C80" s="10">
        <v>39</v>
      </c>
      <c r="D80" s="10">
        <v>32</v>
      </c>
      <c r="E80" s="10">
        <v>12</v>
      </c>
      <c r="F80" s="10">
        <v>50</v>
      </c>
      <c r="G80" s="11">
        <v>0</v>
      </c>
      <c r="H80" s="10">
        <v>35</v>
      </c>
      <c r="I80" s="10" t="s">
        <v>46</v>
      </c>
      <c r="J80" s="10">
        <v>16</v>
      </c>
      <c r="K80" s="10">
        <f t="shared" si="13"/>
        <v>-4</v>
      </c>
      <c r="L80" s="10"/>
      <c r="M80" s="10"/>
      <c r="N80" s="10"/>
      <c r="O80" s="10"/>
      <c r="P80" s="10"/>
      <c r="Q80" s="10">
        <f t="shared" si="14"/>
        <v>2.4</v>
      </c>
      <c r="R80" s="12"/>
      <c r="S80" s="12"/>
      <c r="T80" s="10"/>
      <c r="U80" s="10">
        <f t="shared" si="15"/>
        <v>20.833333333333336</v>
      </c>
      <c r="V80" s="10">
        <f t="shared" si="16"/>
        <v>20.833333333333336</v>
      </c>
      <c r="W80" s="10">
        <v>3.4</v>
      </c>
      <c r="X80" s="10">
        <v>2.6</v>
      </c>
      <c r="Y80" s="10">
        <v>5.4</v>
      </c>
      <c r="Z80" s="10">
        <v>6.2</v>
      </c>
      <c r="AA80" s="10">
        <v>5.8</v>
      </c>
      <c r="AB80" s="10">
        <v>5.8</v>
      </c>
      <c r="AC80" s="10"/>
      <c r="AD80" s="10">
        <f t="shared" si="17"/>
        <v>0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8" t="s">
        <v>121</v>
      </c>
      <c r="B81" s="1" t="s">
        <v>33</v>
      </c>
      <c r="C81" s="1">
        <v>4.7E-2</v>
      </c>
      <c r="D81" s="1"/>
      <c r="E81" s="1">
        <v>-9.0329999999999995</v>
      </c>
      <c r="F81" s="1"/>
      <c r="G81" s="6">
        <v>1</v>
      </c>
      <c r="H81" s="1">
        <v>30</v>
      </c>
      <c r="I81" s="1" t="s">
        <v>34</v>
      </c>
      <c r="J81" s="1"/>
      <c r="K81" s="1">
        <f t="shared" si="13"/>
        <v>-9.0329999999999995</v>
      </c>
      <c r="L81" s="1"/>
      <c r="M81" s="1"/>
      <c r="N81" s="1">
        <v>36.016000000000012</v>
      </c>
      <c r="O81" s="1"/>
      <c r="P81" s="1"/>
      <c r="Q81" s="1">
        <f t="shared" si="14"/>
        <v>-1.8066</v>
      </c>
      <c r="R81" s="19">
        <v>10</v>
      </c>
      <c r="S81" s="5"/>
      <c r="T81" s="1"/>
      <c r="U81" s="1">
        <f t="shared" si="15"/>
        <v>-25.471050592272785</v>
      </c>
      <c r="V81" s="1">
        <f t="shared" si="16"/>
        <v>-19.935790988597372</v>
      </c>
      <c r="W81" s="1">
        <v>-1.2405999999999999</v>
      </c>
      <c r="X81" s="1">
        <v>4.343</v>
      </c>
      <c r="Y81" s="1">
        <v>9.0090000000000003</v>
      </c>
      <c r="Z81" s="1">
        <v>9.0776000000000003</v>
      </c>
      <c r="AA81" s="1">
        <v>4.9863999999999997</v>
      </c>
      <c r="AB81" s="1">
        <v>4.1470000000000002</v>
      </c>
      <c r="AC81" s="1"/>
      <c r="AD81" s="1">
        <f t="shared" si="17"/>
        <v>10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0" t="s">
        <v>122</v>
      </c>
      <c r="B82" s="10" t="s">
        <v>33</v>
      </c>
      <c r="C82" s="10">
        <v>113.25700000000001</v>
      </c>
      <c r="D82" s="10"/>
      <c r="E82" s="10">
        <v>42.720999999999997</v>
      </c>
      <c r="F82" s="10">
        <v>64.197999999999993</v>
      </c>
      <c r="G82" s="11">
        <v>0</v>
      </c>
      <c r="H82" s="10">
        <v>40</v>
      </c>
      <c r="I82" s="10" t="s">
        <v>46</v>
      </c>
      <c r="J82" s="10">
        <v>46.155000000000001</v>
      </c>
      <c r="K82" s="10">
        <f t="shared" si="13"/>
        <v>-3.4340000000000046</v>
      </c>
      <c r="L82" s="10"/>
      <c r="M82" s="10"/>
      <c r="N82" s="10"/>
      <c r="O82" s="10"/>
      <c r="P82" s="10"/>
      <c r="Q82" s="10">
        <f t="shared" si="14"/>
        <v>8.5442</v>
      </c>
      <c r="R82" s="12"/>
      <c r="S82" s="12"/>
      <c r="T82" s="10"/>
      <c r="U82" s="10">
        <f t="shared" si="15"/>
        <v>7.5136349804545768</v>
      </c>
      <c r="V82" s="10">
        <f t="shared" si="16"/>
        <v>7.5136349804545768</v>
      </c>
      <c r="W82" s="10">
        <v>6.8360000000000003</v>
      </c>
      <c r="X82" s="10">
        <v>9.1654</v>
      </c>
      <c r="Y82" s="10">
        <v>11.3362</v>
      </c>
      <c r="Z82" s="10">
        <v>7.0706000000000007</v>
      </c>
      <c r="AA82" s="10">
        <v>6.1738</v>
      </c>
      <c r="AB82" s="10">
        <v>7.4251999999999994</v>
      </c>
      <c r="AC82" s="10"/>
      <c r="AD82" s="10">
        <f t="shared" si="17"/>
        <v>0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8" t="s">
        <v>123</v>
      </c>
      <c r="B83" s="1" t="s">
        <v>41</v>
      </c>
      <c r="C83" s="1"/>
      <c r="D83" s="1"/>
      <c r="E83" s="1"/>
      <c r="F83" s="1"/>
      <c r="G83" s="6">
        <v>0.45</v>
      </c>
      <c r="H83" s="1" t="e">
        <v>#N/A</v>
      </c>
      <c r="I83" s="1" t="s">
        <v>34</v>
      </c>
      <c r="J83" s="1"/>
      <c r="K83" s="1">
        <f t="shared" si="13"/>
        <v>0</v>
      </c>
      <c r="L83" s="1"/>
      <c r="M83" s="1"/>
      <c r="N83" s="1">
        <v>30</v>
      </c>
      <c r="O83" s="1"/>
      <c r="P83" s="1"/>
      <c r="Q83" s="1">
        <f t="shared" si="14"/>
        <v>0</v>
      </c>
      <c r="R83" s="5"/>
      <c r="S83" s="5"/>
      <c r="T83" s="1"/>
      <c r="U83" s="1" t="e">
        <f t="shared" si="15"/>
        <v>#DIV/0!</v>
      </c>
      <c r="V83" s="1" t="e">
        <f t="shared" si="16"/>
        <v>#DIV/0!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/>
      <c r="AD83" s="1">
        <f t="shared" si="17"/>
        <v>0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8" t="s">
        <v>124</v>
      </c>
      <c r="B84" s="1" t="s">
        <v>33</v>
      </c>
      <c r="C84" s="1">
        <v>257.90300000000002</v>
      </c>
      <c r="D84" s="1"/>
      <c r="E84" s="1">
        <v>108.822</v>
      </c>
      <c r="F84" s="1">
        <v>116.807</v>
      </c>
      <c r="G84" s="6">
        <v>1</v>
      </c>
      <c r="H84" s="1">
        <v>50</v>
      </c>
      <c r="I84" s="1" t="s">
        <v>34</v>
      </c>
      <c r="J84" s="1">
        <v>110.554</v>
      </c>
      <c r="K84" s="1">
        <f t="shared" si="13"/>
        <v>-1.7319999999999993</v>
      </c>
      <c r="L84" s="1"/>
      <c r="M84" s="1"/>
      <c r="N84" s="1"/>
      <c r="O84" s="1"/>
      <c r="P84" s="1">
        <v>115.4922</v>
      </c>
      <c r="Q84" s="1">
        <f t="shared" si="14"/>
        <v>21.764400000000002</v>
      </c>
      <c r="R84" s="5">
        <f t="shared" ref="R84:R87" si="19">12*Q84-P84-O84-N84-F84</f>
        <v>28.873600000000053</v>
      </c>
      <c r="S84" s="5"/>
      <c r="T84" s="1"/>
      <c r="U84" s="1">
        <f t="shared" si="15"/>
        <v>12.000000000000002</v>
      </c>
      <c r="V84" s="1">
        <f t="shared" si="16"/>
        <v>10.673356490415539</v>
      </c>
      <c r="W84" s="1">
        <v>23.337199999999999</v>
      </c>
      <c r="X84" s="1">
        <v>17.538399999999999</v>
      </c>
      <c r="Y84" s="1">
        <v>15.7858</v>
      </c>
      <c r="Z84" s="1">
        <v>23.252199999999998</v>
      </c>
      <c r="AA84" s="1">
        <v>29.543199999999999</v>
      </c>
      <c r="AB84" s="1">
        <v>28.776800000000001</v>
      </c>
      <c r="AC84" s="1"/>
      <c r="AD84" s="1">
        <f t="shared" si="17"/>
        <v>28.873600000000053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8" t="s">
        <v>125</v>
      </c>
      <c r="B85" s="1" t="s">
        <v>33</v>
      </c>
      <c r="C85" s="1">
        <v>71.741</v>
      </c>
      <c r="D85" s="1"/>
      <c r="E85" s="1">
        <v>20.231999999999999</v>
      </c>
      <c r="F85" s="1">
        <v>46.116999999999997</v>
      </c>
      <c r="G85" s="6">
        <v>1</v>
      </c>
      <c r="H85" s="1">
        <v>50</v>
      </c>
      <c r="I85" s="1" t="s">
        <v>34</v>
      </c>
      <c r="J85" s="1">
        <v>19.542000000000002</v>
      </c>
      <c r="K85" s="1">
        <f t="shared" si="13"/>
        <v>0.68999999999999773</v>
      </c>
      <c r="L85" s="1"/>
      <c r="M85" s="1"/>
      <c r="N85" s="1"/>
      <c r="O85" s="1"/>
      <c r="P85" s="1"/>
      <c r="Q85" s="1">
        <f t="shared" si="14"/>
        <v>4.0464000000000002</v>
      </c>
      <c r="R85" s="5"/>
      <c r="S85" s="5"/>
      <c r="T85" s="1"/>
      <c r="U85" s="1">
        <f t="shared" si="15"/>
        <v>11.39704428627916</v>
      </c>
      <c r="V85" s="1">
        <f t="shared" si="16"/>
        <v>11.39704428627916</v>
      </c>
      <c r="W85" s="1">
        <v>4.5815999999999999</v>
      </c>
      <c r="X85" s="1">
        <v>5.1139999999999999</v>
      </c>
      <c r="Y85" s="1">
        <v>4.3028000000000004</v>
      </c>
      <c r="Z85" s="1">
        <v>4.5676000000000014</v>
      </c>
      <c r="AA85" s="1">
        <v>6.1736000000000004</v>
      </c>
      <c r="AB85" s="1">
        <v>8.4174000000000007</v>
      </c>
      <c r="AC85" s="1"/>
      <c r="AD85" s="1">
        <f t="shared" si="17"/>
        <v>0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8" t="s">
        <v>126</v>
      </c>
      <c r="B86" s="1" t="s">
        <v>41</v>
      </c>
      <c r="C86" s="1">
        <v>716</v>
      </c>
      <c r="D86" s="1">
        <v>210</v>
      </c>
      <c r="E86" s="1">
        <v>541</v>
      </c>
      <c r="F86" s="1">
        <v>250</v>
      </c>
      <c r="G86" s="6">
        <v>0.4</v>
      </c>
      <c r="H86" s="1">
        <v>40</v>
      </c>
      <c r="I86" s="1" t="s">
        <v>34</v>
      </c>
      <c r="J86" s="1">
        <v>541</v>
      </c>
      <c r="K86" s="1">
        <f t="shared" si="13"/>
        <v>0</v>
      </c>
      <c r="L86" s="1"/>
      <c r="M86" s="1"/>
      <c r="N86" s="1">
        <v>506.19999999999982</v>
      </c>
      <c r="O86" s="1">
        <v>176.2</v>
      </c>
      <c r="P86" s="1">
        <v>259.2</v>
      </c>
      <c r="Q86" s="1">
        <f t="shared" si="14"/>
        <v>108.2</v>
      </c>
      <c r="R86" s="5">
        <f t="shared" si="19"/>
        <v>106.80000000000018</v>
      </c>
      <c r="S86" s="5"/>
      <c r="T86" s="1"/>
      <c r="U86" s="1">
        <f t="shared" si="15"/>
        <v>12</v>
      </c>
      <c r="V86" s="1">
        <f t="shared" si="16"/>
        <v>11.012939001848428</v>
      </c>
      <c r="W86" s="1">
        <v>116.6</v>
      </c>
      <c r="X86" s="1">
        <v>128</v>
      </c>
      <c r="Y86" s="1">
        <v>126.8</v>
      </c>
      <c r="Z86" s="1">
        <v>118.4</v>
      </c>
      <c r="AA86" s="1">
        <v>120.4</v>
      </c>
      <c r="AB86" s="1">
        <v>109</v>
      </c>
      <c r="AC86" s="1"/>
      <c r="AD86" s="1">
        <f t="shared" si="17"/>
        <v>42.720000000000077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8" t="s">
        <v>127</v>
      </c>
      <c r="B87" s="1" t="s">
        <v>41</v>
      </c>
      <c r="C87" s="1">
        <v>571</v>
      </c>
      <c r="D87" s="1">
        <v>18</v>
      </c>
      <c r="E87" s="1">
        <v>365</v>
      </c>
      <c r="F87" s="1">
        <v>152</v>
      </c>
      <c r="G87" s="6">
        <v>0.4</v>
      </c>
      <c r="H87" s="1">
        <v>40</v>
      </c>
      <c r="I87" s="1" t="s">
        <v>34</v>
      </c>
      <c r="J87" s="1">
        <v>364</v>
      </c>
      <c r="K87" s="1">
        <f t="shared" si="13"/>
        <v>1</v>
      </c>
      <c r="L87" s="1"/>
      <c r="M87" s="1"/>
      <c r="N87" s="1">
        <v>305.40000000000009</v>
      </c>
      <c r="O87" s="1">
        <v>135.6</v>
      </c>
      <c r="P87" s="1">
        <v>209.4</v>
      </c>
      <c r="Q87" s="1">
        <f t="shared" si="14"/>
        <v>73</v>
      </c>
      <c r="R87" s="5">
        <f t="shared" si="19"/>
        <v>73.599999999999909</v>
      </c>
      <c r="S87" s="5"/>
      <c r="T87" s="1"/>
      <c r="U87" s="1">
        <f t="shared" si="15"/>
        <v>12</v>
      </c>
      <c r="V87" s="1">
        <f t="shared" si="16"/>
        <v>10.991780821917809</v>
      </c>
      <c r="W87" s="1">
        <v>77.400000000000006</v>
      </c>
      <c r="X87" s="1">
        <v>83.2</v>
      </c>
      <c r="Y87" s="1">
        <v>80.2</v>
      </c>
      <c r="Z87" s="1">
        <v>77</v>
      </c>
      <c r="AA87" s="1">
        <v>90.8</v>
      </c>
      <c r="AB87" s="1">
        <v>82.4</v>
      </c>
      <c r="AC87" s="1"/>
      <c r="AD87" s="1">
        <f t="shared" si="17"/>
        <v>29.439999999999966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8" t="s">
        <v>128</v>
      </c>
      <c r="B88" s="1" t="s">
        <v>41</v>
      </c>
      <c r="C88" s="1"/>
      <c r="D88" s="1"/>
      <c r="E88" s="1"/>
      <c r="F88" s="1"/>
      <c r="G88" s="6">
        <v>0.45</v>
      </c>
      <c r="H88" s="1" t="e">
        <v>#N/A</v>
      </c>
      <c r="I88" s="1" t="s">
        <v>34</v>
      </c>
      <c r="J88" s="1"/>
      <c r="K88" s="1">
        <f t="shared" si="13"/>
        <v>0</v>
      </c>
      <c r="L88" s="1"/>
      <c r="M88" s="1"/>
      <c r="N88" s="1">
        <v>30</v>
      </c>
      <c r="O88" s="1"/>
      <c r="P88" s="1"/>
      <c r="Q88" s="1">
        <f t="shared" si="14"/>
        <v>0</v>
      </c>
      <c r="R88" s="5"/>
      <c r="S88" s="5"/>
      <c r="T88" s="1"/>
      <c r="U88" s="1" t="e">
        <f t="shared" si="15"/>
        <v>#DIV/0!</v>
      </c>
      <c r="V88" s="1" t="e">
        <f t="shared" si="16"/>
        <v>#DIV/0!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/>
      <c r="AD88" s="1">
        <f t="shared" si="17"/>
        <v>0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0" t="s">
        <v>129</v>
      </c>
      <c r="B89" s="10" t="s">
        <v>41</v>
      </c>
      <c r="C89" s="10"/>
      <c r="D89" s="10">
        <v>12</v>
      </c>
      <c r="E89" s="17">
        <v>12</v>
      </c>
      <c r="F89" s="10"/>
      <c r="G89" s="11">
        <v>0</v>
      </c>
      <c r="H89" s="10" t="e">
        <v>#N/A</v>
      </c>
      <c r="I89" s="10" t="s">
        <v>46</v>
      </c>
      <c r="J89" s="10">
        <v>12</v>
      </c>
      <c r="K89" s="10">
        <f t="shared" si="13"/>
        <v>0</v>
      </c>
      <c r="L89" s="10"/>
      <c r="M89" s="10"/>
      <c r="N89" s="10"/>
      <c r="O89" s="10"/>
      <c r="P89" s="10"/>
      <c r="Q89" s="10">
        <f t="shared" si="14"/>
        <v>2.4</v>
      </c>
      <c r="R89" s="12"/>
      <c r="S89" s="12"/>
      <c r="T89" s="10"/>
      <c r="U89" s="10">
        <f t="shared" si="15"/>
        <v>0</v>
      </c>
      <c r="V89" s="10">
        <f t="shared" si="16"/>
        <v>0</v>
      </c>
      <c r="W89" s="10">
        <v>2.4</v>
      </c>
      <c r="X89" s="10">
        <v>2.4</v>
      </c>
      <c r="Y89" s="10">
        <v>2.4</v>
      </c>
      <c r="Z89" s="10">
        <v>1.2</v>
      </c>
      <c r="AA89" s="10">
        <v>1.2</v>
      </c>
      <c r="AB89" s="10">
        <v>1.2</v>
      </c>
      <c r="AC89" s="10" t="s">
        <v>130</v>
      </c>
      <c r="AD89" s="10">
        <f t="shared" si="17"/>
        <v>0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8" t="s">
        <v>131</v>
      </c>
      <c r="B90" s="1" t="s">
        <v>41</v>
      </c>
      <c r="C90" s="1">
        <v>264</v>
      </c>
      <c r="D90" s="1">
        <v>42</v>
      </c>
      <c r="E90" s="17">
        <f>178+E89</f>
        <v>190</v>
      </c>
      <c r="F90" s="1">
        <v>92</v>
      </c>
      <c r="G90" s="6">
        <v>0.4</v>
      </c>
      <c r="H90" s="1">
        <v>40</v>
      </c>
      <c r="I90" s="1" t="s">
        <v>34</v>
      </c>
      <c r="J90" s="1">
        <v>178</v>
      </c>
      <c r="K90" s="1">
        <f t="shared" si="13"/>
        <v>12</v>
      </c>
      <c r="L90" s="1"/>
      <c r="M90" s="1"/>
      <c r="N90" s="1"/>
      <c r="O90" s="1">
        <v>6.5000000000000284</v>
      </c>
      <c r="P90" s="1">
        <v>227.09999999999991</v>
      </c>
      <c r="Q90" s="1">
        <f t="shared" si="14"/>
        <v>38</v>
      </c>
      <c r="R90" s="5">
        <f t="shared" ref="R90:R92" si="20">12*Q90-P90-O90-N90-F90</f>
        <v>130.40000000000006</v>
      </c>
      <c r="S90" s="5"/>
      <c r="T90" s="1"/>
      <c r="U90" s="1">
        <f t="shared" si="15"/>
        <v>12</v>
      </c>
      <c r="V90" s="1">
        <f t="shared" si="16"/>
        <v>8.5684210526315763</v>
      </c>
      <c r="W90" s="1">
        <v>38.4</v>
      </c>
      <c r="X90" s="1">
        <v>25</v>
      </c>
      <c r="Y90" s="1">
        <v>25.2</v>
      </c>
      <c r="Z90" s="1">
        <v>35.799999999999997</v>
      </c>
      <c r="AA90" s="1">
        <v>37.6</v>
      </c>
      <c r="AB90" s="1">
        <v>26.4</v>
      </c>
      <c r="AC90" s="1" t="s">
        <v>132</v>
      </c>
      <c r="AD90" s="1">
        <f t="shared" si="17"/>
        <v>52.160000000000025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8" t="s">
        <v>133</v>
      </c>
      <c r="B91" s="1" t="s">
        <v>33</v>
      </c>
      <c r="C91" s="1">
        <v>514.21900000000005</v>
      </c>
      <c r="D91" s="1">
        <v>34.235999999999997</v>
      </c>
      <c r="E91" s="1">
        <v>308.72800000000001</v>
      </c>
      <c r="F91" s="1">
        <v>161.851</v>
      </c>
      <c r="G91" s="6">
        <v>1</v>
      </c>
      <c r="H91" s="1">
        <v>40</v>
      </c>
      <c r="I91" s="1" t="s">
        <v>34</v>
      </c>
      <c r="J91" s="1">
        <v>314.529</v>
      </c>
      <c r="K91" s="1">
        <f t="shared" si="13"/>
        <v>-5.8009999999999877</v>
      </c>
      <c r="L91" s="1"/>
      <c r="M91" s="1"/>
      <c r="N91" s="1"/>
      <c r="O91" s="1">
        <v>132.56209999999999</v>
      </c>
      <c r="P91" s="1">
        <v>369.80689999999993</v>
      </c>
      <c r="Q91" s="1">
        <f t="shared" si="14"/>
        <v>61.745600000000003</v>
      </c>
      <c r="R91" s="5">
        <f t="shared" si="20"/>
        <v>76.727200000000153</v>
      </c>
      <c r="S91" s="5"/>
      <c r="T91" s="1"/>
      <c r="U91" s="1">
        <f t="shared" si="15"/>
        <v>12</v>
      </c>
      <c r="V91" s="1">
        <f t="shared" si="16"/>
        <v>10.757365707030134</v>
      </c>
      <c r="W91" s="1">
        <v>65.623999999999995</v>
      </c>
      <c r="X91" s="1">
        <v>52.087000000000003</v>
      </c>
      <c r="Y91" s="1">
        <v>43.470399999999998</v>
      </c>
      <c r="Z91" s="1">
        <v>60.040799999999997</v>
      </c>
      <c r="AA91" s="1">
        <v>65.414200000000008</v>
      </c>
      <c r="AB91" s="1">
        <v>64.280999999999992</v>
      </c>
      <c r="AC91" s="1"/>
      <c r="AD91" s="1">
        <f t="shared" si="17"/>
        <v>76.727200000000153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8" t="s">
        <v>134</v>
      </c>
      <c r="B92" s="1" t="s">
        <v>33</v>
      </c>
      <c r="C92" s="1">
        <v>403.78800000000001</v>
      </c>
      <c r="D92" s="1"/>
      <c r="E92" s="1">
        <v>228.45699999999999</v>
      </c>
      <c r="F92" s="1">
        <v>105.928</v>
      </c>
      <c r="G92" s="6">
        <v>1</v>
      </c>
      <c r="H92" s="1">
        <v>40</v>
      </c>
      <c r="I92" s="1" t="s">
        <v>34</v>
      </c>
      <c r="J92" s="1">
        <v>240.30500000000001</v>
      </c>
      <c r="K92" s="1">
        <f t="shared" si="13"/>
        <v>-11.848000000000013</v>
      </c>
      <c r="L92" s="1"/>
      <c r="M92" s="1"/>
      <c r="N92" s="1"/>
      <c r="O92" s="1">
        <v>107.6247</v>
      </c>
      <c r="P92" s="1">
        <v>275.55790000000002</v>
      </c>
      <c r="Q92" s="1">
        <f t="shared" si="14"/>
        <v>45.691400000000002</v>
      </c>
      <c r="R92" s="5">
        <f t="shared" si="20"/>
        <v>59.186200000000042</v>
      </c>
      <c r="S92" s="5"/>
      <c r="T92" s="1"/>
      <c r="U92" s="1">
        <f t="shared" si="15"/>
        <v>12.000000000000002</v>
      </c>
      <c r="V92" s="1">
        <f t="shared" si="16"/>
        <v>10.704653392104422</v>
      </c>
      <c r="W92" s="1">
        <v>48.755600000000001</v>
      </c>
      <c r="X92" s="1">
        <v>38.895800000000001</v>
      </c>
      <c r="Y92" s="1">
        <v>31.4374</v>
      </c>
      <c r="Z92" s="1">
        <v>45.071199999999997</v>
      </c>
      <c r="AA92" s="1">
        <v>50.732399999999998</v>
      </c>
      <c r="AB92" s="1">
        <v>52.666400000000003</v>
      </c>
      <c r="AC92" s="1"/>
      <c r="AD92" s="1">
        <f t="shared" si="17"/>
        <v>59.186200000000042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8" t="s">
        <v>135</v>
      </c>
      <c r="B93" s="1" t="s">
        <v>41</v>
      </c>
      <c r="C93" s="1"/>
      <c r="D93" s="1"/>
      <c r="E93" s="1"/>
      <c r="F93" s="1"/>
      <c r="G93" s="6">
        <v>0.37</v>
      </c>
      <c r="H93" s="1" t="e">
        <v>#N/A</v>
      </c>
      <c r="I93" s="1" t="s">
        <v>34</v>
      </c>
      <c r="J93" s="1"/>
      <c r="K93" s="1">
        <f t="shared" si="13"/>
        <v>0</v>
      </c>
      <c r="L93" s="1"/>
      <c r="M93" s="1"/>
      <c r="N93" s="1">
        <v>30</v>
      </c>
      <c r="O93" s="1"/>
      <c r="P93" s="1"/>
      <c r="Q93" s="1">
        <f t="shared" si="14"/>
        <v>0</v>
      </c>
      <c r="R93" s="5"/>
      <c r="S93" s="5"/>
      <c r="T93" s="1"/>
      <c r="U93" s="1" t="e">
        <f t="shared" si="15"/>
        <v>#DIV/0!</v>
      </c>
      <c r="V93" s="1" t="e">
        <f t="shared" si="16"/>
        <v>#DIV/0!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/>
      <c r="AD93" s="1">
        <f t="shared" si="17"/>
        <v>0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8" t="s">
        <v>136</v>
      </c>
      <c r="B94" s="1" t="s">
        <v>41</v>
      </c>
      <c r="C94" s="1"/>
      <c r="D94" s="1"/>
      <c r="E94" s="1"/>
      <c r="F94" s="1"/>
      <c r="G94" s="6">
        <v>0.6</v>
      </c>
      <c r="H94" s="1" t="e">
        <v>#N/A</v>
      </c>
      <c r="I94" s="1" t="s">
        <v>34</v>
      </c>
      <c r="J94" s="1"/>
      <c r="K94" s="1">
        <f t="shared" si="13"/>
        <v>0</v>
      </c>
      <c r="L94" s="1"/>
      <c r="M94" s="1"/>
      <c r="N94" s="1">
        <v>30</v>
      </c>
      <c r="O94" s="1"/>
      <c r="P94" s="1"/>
      <c r="Q94" s="1">
        <f t="shared" si="14"/>
        <v>0</v>
      </c>
      <c r="R94" s="5"/>
      <c r="S94" s="5"/>
      <c r="T94" s="1"/>
      <c r="U94" s="1" t="e">
        <f t="shared" si="15"/>
        <v>#DIV/0!</v>
      </c>
      <c r="V94" s="1" t="e">
        <f t="shared" si="16"/>
        <v>#DIV/0!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/>
      <c r="AD94" s="1">
        <f t="shared" si="17"/>
        <v>0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8" t="s">
        <v>137</v>
      </c>
      <c r="B95" s="1" t="s">
        <v>41</v>
      </c>
      <c r="C95" s="1"/>
      <c r="D95" s="1"/>
      <c r="E95" s="1"/>
      <c r="F95" s="1"/>
      <c r="G95" s="6">
        <v>0.4</v>
      </c>
      <c r="H95" s="1" t="e">
        <v>#N/A</v>
      </c>
      <c r="I95" s="1" t="s">
        <v>34</v>
      </c>
      <c r="J95" s="1"/>
      <c r="K95" s="1">
        <f t="shared" si="13"/>
        <v>0</v>
      </c>
      <c r="L95" s="1"/>
      <c r="M95" s="1"/>
      <c r="N95" s="1">
        <v>30</v>
      </c>
      <c r="O95" s="1"/>
      <c r="P95" s="1"/>
      <c r="Q95" s="1">
        <f t="shared" si="14"/>
        <v>0</v>
      </c>
      <c r="R95" s="5"/>
      <c r="S95" s="5"/>
      <c r="T95" s="1"/>
      <c r="U95" s="1" t="e">
        <f t="shared" si="15"/>
        <v>#DIV/0!</v>
      </c>
      <c r="V95" s="1" t="e">
        <f t="shared" si="16"/>
        <v>#DIV/0!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/>
      <c r="AD95" s="1">
        <f t="shared" si="17"/>
        <v>0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8" t="s">
        <v>138</v>
      </c>
      <c r="B96" s="1" t="s">
        <v>41</v>
      </c>
      <c r="C96" s="1"/>
      <c r="D96" s="1"/>
      <c r="E96" s="1"/>
      <c r="F96" s="1"/>
      <c r="G96" s="6">
        <v>0.35</v>
      </c>
      <c r="H96" s="1" t="e">
        <v>#N/A</v>
      </c>
      <c r="I96" s="1" t="s">
        <v>34</v>
      </c>
      <c r="J96" s="1"/>
      <c r="K96" s="1">
        <f t="shared" si="13"/>
        <v>0</v>
      </c>
      <c r="L96" s="1"/>
      <c r="M96" s="1"/>
      <c r="N96" s="1">
        <v>30</v>
      </c>
      <c r="O96" s="1"/>
      <c r="P96" s="1"/>
      <c r="Q96" s="1">
        <f t="shared" si="14"/>
        <v>0</v>
      </c>
      <c r="R96" s="5"/>
      <c r="S96" s="5"/>
      <c r="T96" s="1"/>
      <c r="U96" s="1" t="e">
        <f t="shared" si="15"/>
        <v>#DIV/0!</v>
      </c>
      <c r="V96" s="1" t="e">
        <f t="shared" si="16"/>
        <v>#DIV/0!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/>
      <c r="AD96" s="1">
        <f t="shared" si="17"/>
        <v>0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8" t="s">
        <v>139</v>
      </c>
      <c r="B97" s="1" t="s">
        <v>41</v>
      </c>
      <c r="C97" s="1"/>
      <c r="D97" s="1"/>
      <c r="E97" s="1"/>
      <c r="F97" s="1"/>
      <c r="G97" s="6">
        <v>0.6</v>
      </c>
      <c r="H97" s="1" t="e">
        <v>#N/A</v>
      </c>
      <c r="I97" s="1" t="s">
        <v>34</v>
      </c>
      <c r="J97" s="1"/>
      <c r="K97" s="1">
        <f t="shared" si="13"/>
        <v>0</v>
      </c>
      <c r="L97" s="1"/>
      <c r="M97" s="1"/>
      <c r="N97" s="1">
        <v>30</v>
      </c>
      <c r="O97" s="1"/>
      <c r="P97" s="1"/>
      <c r="Q97" s="1">
        <f t="shared" si="14"/>
        <v>0</v>
      </c>
      <c r="R97" s="5"/>
      <c r="S97" s="5"/>
      <c r="T97" s="1"/>
      <c r="U97" s="1" t="e">
        <f t="shared" si="15"/>
        <v>#DIV/0!</v>
      </c>
      <c r="V97" s="1" t="e">
        <f t="shared" si="16"/>
        <v>#DIV/0!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/>
      <c r="AD97" s="1">
        <f t="shared" si="17"/>
        <v>0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8" t="s">
        <v>140</v>
      </c>
      <c r="B98" s="1" t="s">
        <v>41</v>
      </c>
      <c r="C98" s="1"/>
      <c r="D98" s="1"/>
      <c r="E98" s="1"/>
      <c r="F98" s="1"/>
      <c r="G98" s="6">
        <v>0.4</v>
      </c>
      <c r="H98" s="1" t="e">
        <v>#N/A</v>
      </c>
      <c r="I98" s="1" t="s">
        <v>34</v>
      </c>
      <c r="J98" s="1"/>
      <c r="K98" s="1">
        <f t="shared" si="13"/>
        <v>0</v>
      </c>
      <c r="L98" s="1"/>
      <c r="M98" s="1"/>
      <c r="N98" s="1">
        <v>30</v>
      </c>
      <c r="O98" s="1"/>
      <c r="P98" s="1"/>
      <c r="Q98" s="1">
        <f t="shared" si="14"/>
        <v>0</v>
      </c>
      <c r="R98" s="5"/>
      <c r="S98" s="5"/>
      <c r="T98" s="1"/>
      <c r="U98" s="1" t="e">
        <f t="shared" si="15"/>
        <v>#DIV/0!</v>
      </c>
      <c r="V98" s="1" t="e">
        <f t="shared" si="16"/>
        <v>#DIV/0!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/>
      <c r="AD98" s="1">
        <f t="shared" si="17"/>
        <v>0</v>
      </c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8" t="s">
        <v>141</v>
      </c>
      <c r="B99" s="1" t="s">
        <v>41</v>
      </c>
      <c r="C99" s="1"/>
      <c r="D99" s="1"/>
      <c r="E99" s="1"/>
      <c r="F99" s="1"/>
      <c r="G99" s="6">
        <v>0.45</v>
      </c>
      <c r="H99" s="1" t="e">
        <v>#N/A</v>
      </c>
      <c r="I99" s="1" t="s">
        <v>34</v>
      </c>
      <c r="J99" s="1"/>
      <c r="K99" s="1">
        <f t="shared" si="13"/>
        <v>0</v>
      </c>
      <c r="L99" s="1"/>
      <c r="M99" s="1"/>
      <c r="N99" s="1">
        <v>30</v>
      </c>
      <c r="O99" s="1"/>
      <c r="P99" s="1"/>
      <c r="Q99" s="1">
        <f t="shared" si="14"/>
        <v>0</v>
      </c>
      <c r="R99" s="5"/>
      <c r="S99" s="5"/>
      <c r="T99" s="1"/>
      <c r="U99" s="1" t="e">
        <f t="shared" si="15"/>
        <v>#DIV/0!</v>
      </c>
      <c r="V99" s="1" t="e">
        <f t="shared" si="16"/>
        <v>#DIV/0!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/>
      <c r="AD99" s="1">
        <f t="shared" si="17"/>
        <v>0</v>
      </c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8" t="s">
        <v>142</v>
      </c>
      <c r="B100" s="1" t="s">
        <v>33</v>
      </c>
      <c r="C100" s="1"/>
      <c r="D100" s="1"/>
      <c r="E100" s="1"/>
      <c r="F100" s="1"/>
      <c r="G100" s="6">
        <v>1</v>
      </c>
      <c r="H100" s="1" t="e">
        <v>#N/A</v>
      </c>
      <c r="I100" s="1" t="s">
        <v>34</v>
      </c>
      <c r="J100" s="1"/>
      <c r="K100" s="1">
        <f t="shared" si="13"/>
        <v>0</v>
      </c>
      <c r="L100" s="1"/>
      <c r="M100" s="1"/>
      <c r="N100" s="1">
        <v>20</v>
      </c>
      <c r="O100" s="1"/>
      <c r="P100" s="1"/>
      <c r="Q100" s="1">
        <f t="shared" si="14"/>
        <v>0</v>
      </c>
      <c r="R100" s="5"/>
      <c r="S100" s="5"/>
      <c r="T100" s="1"/>
      <c r="U100" s="1" t="e">
        <f t="shared" si="15"/>
        <v>#DIV/0!</v>
      </c>
      <c r="V100" s="1" t="e">
        <f t="shared" si="16"/>
        <v>#DIV/0!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/>
      <c r="AD100" s="1">
        <f t="shared" si="17"/>
        <v>0</v>
      </c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0" t="s">
        <v>143</v>
      </c>
      <c r="B101" s="10" t="s">
        <v>41</v>
      </c>
      <c r="C101" s="10">
        <v>29</v>
      </c>
      <c r="D101" s="10"/>
      <c r="E101" s="10">
        <v>15</v>
      </c>
      <c r="F101" s="10">
        <v>12</v>
      </c>
      <c r="G101" s="11">
        <v>0</v>
      </c>
      <c r="H101" s="10">
        <v>50</v>
      </c>
      <c r="I101" s="10" t="s">
        <v>46</v>
      </c>
      <c r="J101" s="10">
        <v>15</v>
      </c>
      <c r="K101" s="10">
        <f t="shared" si="13"/>
        <v>0</v>
      </c>
      <c r="L101" s="10"/>
      <c r="M101" s="10"/>
      <c r="N101" s="10"/>
      <c r="O101" s="10"/>
      <c r="P101" s="10"/>
      <c r="Q101" s="10">
        <f t="shared" si="14"/>
        <v>3</v>
      </c>
      <c r="R101" s="12"/>
      <c r="S101" s="12"/>
      <c r="T101" s="10"/>
      <c r="U101" s="10">
        <f t="shared" si="15"/>
        <v>4</v>
      </c>
      <c r="V101" s="10">
        <f t="shared" si="16"/>
        <v>4</v>
      </c>
      <c r="W101" s="10">
        <v>2.8</v>
      </c>
      <c r="X101" s="10">
        <v>0.6</v>
      </c>
      <c r="Y101" s="10">
        <v>1.2</v>
      </c>
      <c r="Z101" s="10">
        <v>2</v>
      </c>
      <c r="AA101" s="10">
        <v>2.8</v>
      </c>
      <c r="AB101" s="10">
        <v>1.8</v>
      </c>
      <c r="AC101" s="10"/>
      <c r="AD101" s="10">
        <f t="shared" si="17"/>
        <v>0</v>
      </c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0" t="s">
        <v>144</v>
      </c>
      <c r="B102" s="10" t="s">
        <v>33</v>
      </c>
      <c r="C102" s="10">
        <v>44.067</v>
      </c>
      <c r="D102" s="10"/>
      <c r="E102" s="10"/>
      <c r="F102" s="10">
        <v>44.067</v>
      </c>
      <c r="G102" s="11">
        <v>0</v>
      </c>
      <c r="H102" s="10">
        <v>50</v>
      </c>
      <c r="I102" s="10" t="s">
        <v>46</v>
      </c>
      <c r="J102" s="10"/>
      <c r="K102" s="10">
        <f t="shared" ref="K102:K127" si="21">E102-J102</f>
        <v>0</v>
      </c>
      <c r="L102" s="10"/>
      <c r="M102" s="10"/>
      <c r="N102" s="10"/>
      <c r="O102" s="10"/>
      <c r="P102" s="10"/>
      <c r="Q102" s="10">
        <f t="shared" si="14"/>
        <v>0</v>
      </c>
      <c r="R102" s="12"/>
      <c r="S102" s="12"/>
      <c r="T102" s="10"/>
      <c r="U102" s="10" t="e">
        <f t="shared" si="15"/>
        <v>#DIV/0!</v>
      </c>
      <c r="V102" s="10" t="e">
        <f t="shared" si="16"/>
        <v>#DIV/0!</v>
      </c>
      <c r="W102" s="10">
        <v>0</v>
      </c>
      <c r="X102" s="10">
        <v>1.2287999999999999</v>
      </c>
      <c r="Y102" s="10">
        <v>1.2287999999999999</v>
      </c>
      <c r="Z102" s="10">
        <v>0.92759999999999998</v>
      </c>
      <c r="AA102" s="10">
        <v>0.62119999999999997</v>
      </c>
      <c r="AB102" s="10">
        <v>8.0000000000000002E-3</v>
      </c>
      <c r="AC102" s="10"/>
      <c r="AD102" s="10">
        <f t="shared" si="17"/>
        <v>0</v>
      </c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8" t="s">
        <v>145</v>
      </c>
      <c r="B103" s="1" t="s">
        <v>33</v>
      </c>
      <c r="C103" s="1">
        <v>357.91800000000001</v>
      </c>
      <c r="D103" s="1"/>
      <c r="E103" s="1">
        <v>222.846</v>
      </c>
      <c r="F103" s="1">
        <v>66.524000000000001</v>
      </c>
      <c r="G103" s="6">
        <v>1</v>
      </c>
      <c r="H103" s="1">
        <v>40</v>
      </c>
      <c r="I103" s="1" t="s">
        <v>34</v>
      </c>
      <c r="J103" s="1">
        <v>226.15199999999999</v>
      </c>
      <c r="K103" s="1">
        <f t="shared" si="21"/>
        <v>-3.3059999999999832</v>
      </c>
      <c r="L103" s="1"/>
      <c r="M103" s="1"/>
      <c r="N103" s="1"/>
      <c r="O103" s="1">
        <v>204.6602</v>
      </c>
      <c r="P103" s="1">
        <v>219.66499999999999</v>
      </c>
      <c r="Q103" s="1">
        <f t="shared" si="14"/>
        <v>44.569200000000002</v>
      </c>
      <c r="R103" s="5">
        <f>12*Q103-P103-O103-N103-F103</f>
        <v>43.981200000000086</v>
      </c>
      <c r="S103" s="5"/>
      <c r="T103" s="1"/>
      <c r="U103" s="1">
        <f t="shared" si="15"/>
        <v>12</v>
      </c>
      <c r="V103" s="1">
        <f t="shared" si="16"/>
        <v>11.013192967340673</v>
      </c>
      <c r="W103" s="1">
        <v>48.8902</v>
      </c>
      <c r="X103" s="1">
        <v>42.6828</v>
      </c>
      <c r="Y103" s="1">
        <v>29.947600000000001</v>
      </c>
      <c r="Z103" s="1">
        <v>25.852799999999998</v>
      </c>
      <c r="AA103" s="1">
        <v>34.349800000000002</v>
      </c>
      <c r="AB103" s="1">
        <v>47.380600000000001</v>
      </c>
      <c r="AC103" s="1"/>
      <c r="AD103" s="1">
        <f t="shared" si="17"/>
        <v>43.981200000000086</v>
      </c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0" t="s">
        <v>146</v>
      </c>
      <c r="B104" s="10" t="s">
        <v>41</v>
      </c>
      <c r="C104" s="10">
        <v>38</v>
      </c>
      <c r="D104" s="10"/>
      <c r="E104" s="10">
        <v>5</v>
      </c>
      <c r="F104" s="10">
        <v>23</v>
      </c>
      <c r="G104" s="11">
        <v>0</v>
      </c>
      <c r="H104" s="10">
        <v>730</v>
      </c>
      <c r="I104" s="10" t="s">
        <v>46</v>
      </c>
      <c r="J104" s="10">
        <v>5</v>
      </c>
      <c r="K104" s="10">
        <f t="shared" si="21"/>
        <v>0</v>
      </c>
      <c r="L104" s="10"/>
      <c r="M104" s="10"/>
      <c r="N104" s="10"/>
      <c r="O104" s="10"/>
      <c r="P104" s="10"/>
      <c r="Q104" s="10">
        <f t="shared" si="14"/>
        <v>1</v>
      </c>
      <c r="R104" s="12"/>
      <c r="S104" s="12"/>
      <c r="T104" s="10"/>
      <c r="U104" s="10">
        <f t="shared" si="15"/>
        <v>23</v>
      </c>
      <c r="V104" s="10">
        <f t="shared" si="16"/>
        <v>23</v>
      </c>
      <c r="W104" s="10">
        <v>3</v>
      </c>
      <c r="X104" s="10">
        <v>6.4</v>
      </c>
      <c r="Y104" s="10">
        <v>4.8</v>
      </c>
      <c r="Z104" s="10">
        <v>3.6</v>
      </c>
      <c r="AA104" s="10">
        <v>4</v>
      </c>
      <c r="AB104" s="10">
        <v>1.8</v>
      </c>
      <c r="AC104" s="10"/>
      <c r="AD104" s="10">
        <f t="shared" si="17"/>
        <v>0</v>
      </c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0" t="s">
        <v>147</v>
      </c>
      <c r="B105" s="10" t="s">
        <v>41</v>
      </c>
      <c r="C105" s="10">
        <v>59</v>
      </c>
      <c r="D105" s="10">
        <v>18</v>
      </c>
      <c r="E105" s="10">
        <v>19</v>
      </c>
      <c r="F105" s="10">
        <v>51</v>
      </c>
      <c r="G105" s="11">
        <v>0</v>
      </c>
      <c r="H105" s="10">
        <v>40</v>
      </c>
      <c r="I105" s="10" t="s">
        <v>46</v>
      </c>
      <c r="J105" s="10">
        <v>35</v>
      </c>
      <c r="K105" s="10">
        <f t="shared" si="21"/>
        <v>-16</v>
      </c>
      <c r="L105" s="10"/>
      <c r="M105" s="10"/>
      <c r="N105" s="10"/>
      <c r="O105" s="10"/>
      <c r="P105" s="10"/>
      <c r="Q105" s="10">
        <f t="shared" si="14"/>
        <v>3.8</v>
      </c>
      <c r="R105" s="12"/>
      <c r="S105" s="12"/>
      <c r="T105" s="10"/>
      <c r="U105" s="10">
        <f t="shared" si="15"/>
        <v>13.421052631578949</v>
      </c>
      <c r="V105" s="10">
        <f t="shared" si="16"/>
        <v>13.421052631578949</v>
      </c>
      <c r="W105" s="10">
        <v>3</v>
      </c>
      <c r="X105" s="10">
        <v>5.4</v>
      </c>
      <c r="Y105" s="10">
        <v>5.2</v>
      </c>
      <c r="Z105" s="10">
        <v>7.2</v>
      </c>
      <c r="AA105" s="10">
        <v>6.8</v>
      </c>
      <c r="AB105" s="10">
        <v>3.4</v>
      </c>
      <c r="AC105" s="10"/>
      <c r="AD105" s="10">
        <f t="shared" si="17"/>
        <v>0</v>
      </c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0" t="s">
        <v>148</v>
      </c>
      <c r="B106" s="10" t="s">
        <v>41</v>
      </c>
      <c r="C106" s="10">
        <v>35</v>
      </c>
      <c r="D106" s="10"/>
      <c r="E106" s="10">
        <v>11</v>
      </c>
      <c r="F106" s="10">
        <v>15</v>
      </c>
      <c r="G106" s="11">
        <v>0</v>
      </c>
      <c r="H106" s="10">
        <v>40</v>
      </c>
      <c r="I106" s="10" t="s">
        <v>46</v>
      </c>
      <c r="J106" s="10">
        <v>19</v>
      </c>
      <c r="K106" s="10">
        <f t="shared" si="21"/>
        <v>-8</v>
      </c>
      <c r="L106" s="10"/>
      <c r="M106" s="10"/>
      <c r="N106" s="10"/>
      <c r="O106" s="10"/>
      <c r="P106" s="10"/>
      <c r="Q106" s="10">
        <f t="shared" si="14"/>
        <v>2.2000000000000002</v>
      </c>
      <c r="R106" s="12"/>
      <c r="S106" s="12"/>
      <c r="T106" s="10"/>
      <c r="U106" s="10">
        <f t="shared" si="15"/>
        <v>6.8181818181818175</v>
      </c>
      <c r="V106" s="10">
        <f t="shared" si="16"/>
        <v>6.8181818181818175</v>
      </c>
      <c r="W106" s="10">
        <v>1.4</v>
      </c>
      <c r="X106" s="10">
        <v>1.2</v>
      </c>
      <c r="Y106" s="10">
        <v>1</v>
      </c>
      <c r="Z106" s="10">
        <v>2.2000000000000002</v>
      </c>
      <c r="AA106" s="10">
        <v>2.4</v>
      </c>
      <c r="AB106" s="10">
        <v>3.6</v>
      </c>
      <c r="AC106" s="10"/>
      <c r="AD106" s="10">
        <f t="shared" si="17"/>
        <v>0</v>
      </c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0" t="s">
        <v>149</v>
      </c>
      <c r="B107" s="10" t="s">
        <v>41</v>
      </c>
      <c r="C107" s="10"/>
      <c r="D107" s="10">
        <v>6</v>
      </c>
      <c r="E107" s="10">
        <v>6</v>
      </c>
      <c r="F107" s="10"/>
      <c r="G107" s="11">
        <v>0</v>
      </c>
      <c r="H107" s="10" t="e">
        <v>#N/A</v>
      </c>
      <c r="I107" s="10" t="s">
        <v>46</v>
      </c>
      <c r="J107" s="10">
        <v>6</v>
      </c>
      <c r="K107" s="10">
        <f t="shared" si="21"/>
        <v>0</v>
      </c>
      <c r="L107" s="10"/>
      <c r="M107" s="10"/>
      <c r="N107" s="10"/>
      <c r="O107" s="10"/>
      <c r="P107" s="10"/>
      <c r="Q107" s="10">
        <f t="shared" si="14"/>
        <v>1.2</v>
      </c>
      <c r="R107" s="12"/>
      <c r="S107" s="12"/>
      <c r="T107" s="10"/>
      <c r="U107" s="10">
        <f t="shared" si="15"/>
        <v>0</v>
      </c>
      <c r="V107" s="10">
        <f t="shared" si="16"/>
        <v>0</v>
      </c>
      <c r="W107" s="10">
        <v>1.2</v>
      </c>
      <c r="X107" s="10">
        <v>0</v>
      </c>
      <c r="Y107" s="10">
        <v>0</v>
      </c>
      <c r="Z107" s="10">
        <v>0</v>
      </c>
      <c r="AA107" s="10">
        <v>0</v>
      </c>
      <c r="AB107" s="10">
        <v>0</v>
      </c>
      <c r="AC107" s="10" t="s">
        <v>150</v>
      </c>
      <c r="AD107" s="10">
        <f t="shared" si="17"/>
        <v>0</v>
      </c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0" t="s">
        <v>151</v>
      </c>
      <c r="B108" s="10" t="s">
        <v>33</v>
      </c>
      <c r="C108" s="10">
        <v>168.316</v>
      </c>
      <c r="D108" s="10"/>
      <c r="E108" s="10">
        <v>3.9580000000000002</v>
      </c>
      <c r="F108" s="10">
        <v>161.71</v>
      </c>
      <c r="G108" s="11">
        <v>0</v>
      </c>
      <c r="H108" s="10">
        <v>55</v>
      </c>
      <c r="I108" s="10" t="s">
        <v>46</v>
      </c>
      <c r="J108" s="10">
        <v>3.9580000000000002</v>
      </c>
      <c r="K108" s="10">
        <f t="shared" si="21"/>
        <v>0</v>
      </c>
      <c r="L108" s="10"/>
      <c r="M108" s="10"/>
      <c r="N108" s="10"/>
      <c r="O108" s="10"/>
      <c r="P108" s="10"/>
      <c r="Q108" s="10">
        <f t="shared" si="14"/>
        <v>0.79160000000000008</v>
      </c>
      <c r="R108" s="12"/>
      <c r="S108" s="12"/>
      <c r="T108" s="10"/>
      <c r="U108" s="10">
        <f t="shared" si="15"/>
        <v>204.28246589186458</v>
      </c>
      <c r="V108" s="10">
        <f t="shared" si="16"/>
        <v>204.28246589186458</v>
      </c>
      <c r="W108" s="10">
        <v>1.0544</v>
      </c>
      <c r="X108" s="10">
        <v>0.79239999999999999</v>
      </c>
      <c r="Y108" s="10">
        <v>0.52600000000000002</v>
      </c>
      <c r="Z108" s="10">
        <v>1.8435999999999999</v>
      </c>
      <c r="AA108" s="10">
        <v>2.6372</v>
      </c>
      <c r="AB108" s="10">
        <v>4.4923999999999999</v>
      </c>
      <c r="AC108" s="13" t="s">
        <v>152</v>
      </c>
      <c r="AD108" s="10">
        <f t="shared" si="17"/>
        <v>0</v>
      </c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0" t="s">
        <v>153</v>
      </c>
      <c r="B109" s="10" t="s">
        <v>41</v>
      </c>
      <c r="C109" s="10"/>
      <c r="D109" s="10">
        <v>18</v>
      </c>
      <c r="E109" s="17">
        <v>18</v>
      </c>
      <c r="F109" s="10"/>
      <c r="G109" s="11">
        <v>0</v>
      </c>
      <c r="H109" s="10" t="e">
        <v>#N/A</v>
      </c>
      <c r="I109" s="10" t="s">
        <v>46</v>
      </c>
      <c r="J109" s="10">
        <v>18</v>
      </c>
      <c r="K109" s="10">
        <f t="shared" si="21"/>
        <v>0</v>
      </c>
      <c r="L109" s="10"/>
      <c r="M109" s="10"/>
      <c r="N109" s="10"/>
      <c r="O109" s="10"/>
      <c r="P109" s="10"/>
      <c r="Q109" s="10">
        <f t="shared" si="14"/>
        <v>3.6</v>
      </c>
      <c r="R109" s="12"/>
      <c r="S109" s="12"/>
      <c r="T109" s="10"/>
      <c r="U109" s="10">
        <f t="shared" si="15"/>
        <v>0</v>
      </c>
      <c r="V109" s="10">
        <f t="shared" si="16"/>
        <v>0</v>
      </c>
      <c r="W109" s="10">
        <v>3.6</v>
      </c>
      <c r="X109" s="10">
        <v>2.4</v>
      </c>
      <c r="Y109" s="10">
        <v>2.4</v>
      </c>
      <c r="Z109" s="10">
        <v>3.8</v>
      </c>
      <c r="AA109" s="10">
        <v>3.8</v>
      </c>
      <c r="AB109" s="10">
        <v>2.8</v>
      </c>
      <c r="AC109" s="10" t="s">
        <v>154</v>
      </c>
      <c r="AD109" s="10">
        <f t="shared" si="17"/>
        <v>0</v>
      </c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0" t="s">
        <v>155</v>
      </c>
      <c r="B110" s="10" t="s">
        <v>41</v>
      </c>
      <c r="C110" s="10"/>
      <c r="D110" s="10">
        <v>30</v>
      </c>
      <c r="E110" s="17">
        <v>30</v>
      </c>
      <c r="F110" s="10"/>
      <c r="G110" s="11">
        <v>0</v>
      </c>
      <c r="H110" s="10">
        <v>45</v>
      </c>
      <c r="I110" s="10" t="s">
        <v>46</v>
      </c>
      <c r="J110" s="10">
        <v>30</v>
      </c>
      <c r="K110" s="10">
        <f t="shared" si="21"/>
        <v>0</v>
      </c>
      <c r="L110" s="10"/>
      <c r="M110" s="10"/>
      <c r="N110" s="10"/>
      <c r="O110" s="10"/>
      <c r="P110" s="10"/>
      <c r="Q110" s="10">
        <f t="shared" si="14"/>
        <v>6</v>
      </c>
      <c r="R110" s="12"/>
      <c r="S110" s="12"/>
      <c r="T110" s="10"/>
      <c r="U110" s="10">
        <f t="shared" si="15"/>
        <v>0</v>
      </c>
      <c r="V110" s="10">
        <f t="shared" si="16"/>
        <v>0</v>
      </c>
      <c r="W110" s="10">
        <v>6</v>
      </c>
      <c r="X110" s="10">
        <v>2.4</v>
      </c>
      <c r="Y110" s="10">
        <v>2.4</v>
      </c>
      <c r="Z110" s="10">
        <v>4.8</v>
      </c>
      <c r="AA110" s="10">
        <v>4.8</v>
      </c>
      <c r="AB110" s="10">
        <v>4.8</v>
      </c>
      <c r="AC110" s="10" t="s">
        <v>156</v>
      </c>
      <c r="AD110" s="10">
        <f t="shared" si="17"/>
        <v>0</v>
      </c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0" t="s">
        <v>157</v>
      </c>
      <c r="B111" s="10" t="s">
        <v>33</v>
      </c>
      <c r="C111" s="10"/>
      <c r="D111" s="10">
        <v>8.5180000000000007</v>
      </c>
      <c r="E111" s="17">
        <v>8.5180000000000007</v>
      </c>
      <c r="F111" s="10"/>
      <c r="G111" s="11">
        <v>0</v>
      </c>
      <c r="H111" s="10" t="e">
        <v>#N/A</v>
      </c>
      <c r="I111" s="10" t="s">
        <v>46</v>
      </c>
      <c r="J111" s="10">
        <v>6</v>
      </c>
      <c r="K111" s="10">
        <f t="shared" si="21"/>
        <v>2.5180000000000007</v>
      </c>
      <c r="L111" s="10"/>
      <c r="M111" s="10"/>
      <c r="N111" s="10"/>
      <c r="O111" s="10"/>
      <c r="P111" s="10"/>
      <c r="Q111" s="10">
        <f t="shared" si="14"/>
        <v>1.7036000000000002</v>
      </c>
      <c r="R111" s="12"/>
      <c r="S111" s="12"/>
      <c r="T111" s="10"/>
      <c r="U111" s="10">
        <f t="shared" si="15"/>
        <v>0</v>
      </c>
      <c r="V111" s="10">
        <f t="shared" si="16"/>
        <v>0</v>
      </c>
      <c r="W111" s="10">
        <v>1.7036</v>
      </c>
      <c r="X111" s="10">
        <v>0</v>
      </c>
      <c r="Y111" s="10">
        <v>0</v>
      </c>
      <c r="Z111" s="10">
        <v>0</v>
      </c>
      <c r="AA111" s="10">
        <v>0</v>
      </c>
      <c r="AB111" s="10">
        <v>0</v>
      </c>
      <c r="AC111" s="10" t="s">
        <v>158</v>
      </c>
      <c r="AD111" s="10">
        <f t="shared" si="17"/>
        <v>0</v>
      </c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0" t="s">
        <v>159</v>
      </c>
      <c r="B112" s="10" t="s">
        <v>33</v>
      </c>
      <c r="C112" s="10">
        <v>-1.419</v>
      </c>
      <c r="D112" s="10">
        <v>1.419</v>
      </c>
      <c r="E112" s="10">
        <v>-2.5619999999999998</v>
      </c>
      <c r="F112" s="10"/>
      <c r="G112" s="11">
        <v>0</v>
      </c>
      <c r="H112" s="10">
        <v>40</v>
      </c>
      <c r="I112" s="10" t="s">
        <v>46</v>
      </c>
      <c r="J112" s="10">
        <v>6</v>
      </c>
      <c r="K112" s="10">
        <f t="shared" si="21"/>
        <v>-8.5619999999999994</v>
      </c>
      <c r="L112" s="10"/>
      <c r="M112" s="10"/>
      <c r="N112" s="10"/>
      <c r="O112" s="10"/>
      <c r="P112" s="10"/>
      <c r="Q112" s="10">
        <f t="shared" si="14"/>
        <v>-0.51239999999999997</v>
      </c>
      <c r="R112" s="12"/>
      <c r="S112" s="12"/>
      <c r="T112" s="10"/>
      <c r="U112" s="10">
        <f t="shared" si="15"/>
        <v>0</v>
      </c>
      <c r="V112" s="10">
        <f t="shared" si="16"/>
        <v>0</v>
      </c>
      <c r="W112" s="10">
        <v>0</v>
      </c>
      <c r="X112" s="10">
        <v>4.5515999999999996</v>
      </c>
      <c r="Y112" s="10">
        <v>5.6181999999999999</v>
      </c>
      <c r="Z112" s="10">
        <v>5.3524000000000003</v>
      </c>
      <c r="AA112" s="10">
        <v>4.8193999999999999</v>
      </c>
      <c r="AB112" s="10">
        <v>5.9060000000000006</v>
      </c>
      <c r="AC112" s="10"/>
      <c r="AD112" s="10">
        <f t="shared" si="17"/>
        <v>0</v>
      </c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8" t="s">
        <v>160</v>
      </c>
      <c r="B113" s="1" t="s">
        <v>41</v>
      </c>
      <c r="C113" s="1">
        <v>24</v>
      </c>
      <c r="D113" s="1"/>
      <c r="E113" s="1">
        <v>17</v>
      </c>
      <c r="F113" s="1">
        <v>-2</v>
      </c>
      <c r="G113" s="6">
        <v>0.35</v>
      </c>
      <c r="H113" s="1">
        <v>40</v>
      </c>
      <c r="I113" s="1" t="s">
        <v>34</v>
      </c>
      <c r="J113" s="1">
        <v>18</v>
      </c>
      <c r="K113" s="1">
        <f t="shared" si="21"/>
        <v>-1</v>
      </c>
      <c r="L113" s="1"/>
      <c r="M113" s="1"/>
      <c r="N113" s="1"/>
      <c r="O113" s="1">
        <v>33.299999999999997</v>
      </c>
      <c r="P113" s="1">
        <v>10</v>
      </c>
      <c r="Q113" s="1">
        <f t="shared" si="14"/>
        <v>3.4</v>
      </c>
      <c r="R113" s="5"/>
      <c r="S113" s="5"/>
      <c r="T113" s="1"/>
      <c r="U113" s="1">
        <f t="shared" si="15"/>
        <v>12.147058823529411</v>
      </c>
      <c r="V113" s="1">
        <f t="shared" si="16"/>
        <v>12.147058823529411</v>
      </c>
      <c r="W113" s="1">
        <v>4</v>
      </c>
      <c r="X113" s="1">
        <v>4.2</v>
      </c>
      <c r="Y113" s="1">
        <v>2.4</v>
      </c>
      <c r="Z113" s="1">
        <v>0.2</v>
      </c>
      <c r="AA113" s="1">
        <v>1.2</v>
      </c>
      <c r="AB113" s="1">
        <v>3</v>
      </c>
      <c r="AC113" s="1"/>
      <c r="AD113" s="1">
        <f t="shared" si="17"/>
        <v>0</v>
      </c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8" t="s">
        <v>161</v>
      </c>
      <c r="B114" s="1" t="s">
        <v>41</v>
      </c>
      <c r="C114" s="1"/>
      <c r="D114" s="1"/>
      <c r="E114" s="1"/>
      <c r="F114" s="1"/>
      <c r="G114" s="6">
        <v>0.35</v>
      </c>
      <c r="H114" s="1" t="e">
        <v>#N/A</v>
      </c>
      <c r="I114" s="1" t="s">
        <v>34</v>
      </c>
      <c r="J114" s="1"/>
      <c r="K114" s="1">
        <f t="shared" si="21"/>
        <v>0</v>
      </c>
      <c r="L114" s="1"/>
      <c r="M114" s="1"/>
      <c r="N114" s="1">
        <v>30</v>
      </c>
      <c r="O114" s="1"/>
      <c r="P114" s="1"/>
      <c r="Q114" s="1">
        <f t="shared" si="14"/>
        <v>0</v>
      </c>
      <c r="R114" s="5"/>
      <c r="S114" s="5"/>
      <c r="T114" s="1"/>
      <c r="U114" s="1" t="e">
        <f t="shared" si="15"/>
        <v>#DIV/0!</v>
      </c>
      <c r="V114" s="1" t="e">
        <f t="shared" si="16"/>
        <v>#DIV/0!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/>
      <c r="AD114" s="1">
        <f t="shared" si="17"/>
        <v>0</v>
      </c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0" t="s">
        <v>162</v>
      </c>
      <c r="B115" s="10" t="s">
        <v>41</v>
      </c>
      <c r="C115" s="10">
        <v>18</v>
      </c>
      <c r="D115" s="10">
        <v>18</v>
      </c>
      <c r="E115" s="10">
        <v>12</v>
      </c>
      <c r="F115" s="10">
        <v>18</v>
      </c>
      <c r="G115" s="11">
        <v>0</v>
      </c>
      <c r="H115" s="10">
        <v>55</v>
      </c>
      <c r="I115" s="10" t="s">
        <v>46</v>
      </c>
      <c r="J115" s="10">
        <v>12</v>
      </c>
      <c r="K115" s="10">
        <f t="shared" si="21"/>
        <v>0</v>
      </c>
      <c r="L115" s="10"/>
      <c r="M115" s="10"/>
      <c r="N115" s="10"/>
      <c r="O115" s="10"/>
      <c r="P115" s="10"/>
      <c r="Q115" s="10">
        <f t="shared" si="14"/>
        <v>2.4</v>
      </c>
      <c r="R115" s="12"/>
      <c r="S115" s="12"/>
      <c r="T115" s="10"/>
      <c r="U115" s="10">
        <f t="shared" si="15"/>
        <v>7.5</v>
      </c>
      <c r="V115" s="10">
        <f t="shared" si="16"/>
        <v>7.5</v>
      </c>
      <c r="W115" s="10">
        <v>3.6</v>
      </c>
      <c r="X115" s="10">
        <v>0</v>
      </c>
      <c r="Y115" s="10">
        <v>0.2</v>
      </c>
      <c r="Z115" s="10">
        <v>3</v>
      </c>
      <c r="AA115" s="10">
        <v>3.8</v>
      </c>
      <c r="AB115" s="10">
        <v>2.4</v>
      </c>
      <c r="AC115" s="10" t="s">
        <v>163</v>
      </c>
      <c r="AD115" s="10">
        <f t="shared" si="17"/>
        <v>0</v>
      </c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0" t="s">
        <v>164</v>
      </c>
      <c r="B116" s="10" t="s">
        <v>41</v>
      </c>
      <c r="C116" s="10">
        <v>27</v>
      </c>
      <c r="D116" s="10"/>
      <c r="E116" s="10">
        <v>7</v>
      </c>
      <c r="F116" s="10"/>
      <c r="G116" s="11">
        <v>0</v>
      </c>
      <c r="H116" s="10">
        <v>150</v>
      </c>
      <c r="I116" s="10" t="s">
        <v>46</v>
      </c>
      <c r="J116" s="10">
        <v>26</v>
      </c>
      <c r="K116" s="10">
        <f t="shared" si="21"/>
        <v>-19</v>
      </c>
      <c r="L116" s="10"/>
      <c r="M116" s="10"/>
      <c r="N116" s="10"/>
      <c r="O116" s="10"/>
      <c r="P116" s="10"/>
      <c r="Q116" s="10">
        <f t="shared" si="14"/>
        <v>1.4</v>
      </c>
      <c r="R116" s="12"/>
      <c r="S116" s="12"/>
      <c r="T116" s="10"/>
      <c r="U116" s="10">
        <f t="shared" si="15"/>
        <v>0</v>
      </c>
      <c r="V116" s="10">
        <f t="shared" si="16"/>
        <v>0</v>
      </c>
      <c r="W116" s="10">
        <v>1.6</v>
      </c>
      <c r="X116" s="10">
        <v>4.4000000000000004</v>
      </c>
      <c r="Y116" s="10">
        <v>4.8</v>
      </c>
      <c r="Z116" s="10">
        <v>2</v>
      </c>
      <c r="AA116" s="10">
        <v>2.6</v>
      </c>
      <c r="AB116" s="10">
        <v>4.5999999999999996</v>
      </c>
      <c r="AC116" s="10"/>
      <c r="AD116" s="10">
        <f t="shared" si="17"/>
        <v>0</v>
      </c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0" t="s">
        <v>165</v>
      </c>
      <c r="B117" s="10" t="s">
        <v>41</v>
      </c>
      <c r="C117" s="10">
        <v>127</v>
      </c>
      <c r="D117" s="10"/>
      <c r="E117" s="10">
        <v>63</v>
      </c>
      <c r="F117" s="10"/>
      <c r="G117" s="11">
        <v>0</v>
      </c>
      <c r="H117" s="10">
        <v>45</v>
      </c>
      <c r="I117" s="10" t="s">
        <v>46</v>
      </c>
      <c r="J117" s="10">
        <v>115</v>
      </c>
      <c r="K117" s="10">
        <f t="shared" si="21"/>
        <v>-52</v>
      </c>
      <c r="L117" s="10"/>
      <c r="M117" s="10"/>
      <c r="N117" s="10"/>
      <c r="O117" s="10"/>
      <c r="P117" s="10"/>
      <c r="Q117" s="10">
        <f t="shared" si="14"/>
        <v>12.6</v>
      </c>
      <c r="R117" s="12"/>
      <c r="S117" s="12"/>
      <c r="T117" s="10"/>
      <c r="U117" s="10">
        <f t="shared" si="15"/>
        <v>0</v>
      </c>
      <c r="V117" s="10">
        <f t="shared" si="16"/>
        <v>0</v>
      </c>
      <c r="W117" s="10">
        <v>15</v>
      </c>
      <c r="X117" s="10">
        <v>5.2</v>
      </c>
      <c r="Y117" s="10">
        <v>6</v>
      </c>
      <c r="Z117" s="10">
        <v>1.6</v>
      </c>
      <c r="AA117" s="10">
        <v>1.6</v>
      </c>
      <c r="AB117" s="10">
        <v>2.4</v>
      </c>
      <c r="AC117" s="10" t="s">
        <v>166</v>
      </c>
      <c r="AD117" s="10">
        <f t="shared" si="17"/>
        <v>0</v>
      </c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8" t="s">
        <v>167</v>
      </c>
      <c r="B118" s="1" t="s">
        <v>33</v>
      </c>
      <c r="C118" s="1"/>
      <c r="D118" s="1"/>
      <c r="E118" s="1"/>
      <c r="F118" s="1"/>
      <c r="G118" s="6">
        <v>1</v>
      </c>
      <c r="H118" s="1">
        <v>50</v>
      </c>
      <c r="I118" s="1" t="s">
        <v>34</v>
      </c>
      <c r="J118" s="1"/>
      <c r="K118" s="1">
        <f t="shared" si="21"/>
        <v>0</v>
      </c>
      <c r="L118" s="1"/>
      <c r="M118" s="1"/>
      <c r="N118" s="1">
        <v>20</v>
      </c>
      <c r="O118" s="1"/>
      <c r="P118" s="1"/>
      <c r="Q118" s="1">
        <f t="shared" si="14"/>
        <v>0</v>
      </c>
      <c r="R118" s="5"/>
      <c r="S118" s="5"/>
      <c r="T118" s="1"/>
      <c r="U118" s="1" t="e">
        <f t="shared" si="15"/>
        <v>#DIV/0!</v>
      </c>
      <c r="V118" s="1" t="e">
        <f t="shared" si="16"/>
        <v>#DIV/0!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-9.2800000000000007E-2</v>
      </c>
      <c r="AC118" s="1"/>
      <c r="AD118" s="1">
        <f t="shared" si="17"/>
        <v>0</v>
      </c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0" t="s">
        <v>168</v>
      </c>
      <c r="B119" s="10" t="s">
        <v>41</v>
      </c>
      <c r="C119" s="10">
        <v>1</v>
      </c>
      <c r="D119" s="10"/>
      <c r="E119" s="10">
        <v>1</v>
      </c>
      <c r="F119" s="10"/>
      <c r="G119" s="11">
        <v>0</v>
      </c>
      <c r="H119" s="10">
        <v>60</v>
      </c>
      <c r="I119" s="10" t="s">
        <v>46</v>
      </c>
      <c r="J119" s="10">
        <v>21</v>
      </c>
      <c r="K119" s="10">
        <f t="shared" si="21"/>
        <v>-20</v>
      </c>
      <c r="L119" s="10"/>
      <c r="M119" s="10"/>
      <c r="N119" s="10"/>
      <c r="O119" s="10"/>
      <c r="P119" s="10"/>
      <c r="Q119" s="10">
        <f t="shared" si="14"/>
        <v>0.2</v>
      </c>
      <c r="R119" s="12"/>
      <c r="S119" s="12"/>
      <c r="T119" s="10"/>
      <c r="U119" s="10">
        <f t="shared" si="15"/>
        <v>0</v>
      </c>
      <c r="V119" s="10">
        <f t="shared" si="16"/>
        <v>0</v>
      </c>
      <c r="W119" s="10">
        <v>0.2</v>
      </c>
      <c r="X119" s="10">
        <v>0.6</v>
      </c>
      <c r="Y119" s="10">
        <v>0.6</v>
      </c>
      <c r="Z119" s="10">
        <v>0.8</v>
      </c>
      <c r="AA119" s="10">
        <v>0.8</v>
      </c>
      <c r="AB119" s="10">
        <v>0.4</v>
      </c>
      <c r="AC119" s="10"/>
      <c r="AD119" s="10">
        <f t="shared" si="17"/>
        <v>0</v>
      </c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0" t="s">
        <v>169</v>
      </c>
      <c r="B120" s="10" t="s">
        <v>41</v>
      </c>
      <c r="C120" s="10">
        <v>30</v>
      </c>
      <c r="D120" s="10"/>
      <c r="E120" s="10">
        <v>15</v>
      </c>
      <c r="F120" s="10"/>
      <c r="G120" s="11">
        <v>0</v>
      </c>
      <c r="H120" s="10">
        <v>60</v>
      </c>
      <c r="I120" s="10" t="s">
        <v>46</v>
      </c>
      <c r="J120" s="10">
        <v>26</v>
      </c>
      <c r="K120" s="10">
        <f t="shared" si="21"/>
        <v>-11</v>
      </c>
      <c r="L120" s="10"/>
      <c r="M120" s="10"/>
      <c r="N120" s="10"/>
      <c r="O120" s="10"/>
      <c r="P120" s="10"/>
      <c r="Q120" s="10">
        <f t="shared" si="14"/>
        <v>3</v>
      </c>
      <c r="R120" s="12"/>
      <c r="S120" s="12"/>
      <c r="T120" s="10"/>
      <c r="U120" s="10">
        <f t="shared" si="15"/>
        <v>0</v>
      </c>
      <c r="V120" s="10">
        <f t="shared" si="16"/>
        <v>0</v>
      </c>
      <c r="W120" s="10">
        <v>6</v>
      </c>
      <c r="X120" s="10">
        <v>13.2</v>
      </c>
      <c r="Y120" s="10">
        <v>10.6</v>
      </c>
      <c r="Z120" s="10">
        <v>3.6</v>
      </c>
      <c r="AA120" s="10">
        <v>4</v>
      </c>
      <c r="AB120" s="10">
        <v>4</v>
      </c>
      <c r="AC120" s="10"/>
      <c r="AD120" s="10">
        <f t="shared" si="17"/>
        <v>0</v>
      </c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0" t="s">
        <v>170</v>
      </c>
      <c r="B121" s="10" t="s">
        <v>33</v>
      </c>
      <c r="C121" s="10">
        <v>67.037000000000006</v>
      </c>
      <c r="D121" s="10"/>
      <c r="E121" s="10">
        <v>36.258000000000003</v>
      </c>
      <c r="F121" s="10">
        <v>20.971</v>
      </c>
      <c r="G121" s="11">
        <v>0</v>
      </c>
      <c r="H121" s="10">
        <v>50</v>
      </c>
      <c r="I121" s="10" t="s">
        <v>46</v>
      </c>
      <c r="J121" s="10">
        <v>36.258000000000003</v>
      </c>
      <c r="K121" s="10">
        <f t="shared" si="21"/>
        <v>0</v>
      </c>
      <c r="L121" s="10"/>
      <c r="M121" s="10"/>
      <c r="N121" s="10"/>
      <c r="O121" s="10"/>
      <c r="P121" s="10"/>
      <c r="Q121" s="10">
        <f t="shared" si="14"/>
        <v>7.2516000000000007</v>
      </c>
      <c r="R121" s="12"/>
      <c r="S121" s="12"/>
      <c r="T121" s="10"/>
      <c r="U121" s="10">
        <f t="shared" si="15"/>
        <v>2.8919135087428978</v>
      </c>
      <c r="V121" s="10">
        <f t="shared" si="16"/>
        <v>2.8919135087428978</v>
      </c>
      <c r="W121" s="10">
        <v>8.1012000000000004</v>
      </c>
      <c r="X121" s="10">
        <v>3.6427999999999998</v>
      </c>
      <c r="Y121" s="10">
        <v>2.5196000000000001</v>
      </c>
      <c r="Z121" s="10">
        <v>0</v>
      </c>
      <c r="AA121" s="10">
        <v>0</v>
      </c>
      <c r="AB121" s="10">
        <v>1.3952</v>
      </c>
      <c r="AC121" s="10"/>
      <c r="AD121" s="10">
        <f t="shared" si="17"/>
        <v>0</v>
      </c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0" t="s">
        <v>171</v>
      </c>
      <c r="B122" s="10" t="s">
        <v>33</v>
      </c>
      <c r="C122" s="10">
        <v>57.325000000000003</v>
      </c>
      <c r="D122" s="10"/>
      <c r="E122" s="10">
        <v>28.75</v>
      </c>
      <c r="F122" s="10">
        <v>28.574999999999999</v>
      </c>
      <c r="G122" s="11">
        <v>0</v>
      </c>
      <c r="H122" s="10" t="e">
        <v>#N/A</v>
      </c>
      <c r="I122" s="10" t="s">
        <v>46</v>
      </c>
      <c r="J122" s="10">
        <v>27.786000000000001</v>
      </c>
      <c r="K122" s="10">
        <f t="shared" si="21"/>
        <v>0.96399999999999864</v>
      </c>
      <c r="L122" s="10"/>
      <c r="M122" s="10"/>
      <c r="N122" s="10"/>
      <c r="O122" s="10"/>
      <c r="P122" s="10"/>
      <c r="Q122" s="10">
        <f t="shared" si="14"/>
        <v>5.75</v>
      </c>
      <c r="R122" s="12"/>
      <c r="S122" s="12"/>
      <c r="T122" s="10"/>
      <c r="U122" s="10">
        <f t="shared" si="15"/>
        <v>4.9695652173913043</v>
      </c>
      <c r="V122" s="10">
        <f t="shared" si="16"/>
        <v>4.9695652173913043</v>
      </c>
      <c r="W122" s="10">
        <v>5.75</v>
      </c>
      <c r="X122" s="10">
        <v>0</v>
      </c>
      <c r="Y122" s="10">
        <v>0</v>
      </c>
      <c r="Z122" s="10">
        <v>0</v>
      </c>
      <c r="AA122" s="10">
        <v>0</v>
      </c>
      <c r="AB122" s="10">
        <v>0</v>
      </c>
      <c r="AC122" s="10"/>
      <c r="AD122" s="10">
        <f t="shared" si="17"/>
        <v>0</v>
      </c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0" t="s">
        <v>172</v>
      </c>
      <c r="B123" s="10" t="s">
        <v>33</v>
      </c>
      <c r="C123" s="10">
        <v>58.05</v>
      </c>
      <c r="D123" s="10"/>
      <c r="E123" s="10">
        <v>24.565999999999999</v>
      </c>
      <c r="F123" s="10">
        <v>33.484000000000002</v>
      </c>
      <c r="G123" s="11">
        <v>0</v>
      </c>
      <c r="H123" s="10" t="e">
        <v>#N/A</v>
      </c>
      <c r="I123" s="10" t="s">
        <v>46</v>
      </c>
      <c r="J123" s="10">
        <v>24.457999999999998</v>
      </c>
      <c r="K123" s="10">
        <f t="shared" si="21"/>
        <v>0.10800000000000054</v>
      </c>
      <c r="L123" s="10"/>
      <c r="M123" s="10"/>
      <c r="N123" s="10"/>
      <c r="O123" s="10"/>
      <c r="P123" s="10"/>
      <c r="Q123" s="10">
        <f t="shared" si="14"/>
        <v>4.9131999999999998</v>
      </c>
      <c r="R123" s="12"/>
      <c r="S123" s="12"/>
      <c r="T123" s="10"/>
      <c r="U123" s="10">
        <f t="shared" si="15"/>
        <v>6.8151103150696093</v>
      </c>
      <c r="V123" s="10">
        <f t="shared" si="16"/>
        <v>6.8151103150696093</v>
      </c>
      <c r="W123" s="10">
        <v>4.9131999999999998</v>
      </c>
      <c r="X123" s="10">
        <v>0</v>
      </c>
      <c r="Y123" s="10">
        <v>0</v>
      </c>
      <c r="Z123" s="10">
        <v>0</v>
      </c>
      <c r="AA123" s="10">
        <v>0</v>
      </c>
      <c r="AB123" s="10">
        <v>0</v>
      </c>
      <c r="AC123" s="10"/>
      <c r="AD123" s="10">
        <f t="shared" si="17"/>
        <v>0</v>
      </c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0" t="s">
        <v>173</v>
      </c>
      <c r="B124" s="10" t="s">
        <v>33</v>
      </c>
      <c r="C124" s="10">
        <v>80.37</v>
      </c>
      <c r="D124" s="10"/>
      <c r="E124" s="10">
        <v>12.94</v>
      </c>
      <c r="F124" s="10">
        <v>67.430000000000007</v>
      </c>
      <c r="G124" s="11">
        <v>0</v>
      </c>
      <c r="H124" s="10" t="e">
        <v>#N/A</v>
      </c>
      <c r="I124" s="10" t="s">
        <v>46</v>
      </c>
      <c r="J124" s="10">
        <v>12.856</v>
      </c>
      <c r="K124" s="10">
        <f t="shared" si="21"/>
        <v>8.3999999999999631E-2</v>
      </c>
      <c r="L124" s="10"/>
      <c r="M124" s="10"/>
      <c r="N124" s="10"/>
      <c r="O124" s="10"/>
      <c r="P124" s="10"/>
      <c r="Q124" s="10">
        <f t="shared" si="14"/>
        <v>2.5880000000000001</v>
      </c>
      <c r="R124" s="12"/>
      <c r="S124" s="12"/>
      <c r="T124" s="10"/>
      <c r="U124" s="10">
        <f t="shared" si="15"/>
        <v>26.054868624420404</v>
      </c>
      <c r="V124" s="10">
        <f t="shared" si="16"/>
        <v>26.054868624420404</v>
      </c>
      <c r="W124" s="10">
        <v>2.5880000000000001</v>
      </c>
      <c r="X124" s="10">
        <v>0</v>
      </c>
      <c r="Y124" s="10">
        <v>0</v>
      </c>
      <c r="Z124" s="10">
        <v>0</v>
      </c>
      <c r="AA124" s="10">
        <v>0</v>
      </c>
      <c r="AB124" s="10">
        <v>0</v>
      </c>
      <c r="AC124" s="10"/>
      <c r="AD124" s="10">
        <f t="shared" si="17"/>
        <v>0</v>
      </c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0" t="s">
        <v>174</v>
      </c>
      <c r="B125" s="10" t="s">
        <v>33</v>
      </c>
      <c r="C125" s="10">
        <v>68.754999999999995</v>
      </c>
      <c r="D125" s="10"/>
      <c r="E125" s="10">
        <v>15.808</v>
      </c>
      <c r="F125" s="10">
        <v>52.947000000000003</v>
      </c>
      <c r="G125" s="11">
        <v>0</v>
      </c>
      <c r="H125" s="10" t="e">
        <v>#N/A</v>
      </c>
      <c r="I125" s="10" t="s">
        <v>46</v>
      </c>
      <c r="J125" s="10">
        <v>15.738</v>
      </c>
      <c r="K125" s="10">
        <f t="shared" si="21"/>
        <v>7.0000000000000284E-2</v>
      </c>
      <c r="L125" s="10"/>
      <c r="M125" s="10"/>
      <c r="N125" s="10"/>
      <c r="O125" s="10"/>
      <c r="P125" s="10"/>
      <c r="Q125" s="10">
        <f t="shared" si="14"/>
        <v>3.1616</v>
      </c>
      <c r="R125" s="12"/>
      <c r="S125" s="12"/>
      <c r="T125" s="10"/>
      <c r="U125" s="10">
        <f t="shared" si="15"/>
        <v>16.746900303643727</v>
      </c>
      <c r="V125" s="10">
        <f t="shared" si="16"/>
        <v>16.746900303643727</v>
      </c>
      <c r="W125" s="10">
        <v>3.1616</v>
      </c>
      <c r="X125" s="10">
        <v>0</v>
      </c>
      <c r="Y125" s="10">
        <v>0</v>
      </c>
      <c r="Z125" s="10">
        <v>0</v>
      </c>
      <c r="AA125" s="10">
        <v>0</v>
      </c>
      <c r="AB125" s="10">
        <v>0</v>
      </c>
      <c r="AC125" s="10"/>
      <c r="AD125" s="10">
        <f t="shared" si="17"/>
        <v>0</v>
      </c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8" t="s">
        <v>175</v>
      </c>
      <c r="B126" s="14" t="s">
        <v>33</v>
      </c>
      <c r="C126" s="14"/>
      <c r="D126" s="14"/>
      <c r="E126" s="14"/>
      <c r="F126" s="14"/>
      <c r="G126" s="15">
        <v>0</v>
      </c>
      <c r="H126" s="14">
        <v>60</v>
      </c>
      <c r="I126" s="14" t="s">
        <v>34</v>
      </c>
      <c r="J126" s="14"/>
      <c r="K126" s="14">
        <f t="shared" si="21"/>
        <v>0</v>
      </c>
      <c r="L126" s="14"/>
      <c r="M126" s="14"/>
      <c r="N126" s="14"/>
      <c r="O126" s="14"/>
      <c r="P126" s="14"/>
      <c r="Q126" s="14">
        <f t="shared" si="14"/>
        <v>0</v>
      </c>
      <c r="R126" s="16"/>
      <c r="S126" s="16"/>
      <c r="T126" s="14"/>
      <c r="U126" s="14" t="e">
        <f t="shared" si="15"/>
        <v>#DIV/0!</v>
      </c>
      <c r="V126" s="14" t="e">
        <f t="shared" si="16"/>
        <v>#DIV/0!</v>
      </c>
      <c r="W126" s="14"/>
      <c r="X126" s="14">
        <v>0</v>
      </c>
      <c r="Y126" s="14">
        <v>0</v>
      </c>
      <c r="Z126" s="14">
        <v>0</v>
      </c>
      <c r="AA126" s="14">
        <v>0</v>
      </c>
      <c r="AB126" s="14">
        <v>0</v>
      </c>
      <c r="AC126" s="14" t="s">
        <v>176</v>
      </c>
      <c r="AD126" s="14">
        <f t="shared" si="17"/>
        <v>0</v>
      </c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8" t="s">
        <v>177</v>
      </c>
      <c r="B127" s="1" t="s">
        <v>33</v>
      </c>
      <c r="C127" s="1"/>
      <c r="D127" s="1"/>
      <c r="E127" s="1"/>
      <c r="F127" s="1"/>
      <c r="G127" s="6">
        <v>1</v>
      </c>
      <c r="H127" s="1">
        <v>30</v>
      </c>
      <c r="I127" s="1" t="s">
        <v>178</v>
      </c>
      <c r="J127" s="1"/>
      <c r="K127" s="1">
        <f t="shared" si="21"/>
        <v>0</v>
      </c>
      <c r="L127" s="1"/>
      <c r="M127" s="1"/>
      <c r="N127" s="1">
        <v>27</v>
      </c>
      <c r="O127" s="1"/>
      <c r="P127" s="1"/>
      <c r="Q127" s="1">
        <f t="shared" si="14"/>
        <v>0</v>
      </c>
      <c r="R127" s="5"/>
      <c r="S127" s="5"/>
      <c r="T127" s="1"/>
      <c r="U127" s="1" t="e">
        <f t="shared" si="15"/>
        <v>#DIV/0!</v>
      </c>
      <c r="V127" s="1" t="e">
        <f t="shared" si="16"/>
        <v>#DIV/0!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/>
      <c r="AD127" s="1">
        <f t="shared" si="17"/>
        <v>0</v>
      </c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D127" xr:uid="{7FEAFA74-C3A2-428C-BBB9-9AF82038247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2024-03-14T12:35:44Z</dcterms:created>
  <dcterms:modified xsi:type="dcterms:W3CDTF">2024-03-15T08:44:41Z</dcterms:modified>
</cp:coreProperties>
</file>