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3,24 Пушкарный мал\"/>
    </mc:Choice>
  </mc:AlternateContent>
  <xr:revisionPtr revIDLastSave="0" documentId="13_ncr:1_{78A1F3E7-6C72-4F88-8E2C-D29BD11F59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2" l="1"/>
  <c r="V515" i="2"/>
  <c r="V513" i="2"/>
  <c r="V512" i="2"/>
  <c r="W511" i="2"/>
  <c r="X511" i="2" s="1"/>
  <c r="W510" i="2"/>
  <c r="X510" i="2" s="1"/>
  <c r="W509" i="2"/>
  <c r="X509" i="2" s="1"/>
  <c r="W508" i="2"/>
  <c r="X508" i="2" s="1"/>
  <c r="W507" i="2"/>
  <c r="X507" i="2" s="1"/>
  <c r="N507" i="2"/>
  <c r="V505" i="2"/>
  <c r="V504" i="2"/>
  <c r="W503" i="2"/>
  <c r="X503" i="2" s="1"/>
  <c r="W502" i="2"/>
  <c r="X502" i="2" s="1"/>
  <c r="W501" i="2"/>
  <c r="X501" i="2" s="1"/>
  <c r="W500" i="2"/>
  <c r="V498" i="2"/>
  <c r="V497" i="2"/>
  <c r="W496" i="2"/>
  <c r="X496" i="2" s="1"/>
  <c r="X495" i="2"/>
  <c r="W495" i="2"/>
  <c r="W494" i="2"/>
  <c r="W498" i="2" s="1"/>
  <c r="V492" i="2"/>
  <c r="V491" i="2"/>
  <c r="W490" i="2"/>
  <c r="X490" i="2" s="1"/>
  <c r="W489" i="2"/>
  <c r="X489" i="2" s="1"/>
  <c r="W488" i="2"/>
  <c r="X488" i="2" s="1"/>
  <c r="W487" i="2"/>
  <c r="X487" i="2" s="1"/>
  <c r="W486" i="2"/>
  <c r="V482" i="2"/>
  <c r="V481" i="2"/>
  <c r="W480" i="2"/>
  <c r="X480" i="2" s="1"/>
  <c r="N480" i="2"/>
  <c r="X479" i="2"/>
  <c r="X481" i="2" s="1"/>
  <c r="W479" i="2"/>
  <c r="N479" i="2"/>
  <c r="V477" i="2"/>
  <c r="V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W470" i="2"/>
  <c r="W477" i="2" s="1"/>
  <c r="N470" i="2"/>
  <c r="V468" i="2"/>
  <c r="V467" i="2"/>
  <c r="W466" i="2"/>
  <c r="X466" i="2" s="1"/>
  <c r="N466" i="2"/>
  <c r="W465" i="2"/>
  <c r="W468" i="2" s="1"/>
  <c r="N465" i="2"/>
  <c r="V463" i="2"/>
  <c r="V462" i="2"/>
  <c r="W461" i="2"/>
  <c r="X461" i="2" s="1"/>
  <c r="W460" i="2"/>
  <c r="X460" i="2" s="1"/>
  <c r="N460" i="2"/>
  <c r="W459" i="2"/>
  <c r="X459" i="2" s="1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N450" i="2"/>
  <c r="W449" i="2"/>
  <c r="X449" i="2" s="1"/>
  <c r="V445" i="2"/>
  <c r="V444" i="2"/>
  <c r="W443" i="2"/>
  <c r="W445" i="2" s="1"/>
  <c r="N443" i="2"/>
  <c r="V441" i="2"/>
  <c r="V440" i="2"/>
  <c r="W439" i="2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N391" i="2"/>
  <c r="W390" i="2"/>
  <c r="X390" i="2" s="1"/>
  <c r="N390" i="2"/>
  <c r="V388" i="2"/>
  <c r="V387" i="2"/>
  <c r="W386" i="2"/>
  <c r="X386" i="2" s="1"/>
  <c r="N386" i="2"/>
  <c r="W385" i="2"/>
  <c r="W388" i="2" s="1"/>
  <c r="N385" i="2"/>
  <c r="V381" i="2"/>
  <c r="V380" i="2"/>
  <c r="W379" i="2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V322" i="2"/>
  <c r="V321" i="2"/>
  <c r="W320" i="2"/>
  <c r="W322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X311" i="2" s="1"/>
  <c r="N311" i="2"/>
  <c r="W310" i="2"/>
  <c r="N310" i="2"/>
  <c r="V308" i="2"/>
  <c r="V307" i="2"/>
  <c r="W306" i="2"/>
  <c r="X306" i="2" s="1"/>
  <c r="X307" i="2" s="1"/>
  <c r="N306" i="2"/>
  <c r="V303" i="2"/>
  <c r="V302" i="2"/>
  <c r="W301" i="2"/>
  <c r="X301" i="2" s="1"/>
  <c r="N301" i="2"/>
  <c r="W300" i="2"/>
  <c r="X300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N289" i="2"/>
  <c r="V286" i="2"/>
  <c r="V285" i="2"/>
  <c r="W284" i="2"/>
  <c r="X284" i="2" s="1"/>
  <c r="N284" i="2"/>
  <c r="W283" i="2"/>
  <c r="X283" i="2" s="1"/>
  <c r="N283" i="2"/>
  <c r="W282" i="2"/>
  <c r="N282" i="2"/>
  <c r="V280" i="2"/>
  <c r="V279" i="2"/>
  <c r="W278" i="2"/>
  <c r="X278" i="2" s="1"/>
  <c r="N278" i="2"/>
  <c r="W277" i="2"/>
  <c r="X277" i="2" s="1"/>
  <c r="W276" i="2"/>
  <c r="V274" i="2"/>
  <c r="V273" i="2"/>
  <c r="W272" i="2"/>
  <c r="X272" i="2" s="1"/>
  <c r="N272" i="2"/>
  <c r="W271" i="2"/>
  <c r="X271" i="2" s="1"/>
  <c r="N271" i="2"/>
  <c r="W270" i="2"/>
  <c r="X270" i="2" s="1"/>
  <c r="X273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24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F524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X123" i="2" s="1"/>
  <c r="N123" i="2"/>
  <c r="W122" i="2"/>
  <c r="X122" i="2" s="1"/>
  <c r="N122" i="2"/>
  <c r="W121" i="2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W53" i="2" s="1"/>
  <c r="N50" i="2"/>
  <c r="V46" i="2"/>
  <c r="V45" i="2"/>
  <c r="W44" i="2"/>
  <c r="W45" i="2" s="1"/>
  <c r="N44" i="2"/>
  <c r="V42" i="2"/>
  <c r="V41" i="2"/>
  <c r="W40" i="2"/>
  <c r="X40" i="2" s="1"/>
  <c r="X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H9" i="2" s="1"/>
  <c r="D7" i="2"/>
  <c r="O6" i="2"/>
  <c r="N2" i="2"/>
  <c r="X320" i="2" l="1"/>
  <c r="X321" i="2" s="1"/>
  <c r="W321" i="2"/>
  <c r="W86" i="2"/>
  <c r="W119" i="2"/>
  <c r="X202" i="2"/>
  <c r="X44" i="2"/>
  <c r="X45" i="2" s="1"/>
  <c r="X60" i="2"/>
  <c r="W302" i="2"/>
  <c r="W303" i="2"/>
  <c r="W365" i="2"/>
  <c r="X103" i="2"/>
  <c r="X267" i="2"/>
  <c r="X420" i="2"/>
  <c r="W516" i="2"/>
  <c r="V514" i="2"/>
  <c r="W33" i="2"/>
  <c r="W212" i="2"/>
  <c r="X443" i="2"/>
  <c r="X444" i="2" s="1"/>
  <c r="W444" i="2"/>
  <c r="V517" i="2"/>
  <c r="W34" i="2"/>
  <c r="W37" i="2"/>
  <c r="W128" i="2"/>
  <c r="X121" i="2"/>
  <c r="X128" i="2" s="1"/>
  <c r="W168" i="2"/>
  <c r="W227" i="2"/>
  <c r="X220" i="2"/>
  <c r="W286" i="2"/>
  <c r="X282" i="2"/>
  <c r="P524" i="2"/>
  <c r="W328" i="2"/>
  <c r="W327" i="2"/>
  <c r="X326" i="2"/>
  <c r="X327" i="2" s="1"/>
  <c r="W376" i="2"/>
  <c r="X372" i="2"/>
  <c r="W403" i="2"/>
  <c r="X391" i="2"/>
  <c r="W441" i="2"/>
  <c r="W440" i="2"/>
  <c r="X439" i="2"/>
  <c r="X440" i="2" s="1"/>
  <c r="W491" i="2"/>
  <c r="W505" i="2"/>
  <c r="X500" i="2"/>
  <c r="W512" i="2"/>
  <c r="V518" i="2"/>
  <c r="W41" i="2"/>
  <c r="W42" i="2"/>
  <c r="W46" i="2"/>
  <c r="D524" i="2"/>
  <c r="W60" i="2"/>
  <c r="W92" i="2"/>
  <c r="X88" i="2"/>
  <c r="W157" i="2"/>
  <c r="I524" i="2"/>
  <c r="W164" i="2"/>
  <c r="L524" i="2"/>
  <c r="X221" i="2"/>
  <c r="W226" i="2"/>
  <c r="W257" i="2"/>
  <c r="X253" i="2"/>
  <c r="X256" i="2" s="1"/>
  <c r="W285" i="2"/>
  <c r="W307" i="2"/>
  <c r="W352" i="2"/>
  <c r="X349" i="2"/>
  <c r="W380" i="2"/>
  <c r="W381" i="2"/>
  <c r="X379" i="2"/>
  <c r="X380" i="2" s="1"/>
  <c r="W410" i="2"/>
  <c r="X406" i="2"/>
  <c r="T524" i="2"/>
  <c r="W437" i="2"/>
  <c r="X429" i="2"/>
  <c r="X436" i="2" s="1"/>
  <c r="W482" i="2"/>
  <c r="W504" i="2"/>
  <c r="W93" i="2"/>
  <c r="W104" i="2"/>
  <c r="W129" i="2"/>
  <c r="H524" i="2"/>
  <c r="W169" i="2"/>
  <c r="W176" i="2"/>
  <c r="X195" i="2"/>
  <c r="W195" i="2"/>
  <c r="W203" i="2"/>
  <c r="W213" i="2"/>
  <c r="W245" i="2"/>
  <c r="W256" i="2"/>
  <c r="W268" i="2"/>
  <c r="W274" i="2"/>
  <c r="W280" i="2"/>
  <c r="W298" i="2"/>
  <c r="X302" i="2"/>
  <c r="W313" i="2"/>
  <c r="W341" i="2"/>
  <c r="W347" i="2"/>
  <c r="W351" i="2"/>
  <c r="W364" i="2"/>
  <c r="W377" i="2"/>
  <c r="W404" i="2"/>
  <c r="W411" i="2"/>
  <c r="U524" i="2"/>
  <c r="W481" i="2"/>
  <c r="V524" i="2"/>
  <c r="X512" i="2"/>
  <c r="J9" i="2"/>
  <c r="X285" i="2"/>
  <c r="X504" i="2"/>
  <c r="X376" i="2"/>
  <c r="X226" i="2"/>
  <c r="X403" i="2"/>
  <c r="X462" i="2"/>
  <c r="A10" i="2"/>
  <c r="F10" i="2"/>
  <c r="X26" i="2"/>
  <c r="X33" i="2" s="1"/>
  <c r="X36" i="2"/>
  <c r="X37" i="2" s="1"/>
  <c r="X50" i="2"/>
  <c r="X52" i="2" s="1"/>
  <c r="W61" i="2"/>
  <c r="X107" i="2"/>
  <c r="X118" i="2" s="1"/>
  <c r="X149" i="2"/>
  <c r="X157" i="2" s="1"/>
  <c r="X276" i="2"/>
  <c r="X279" i="2" s="1"/>
  <c r="W308" i="2"/>
  <c r="W355" i="2"/>
  <c r="X361" i="2"/>
  <c r="X407" i="2"/>
  <c r="X424" i="2"/>
  <c r="X426" i="2" s="1"/>
  <c r="W463" i="2"/>
  <c r="W492" i="2"/>
  <c r="J524" i="2"/>
  <c r="W136" i="2"/>
  <c r="W196" i="2"/>
  <c r="X89" i="2"/>
  <c r="X132" i="2"/>
  <c r="X136" i="2" s="1"/>
  <c r="W158" i="2"/>
  <c r="W175" i="2"/>
  <c r="X215" i="2"/>
  <c r="X216" i="2" s="1"/>
  <c r="W246" i="2"/>
  <c r="W297" i="2"/>
  <c r="W314" i="2"/>
  <c r="X350" i="2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X22" i="2"/>
  <c r="X23" i="2" s="1"/>
  <c r="X64" i="2"/>
  <c r="X85" i="2" s="1"/>
  <c r="W103" i="2"/>
  <c r="W144" i="2"/>
  <c r="X171" i="2"/>
  <c r="X175" i="2" s="1"/>
  <c r="W202" i="2"/>
  <c r="X230" i="2"/>
  <c r="X245" i="2" s="1"/>
  <c r="X289" i="2"/>
  <c r="X297" i="2" s="1"/>
  <c r="X310" i="2"/>
  <c r="X313" i="2" s="1"/>
  <c r="W356" i="2"/>
  <c r="X465" i="2"/>
  <c r="X467" i="2" s="1"/>
  <c r="N524" i="2"/>
  <c r="W216" i="2"/>
  <c r="W340" i="2"/>
  <c r="W414" i="2"/>
  <c r="W513" i="2"/>
  <c r="B524" i="2"/>
  <c r="O524" i="2"/>
  <c r="W23" i="2"/>
  <c r="W52" i="2"/>
  <c r="W85" i="2"/>
  <c r="X161" i="2"/>
  <c r="X163" i="2" s="1"/>
  <c r="X248" i="2"/>
  <c r="X249" i="2" s="1"/>
  <c r="W267" i="2"/>
  <c r="X316" i="2"/>
  <c r="X317" i="2" s="1"/>
  <c r="X332" i="2"/>
  <c r="X340" i="2" s="1"/>
  <c r="W426" i="2"/>
  <c r="C524" i="2"/>
  <c r="W145" i="2"/>
  <c r="W346" i="2"/>
  <c r="X359" i="2"/>
  <c r="W420" i="2"/>
  <c r="Q524" i="2"/>
  <c r="W137" i="2"/>
  <c r="W118" i="2"/>
  <c r="X141" i="2"/>
  <c r="X144" i="2" s="1"/>
  <c r="W249" i="2"/>
  <c r="W273" i="2"/>
  <c r="W279" i="2"/>
  <c r="W317" i="2"/>
  <c r="W369" i="2"/>
  <c r="W387" i="2"/>
  <c r="W436" i="2"/>
  <c r="W476" i="2"/>
  <c r="E524" i="2"/>
  <c r="R524" i="2"/>
  <c r="F9" i="2"/>
  <c r="W24" i="2"/>
  <c r="X206" i="2"/>
  <c r="W427" i="2"/>
  <c r="W467" i="2"/>
  <c r="W497" i="2"/>
  <c r="W515" i="2"/>
  <c r="S524" i="2"/>
  <c r="W421" i="2"/>
  <c r="W462" i="2"/>
  <c r="W163" i="2"/>
  <c r="X207" i="2"/>
  <c r="X343" i="2"/>
  <c r="X346" i="2" s="1"/>
  <c r="X486" i="2"/>
  <c r="X491" i="2" s="1"/>
  <c r="X351" i="2" l="1"/>
  <c r="X92" i="2"/>
  <c r="W517" i="2"/>
  <c r="X212" i="2"/>
  <c r="X410" i="2"/>
  <c r="W514" i="2"/>
  <c r="W518" i="2"/>
  <c r="X364" i="2"/>
  <c r="X519" i="2" l="1"/>
</calcChain>
</file>

<file path=xl/sharedStrings.xml><?xml version="1.0" encoding="utf-8"?>
<sst xmlns="http://schemas.openxmlformats.org/spreadsheetml/2006/main" count="3430" uniqueCount="755">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</sst>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A495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4" t="s">
        <v>29</v>
      </c>
      <c r="E1" s="354"/>
      <c r="F1" s="354"/>
      <c r="G1" s="14" t="s">
        <v>66</v>
      </c>
      <c r="H1" s="354" t="s">
        <v>49</v>
      </c>
      <c r="I1" s="354"/>
      <c r="J1" s="354"/>
      <c r="K1" s="354"/>
      <c r="L1" s="354"/>
      <c r="M1" s="354"/>
      <c r="N1" s="354"/>
      <c r="O1" s="354"/>
      <c r="P1" s="355" t="s">
        <v>67</v>
      </c>
      <c r="Q1" s="356"/>
      <c r="R1" s="35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7"/>
      <c r="O3" s="357"/>
      <c r="P3" s="357"/>
      <c r="Q3" s="357"/>
      <c r="R3" s="357"/>
      <c r="S3" s="357"/>
      <c r="T3" s="357"/>
      <c r="U3" s="35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8" t="s">
        <v>8</v>
      </c>
      <c r="B5" s="358"/>
      <c r="C5" s="358"/>
      <c r="D5" s="359"/>
      <c r="E5" s="359"/>
      <c r="F5" s="360" t="s">
        <v>14</v>
      </c>
      <c r="G5" s="360"/>
      <c r="H5" s="359"/>
      <c r="I5" s="359"/>
      <c r="J5" s="359"/>
      <c r="K5" s="359"/>
      <c r="L5" s="359"/>
      <c r="N5" s="27" t="s">
        <v>4</v>
      </c>
      <c r="O5" s="361">
        <v>45361</v>
      </c>
      <c r="P5" s="361"/>
      <c r="R5" s="362" t="s">
        <v>3</v>
      </c>
      <c r="S5" s="363"/>
      <c r="T5" s="364" t="s">
        <v>712</v>
      </c>
      <c r="U5" s="365"/>
      <c r="Z5" s="60"/>
      <c r="AA5" s="60"/>
      <c r="AB5" s="60"/>
    </row>
    <row r="6" spans="1:29" s="17" customFormat="1" ht="24" customHeight="1" x14ac:dyDescent="0.2">
      <c r="A6" s="358" t="s">
        <v>1</v>
      </c>
      <c r="B6" s="358"/>
      <c r="C6" s="358"/>
      <c r="D6" s="366" t="s">
        <v>728</v>
      </c>
      <c r="E6" s="366"/>
      <c r="F6" s="366"/>
      <c r="G6" s="366"/>
      <c r="H6" s="366"/>
      <c r="I6" s="366"/>
      <c r="J6" s="366"/>
      <c r="K6" s="366"/>
      <c r="L6" s="366"/>
      <c r="N6" s="27" t="s">
        <v>30</v>
      </c>
      <c r="O6" s="367" t="str">
        <f>IF(O5=0," ",CHOOSE(WEEKDAY(O5,2),"Понедельник","Вторник","Среда","Четверг","Пятница","Суббота","Воскресенье"))</f>
        <v>Воскресенье</v>
      </c>
      <c r="P6" s="367"/>
      <c r="R6" s="368" t="s">
        <v>5</v>
      </c>
      <c r="S6" s="369"/>
      <c r="T6" s="370" t="s">
        <v>69</v>
      </c>
      <c r="U6" s="37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6" t="str">
        <f>IFERROR(VLOOKUP(DeliveryAddress,Table,3,0),1)</f>
        <v>6</v>
      </c>
      <c r="E7" s="377"/>
      <c r="F7" s="377"/>
      <c r="G7" s="377"/>
      <c r="H7" s="377"/>
      <c r="I7" s="377"/>
      <c r="J7" s="377"/>
      <c r="K7" s="377"/>
      <c r="L7" s="378"/>
      <c r="N7" s="29"/>
      <c r="O7" s="49"/>
      <c r="P7" s="49"/>
      <c r="R7" s="368"/>
      <c r="S7" s="369"/>
      <c r="T7" s="372"/>
      <c r="U7" s="373"/>
      <c r="Z7" s="60"/>
      <c r="AA7" s="60"/>
      <c r="AB7" s="60"/>
    </row>
    <row r="8" spans="1:29" s="17" customFormat="1" ht="25.5" customHeight="1" x14ac:dyDescent="0.2">
      <c r="A8" s="379" t="s">
        <v>60</v>
      </c>
      <c r="B8" s="379"/>
      <c r="C8" s="379"/>
      <c r="D8" s="380"/>
      <c r="E8" s="380"/>
      <c r="F8" s="380"/>
      <c r="G8" s="380"/>
      <c r="H8" s="380"/>
      <c r="I8" s="380"/>
      <c r="J8" s="380"/>
      <c r="K8" s="380"/>
      <c r="L8" s="380"/>
      <c r="N8" s="27" t="s">
        <v>11</v>
      </c>
      <c r="O8" s="381">
        <v>0.33333333333333331</v>
      </c>
      <c r="P8" s="381"/>
      <c r="R8" s="368"/>
      <c r="S8" s="369"/>
      <c r="T8" s="372"/>
      <c r="U8" s="373"/>
      <c r="Z8" s="60"/>
      <c r="AA8" s="60"/>
      <c r="AB8" s="60"/>
    </row>
    <row r="9" spans="1:29" s="17" customFormat="1" ht="39.950000000000003" customHeight="1" x14ac:dyDescent="0.2">
      <c r="A9" s="3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383" t="s">
        <v>48</v>
      </c>
      <c r="E9" s="384"/>
      <c r="F9" s="3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N9" s="31" t="s">
        <v>15</v>
      </c>
      <c r="O9" s="361"/>
      <c r="P9" s="361"/>
      <c r="R9" s="368"/>
      <c r="S9" s="369"/>
      <c r="T9" s="374"/>
      <c r="U9" s="37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383"/>
      <c r="E10" s="384"/>
      <c r="F10" s="3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386" t="str">
        <f>IFERROR(VLOOKUP($D$10,Proxy,2,FALSE),"")</f>
        <v/>
      </c>
      <c r="I10" s="386"/>
      <c r="J10" s="386"/>
      <c r="K10" s="386"/>
      <c r="L10" s="386"/>
      <c r="N10" s="31" t="s">
        <v>35</v>
      </c>
      <c r="O10" s="381"/>
      <c r="P10" s="381"/>
      <c r="S10" s="29" t="s">
        <v>12</v>
      </c>
      <c r="T10" s="387" t="s">
        <v>70</v>
      </c>
      <c r="U10" s="38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1"/>
      <c r="P11" s="381"/>
      <c r="S11" s="29" t="s">
        <v>31</v>
      </c>
      <c r="T11" s="389" t="s">
        <v>57</v>
      </c>
      <c r="U11" s="38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0" t="s">
        <v>71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N12" s="27" t="s">
        <v>33</v>
      </c>
      <c r="O12" s="391"/>
      <c r="P12" s="391"/>
      <c r="Q12" s="28"/>
      <c r="R12"/>
      <c r="S12" s="29" t="s">
        <v>48</v>
      </c>
      <c r="T12" s="392"/>
      <c r="U12" s="392"/>
      <c r="V12"/>
      <c r="Z12" s="60"/>
      <c r="AA12" s="60"/>
      <c r="AB12" s="60"/>
    </row>
    <row r="13" spans="1:29" s="17" customFormat="1" ht="23.25" customHeight="1" x14ac:dyDescent="0.2">
      <c r="A13" s="390" t="s">
        <v>72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1"/>
      <c r="N13" s="31" t="s">
        <v>34</v>
      </c>
      <c r="O13" s="389"/>
      <c r="P13" s="38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0" t="s">
        <v>73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3" t="s">
        <v>74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/>
      <c r="N15" s="394" t="s">
        <v>63</v>
      </c>
      <c r="O15" s="394"/>
      <c r="P15" s="394"/>
      <c r="Q15" s="394"/>
      <c r="R15" s="39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5"/>
      <c r="O16" s="395"/>
      <c r="P16" s="395"/>
      <c r="Q16" s="395"/>
      <c r="R16" s="39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7" t="s">
        <v>61</v>
      </c>
      <c r="B17" s="397" t="s">
        <v>51</v>
      </c>
      <c r="C17" s="398" t="s">
        <v>50</v>
      </c>
      <c r="D17" s="397" t="s">
        <v>52</v>
      </c>
      <c r="E17" s="397"/>
      <c r="F17" s="397" t="s">
        <v>24</v>
      </c>
      <c r="G17" s="397" t="s">
        <v>27</v>
      </c>
      <c r="H17" s="397" t="s">
        <v>25</v>
      </c>
      <c r="I17" s="397" t="s">
        <v>26</v>
      </c>
      <c r="J17" s="399" t="s">
        <v>16</v>
      </c>
      <c r="K17" s="399" t="s">
        <v>65</v>
      </c>
      <c r="L17" s="399" t="s">
        <v>2</v>
      </c>
      <c r="M17" s="397" t="s">
        <v>28</v>
      </c>
      <c r="N17" s="397" t="s">
        <v>17</v>
      </c>
      <c r="O17" s="397"/>
      <c r="P17" s="397"/>
      <c r="Q17" s="397"/>
      <c r="R17" s="397"/>
      <c r="S17" s="396" t="s">
        <v>58</v>
      </c>
      <c r="T17" s="397"/>
      <c r="U17" s="397" t="s">
        <v>6</v>
      </c>
      <c r="V17" s="397" t="s">
        <v>44</v>
      </c>
      <c r="W17" s="401" t="s">
        <v>56</v>
      </c>
      <c r="X17" s="397" t="s">
        <v>18</v>
      </c>
      <c r="Y17" s="403" t="s">
        <v>62</v>
      </c>
      <c r="Z17" s="403" t="s">
        <v>19</v>
      </c>
      <c r="AA17" s="404" t="s">
        <v>59</v>
      </c>
      <c r="AB17" s="405"/>
      <c r="AC17" s="406"/>
      <c r="AD17" s="410"/>
      <c r="BA17" s="411" t="s">
        <v>64</v>
      </c>
    </row>
    <row r="18" spans="1:53" ht="14.25" customHeight="1" x14ac:dyDescent="0.2">
      <c r="A18" s="397"/>
      <c r="B18" s="397"/>
      <c r="C18" s="398"/>
      <c r="D18" s="397"/>
      <c r="E18" s="397"/>
      <c r="F18" s="397" t="s">
        <v>20</v>
      </c>
      <c r="G18" s="397" t="s">
        <v>21</v>
      </c>
      <c r="H18" s="397" t="s">
        <v>22</v>
      </c>
      <c r="I18" s="397" t="s">
        <v>22</v>
      </c>
      <c r="J18" s="400"/>
      <c r="K18" s="400"/>
      <c r="L18" s="400"/>
      <c r="M18" s="397"/>
      <c r="N18" s="397"/>
      <c r="O18" s="397"/>
      <c r="P18" s="397"/>
      <c r="Q18" s="397"/>
      <c r="R18" s="397"/>
      <c r="S18" s="36" t="s">
        <v>47</v>
      </c>
      <c r="T18" s="36" t="s">
        <v>46</v>
      </c>
      <c r="U18" s="397"/>
      <c r="V18" s="397"/>
      <c r="W18" s="402"/>
      <c r="X18" s="397"/>
      <c r="Y18" s="403"/>
      <c r="Z18" s="403"/>
      <c r="AA18" s="407"/>
      <c r="AB18" s="408"/>
      <c r="AC18" s="409"/>
      <c r="AD18" s="410"/>
      <c r="BA18" s="411"/>
    </row>
    <row r="19" spans="1:53" ht="27.75" customHeight="1" x14ac:dyDescent="0.2">
      <c r="A19" s="412" t="s">
        <v>75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55"/>
      <c r="Z19" s="55"/>
    </row>
    <row r="20" spans="1:53" ht="16.5" customHeight="1" x14ac:dyDescent="0.25">
      <c r="A20" s="413" t="s">
        <v>75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66"/>
      <c r="Z20" s="66"/>
    </row>
    <row r="21" spans="1:53" ht="14.25" customHeight="1" x14ac:dyDescent="0.25">
      <c r="A21" s="414" t="s">
        <v>76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5">
        <v>4607091389258</v>
      </c>
      <c r="E22" s="4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7"/>
      <c r="P22" s="417"/>
      <c r="Q22" s="417"/>
      <c r="R22" s="41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2"/>
      <c r="B23" s="422"/>
      <c r="C23" s="422"/>
      <c r="D23" s="422"/>
      <c r="E23" s="422"/>
      <c r="F23" s="422"/>
      <c r="G23" s="422"/>
      <c r="H23" s="422"/>
      <c r="I23" s="422"/>
      <c r="J23" s="422"/>
      <c r="K23" s="422"/>
      <c r="L23" s="422"/>
      <c r="M23" s="423"/>
      <c r="N23" s="419" t="s">
        <v>43</v>
      </c>
      <c r="O23" s="420"/>
      <c r="P23" s="420"/>
      <c r="Q23" s="420"/>
      <c r="R23" s="420"/>
      <c r="S23" s="420"/>
      <c r="T23" s="42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2"/>
      <c r="B24" s="422"/>
      <c r="C24" s="422"/>
      <c r="D24" s="422"/>
      <c r="E24" s="422"/>
      <c r="F24" s="422"/>
      <c r="G24" s="422"/>
      <c r="H24" s="422"/>
      <c r="I24" s="422"/>
      <c r="J24" s="422"/>
      <c r="K24" s="422"/>
      <c r="L24" s="422"/>
      <c r="M24" s="423"/>
      <c r="N24" s="419" t="s">
        <v>43</v>
      </c>
      <c r="O24" s="420"/>
      <c r="P24" s="420"/>
      <c r="Q24" s="420"/>
      <c r="R24" s="420"/>
      <c r="S24" s="420"/>
      <c r="T24" s="42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4" t="s">
        <v>81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15">
        <v>4607091383881</v>
      </c>
      <c r="E26" s="4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7"/>
      <c r="P26" s="417"/>
      <c r="Q26" s="417"/>
      <c r="R26" s="41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5">
        <v>4607091388237</v>
      </c>
      <c r="E27" s="4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7"/>
      <c r="P27" s="417"/>
      <c r="Q27" s="417"/>
      <c r="R27" s="41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5">
        <v>4607091383935</v>
      </c>
      <c r="E28" s="4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7"/>
      <c r="P28" s="417"/>
      <c r="Q28" s="417"/>
      <c r="R28" s="41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5">
        <v>4680115881853</v>
      </c>
      <c r="E29" s="4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7"/>
      <c r="P29" s="417"/>
      <c r="Q29" s="417"/>
      <c r="R29" s="41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15">
        <v>4607091383911</v>
      </c>
      <c r="E30" s="4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7"/>
      <c r="P30" s="417"/>
      <c r="Q30" s="417"/>
      <c r="R30" s="41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15">
        <v>4607091383911</v>
      </c>
      <c r="E31" s="41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9" t="s">
        <v>93</v>
      </c>
      <c r="O31" s="417"/>
      <c r="P31" s="417"/>
      <c r="Q31" s="417"/>
      <c r="R31" s="41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415">
        <v>4607091388244</v>
      </c>
      <c r="E32" s="41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7"/>
      <c r="P32" s="417"/>
      <c r="Q32" s="417"/>
      <c r="R32" s="41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3"/>
      <c r="N33" s="419" t="s">
        <v>43</v>
      </c>
      <c r="O33" s="420"/>
      <c r="P33" s="420"/>
      <c r="Q33" s="420"/>
      <c r="R33" s="420"/>
      <c r="S33" s="420"/>
      <c r="T33" s="42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422"/>
      <c r="B34" s="422"/>
      <c r="C34" s="422"/>
      <c r="D34" s="422"/>
      <c r="E34" s="422"/>
      <c r="F34" s="422"/>
      <c r="G34" s="422"/>
      <c r="H34" s="422"/>
      <c r="I34" s="422"/>
      <c r="J34" s="422"/>
      <c r="K34" s="422"/>
      <c r="L34" s="422"/>
      <c r="M34" s="423"/>
      <c r="N34" s="419" t="s">
        <v>43</v>
      </c>
      <c r="O34" s="420"/>
      <c r="P34" s="420"/>
      <c r="Q34" s="420"/>
      <c r="R34" s="420"/>
      <c r="S34" s="420"/>
      <c r="T34" s="42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414" t="s">
        <v>96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415">
        <v>4607091388503</v>
      </c>
      <c r="E36" s="41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7"/>
      <c r="P36" s="417"/>
      <c r="Q36" s="417"/>
      <c r="R36" s="41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422"/>
      <c r="B37" s="422"/>
      <c r="C37" s="422"/>
      <c r="D37" s="422"/>
      <c r="E37" s="422"/>
      <c r="F37" s="422"/>
      <c r="G37" s="422"/>
      <c r="H37" s="422"/>
      <c r="I37" s="422"/>
      <c r="J37" s="422"/>
      <c r="K37" s="422"/>
      <c r="L37" s="422"/>
      <c r="M37" s="423"/>
      <c r="N37" s="419" t="s">
        <v>43</v>
      </c>
      <c r="O37" s="420"/>
      <c r="P37" s="420"/>
      <c r="Q37" s="420"/>
      <c r="R37" s="420"/>
      <c r="S37" s="420"/>
      <c r="T37" s="42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422"/>
      <c r="B38" s="422"/>
      <c r="C38" s="422"/>
      <c r="D38" s="422"/>
      <c r="E38" s="422"/>
      <c r="F38" s="422"/>
      <c r="G38" s="422"/>
      <c r="H38" s="422"/>
      <c r="I38" s="422"/>
      <c r="J38" s="422"/>
      <c r="K38" s="422"/>
      <c r="L38" s="422"/>
      <c r="M38" s="423"/>
      <c r="N38" s="419" t="s">
        <v>43</v>
      </c>
      <c r="O38" s="420"/>
      <c r="P38" s="420"/>
      <c r="Q38" s="420"/>
      <c r="R38" s="420"/>
      <c r="S38" s="420"/>
      <c r="T38" s="42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414" t="s">
        <v>101</v>
      </c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415">
        <v>4607091388282</v>
      </c>
      <c r="E40" s="4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7"/>
      <c r="P40" s="417"/>
      <c r="Q40" s="417"/>
      <c r="R40" s="41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422"/>
      <c r="B41" s="422"/>
      <c r="C41" s="422"/>
      <c r="D41" s="422"/>
      <c r="E41" s="422"/>
      <c r="F41" s="422"/>
      <c r="G41" s="422"/>
      <c r="H41" s="422"/>
      <c r="I41" s="422"/>
      <c r="J41" s="422"/>
      <c r="K41" s="422"/>
      <c r="L41" s="422"/>
      <c r="M41" s="423"/>
      <c r="N41" s="419" t="s">
        <v>43</v>
      </c>
      <c r="O41" s="420"/>
      <c r="P41" s="420"/>
      <c r="Q41" s="420"/>
      <c r="R41" s="420"/>
      <c r="S41" s="420"/>
      <c r="T41" s="42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3"/>
      <c r="N42" s="419" t="s">
        <v>43</v>
      </c>
      <c r="O42" s="420"/>
      <c r="P42" s="420"/>
      <c r="Q42" s="420"/>
      <c r="R42" s="420"/>
      <c r="S42" s="420"/>
      <c r="T42" s="42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414" t="s">
        <v>105</v>
      </c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415">
        <v>4607091389111</v>
      </c>
      <c r="E44" s="4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7"/>
      <c r="P44" s="417"/>
      <c r="Q44" s="417"/>
      <c r="R44" s="41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422"/>
      <c r="B45" s="422"/>
      <c r="C45" s="422"/>
      <c r="D45" s="422"/>
      <c r="E45" s="422"/>
      <c r="F45" s="422"/>
      <c r="G45" s="422"/>
      <c r="H45" s="422"/>
      <c r="I45" s="422"/>
      <c r="J45" s="422"/>
      <c r="K45" s="422"/>
      <c r="L45" s="422"/>
      <c r="M45" s="423"/>
      <c r="N45" s="419" t="s">
        <v>43</v>
      </c>
      <c r="O45" s="420"/>
      <c r="P45" s="420"/>
      <c r="Q45" s="420"/>
      <c r="R45" s="420"/>
      <c r="S45" s="420"/>
      <c r="T45" s="42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422"/>
      <c r="B46" s="422"/>
      <c r="C46" s="422"/>
      <c r="D46" s="422"/>
      <c r="E46" s="422"/>
      <c r="F46" s="422"/>
      <c r="G46" s="422"/>
      <c r="H46" s="422"/>
      <c r="I46" s="422"/>
      <c r="J46" s="422"/>
      <c r="K46" s="422"/>
      <c r="L46" s="422"/>
      <c r="M46" s="423"/>
      <c r="N46" s="419" t="s">
        <v>43</v>
      </c>
      <c r="O46" s="420"/>
      <c r="P46" s="420"/>
      <c r="Q46" s="420"/>
      <c r="R46" s="420"/>
      <c r="S46" s="420"/>
      <c r="T46" s="42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412" t="s">
        <v>108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55"/>
      <c r="Z47" s="55"/>
    </row>
    <row r="48" spans="1:53" ht="16.5" customHeight="1" x14ac:dyDescent="0.25">
      <c r="A48" s="413" t="s">
        <v>109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66"/>
      <c r="Z48" s="66"/>
    </row>
    <row r="49" spans="1:53" ht="14.25" customHeight="1" x14ac:dyDescent="0.25">
      <c r="A49" s="414" t="s">
        <v>110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415">
        <v>4680115881440</v>
      </c>
      <c r="E50" s="4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7"/>
      <c r="P50" s="417"/>
      <c r="Q50" s="417"/>
      <c r="R50" s="41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415">
        <v>4680115881433</v>
      </c>
      <c r="E51" s="4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7"/>
      <c r="P51" s="417"/>
      <c r="Q51" s="417"/>
      <c r="R51" s="41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422"/>
      <c r="B52" s="422"/>
      <c r="C52" s="422"/>
      <c r="D52" s="422"/>
      <c r="E52" s="422"/>
      <c r="F52" s="422"/>
      <c r="G52" s="422"/>
      <c r="H52" s="422"/>
      <c r="I52" s="422"/>
      <c r="J52" s="422"/>
      <c r="K52" s="422"/>
      <c r="L52" s="422"/>
      <c r="M52" s="423"/>
      <c r="N52" s="419" t="s">
        <v>43</v>
      </c>
      <c r="O52" s="420"/>
      <c r="P52" s="420"/>
      <c r="Q52" s="420"/>
      <c r="R52" s="420"/>
      <c r="S52" s="420"/>
      <c r="T52" s="42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422"/>
      <c r="B53" s="422"/>
      <c r="C53" s="422"/>
      <c r="D53" s="422"/>
      <c r="E53" s="422"/>
      <c r="F53" s="422"/>
      <c r="G53" s="422"/>
      <c r="H53" s="422"/>
      <c r="I53" s="422"/>
      <c r="J53" s="422"/>
      <c r="K53" s="422"/>
      <c r="L53" s="422"/>
      <c r="M53" s="423"/>
      <c r="N53" s="419" t="s">
        <v>43</v>
      </c>
      <c r="O53" s="420"/>
      <c r="P53" s="420"/>
      <c r="Q53" s="420"/>
      <c r="R53" s="420"/>
      <c r="S53" s="420"/>
      <c r="T53" s="42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413" t="s">
        <v>117</v>
      </c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3"/>
      <c r="P54" s="413"/>
      <c r="Q54" s="413"/>
      <c r="R54" s="413"/>
      <c r="S54" s="413"/>
      <c r="T54" s="413"/>
      <c r="U54" s="413"/>
      <c r="V54" s="413"/>
      <c r="W54" s="413"/>
      <c r="X54" s="413"/>
      <c r="Y54" s="66"/>
      <c r="Z54" s="66"/>
    </row>
    <row r="55" spans="1:53" ht="14.25" customHeight="1" x14ac:dyDescent="0.25">
      <c r="A55" s="414" t="s">
        <v>118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415">
        <v>4680115881426</v>
      </c>
      <c r="E56" s="4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7"/>
      <c r="P56" s="417"/>
      <c r="Q56" s="417"/>
      <c r="R56" s="41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415">
        <v>4680115881426</v>
      </c>
      <c r="E57" s="41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7"/>
      <c r="P57" s="417"/>
      <c r="Q57" s="417"/>
      <c r="R57" s="41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415">
        <v>4680115881419</v>
      </c>
      <c r="E58" s="41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7"/>
      <c r="P58" s="417"/>
      <c r="Q58" s="417"/>
      <c r="R58" s="41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415">
        <v>4680115881525</v>
      </c>
      <c r="E59" s="41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39" t="s">
        <v>127</v>
      </c>
      <c r="O59" s="417"/>
      <c r="P59" s="417"/>
      <c r="Q59" s="417"/>
      <c r="R59" s="41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422"/>
      <c r="B60" s="422"/>
      <c r="C60" s="422"/>
      <c r="D60" s="422"/>
      <c r="E60" s="422"/>
      <c r="F60" s="422"/>
      <c r="G60" s="422"/>
      <c r="H60" s="422"/>
      <c r="I60" s="422"/>
      <c r="J60" s="422"/>
      <c r="K60" s="422"/>
      <c r="L60" s="422"/>
      <c r="M60" s="423"/>
      <c r="N60" s="419" t="s">
        <v>43</v>
      </c>
      <c r="O60" s="420"/>
      <c r="P60" s="420"/>
      <c r="Q60" s="420"/>
      <c r="R60" s="420"/>
      <c r="S60" s="420"/>
      <c r="T60" s="42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422"/>
      <c r="B61" s="422"/>
      <c r="C61" s="422"/>
      <c r="D61" s="422"/>
      <c r="E61" s="422"/>
      <c r="F61" s="422"/>
      <c r="G61" s="422"/>
      <c r="H61" s="422"/>
      <c r="I61" s="422"/>
      <c r="J61" s="422"/>
      <c r="K61" s="422"/>
      <c r="L61" s="422"/>
      <c r="M61" s="423"/>
      <c r="N61" s="419" t="s">
        <v>43</v>
      </c>
      <c r="O61" s="420"/>
      <c r="P61" s="420"/>
      <c r="Q61" s="420"/>
      <c r="R61" s="420"/>
      <c r="S61" s="420"/>
      <c r="T61" s="42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413" t="s">
        <v>108</v>
      </c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413"/>
      <c r="Q62" s="413"/>
      <c r="R62" s="413"/>
      <c r="S62" s="413"/>
      <c r="T62" s="413"/>
      <c r="U62" s="413"/>
      <c r="V62" s="413"/>
      <c r="W62" s="413"/>
      <c r="X62" s="413"/>
      <c r="Y62" s="66"/>
      <c r="Z62" s="66"/>
    </row>
    <row r="63" spans="1:53" ht="14.25" customHeight="1" x14ac:dyDescent="0.25">
      <c r="A63" s="414" t="s">
        <v>118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415">
        <v>4607091382945</v>
      </c>
      <c r="E64" s="41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7"/>
      <c r="P64" s="417"/>
      <c r="Q64" s="417"/>
      <c r="R64" s="41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415">
        <v>4607091385670</v>
      </c>
      <c r="E65" s="41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7"/>
      <c r="P65" s="417"/>
      <c r="Q65" s="417"/>
      <c r="R65" s="41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415">
        <v>4607091385670</v>
      </c>
      <c r="E66" s="4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7"/>
      <c r="P66" s="417"/>
      <c r="Q66" s="417"/>
      <c r="R66" s="41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415">
        <v>4680115883956</v>
      </c>
      <c r="E67" s="41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7"/>
      <c r="P67" s="417"/>
      <c r="Q67" s="417"/>
      <c r="R67" s="41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415">
        <v>4680115881327</v>
      </c>
      <c r="E68" s="41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7"/>
      <c r="P68" s="417"/>
      <c r="Q68" s="417"/>
      <c r="R68" s="41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415">
        <v>4680115882133</v>
      </c>
      <c r="E69" s="41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7"/>
      <c r="P69" s="417"/>
      <c r="Q69" s="417"/>
      <c r="R69" s="41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415">
        <v>4680115882133</v>
      </c>
      <c r="E70" s="41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7"/>
      <c r="P70" s="417"/>
      <c r="Q70" s="417"/>
      <c r="R70" s="41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415">
        <v>4607091382952</v>
      </c>
      <c r="E71" s="41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7"/>
      <c r="P71" s="417"/>
      <c r="Q71" s="417"/>
      <c r="R71" s="41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415">
        <v>4680115882539</v>
      </c>
      <c r="E72" s="41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7"/>
      <c r="P72" s="417"/>
      <c r="Q72" s="417"/>
      <c r="R72" s="41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415">
        <v>4607091385687</v>
      </c>
      <c r="E73" s="4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7"/>
      <c r="P73" s="417"/>
      <c r="Q73" s="417"/>
      <c r="R73" s="41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415">
        <v>4607091384604</v>
      </c>
      <c r="E74" s="41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7"/>
      <c r="P74" s="417"/>
      <c r="Q74" s="417"/>
      <c r="R74" s="41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415">
        <v>4680115880283</v>
      </c>
      <c r="E75" s="41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7"/>
      <c r="P75" s="417"/>
      <c r="Q75" s="417"/>
      <c r="R75" s="41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415">
        <v>4680115883949</v>
      </c>
      <c r="E76" s="41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7"/>
      <c r="P76" s="417"/>
      <c r="Q76" s="417"/>
      <c r="R76" s="41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415">
        <v>4680115881518</v>
      </c>
      <c r="E77" s="41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7"/>
      <c r="P77" s="417"/>
      <c r="Q77" s="417"/>
      <c r="R77" s="41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415">
        <v>4680115881303</v>
      </c>
      <c r="E78" s="41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7"/>
      <c r="P78" s="417"/>
      <c r="Q78" s="417"/>
      <c r="R78" s="41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415">
        <v>4680115882577</v>
      </c>
      <c r="E79" s="41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7"/>
      <c r="P79" s="417"/>
      <c r="Q79" s="417"/>
      <c r="R79" s="41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415">
        <v>4680115882577</v>
      </c>
      <c r="E80" s="41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7"/>
      <c r="P80" s="417"/>
      <c r="Q80" s="417"/>
      <c r="R80" s="41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415">
        <v>4680115882720</v>
      </c>
      <c r="E81" s="41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7"/>
      <c r="P81" s="417"/>
      <c r="Q81" s="417"/>
      <c r="R81" s="41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415">
        <v>4680115880269</v>
      </c>
      <c r="E82" s="41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7"/>
      <c r="P82" s="417"/>
      <c r="Q82" s="417"/>
      <c r="R82" s="41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415">
        <v>4680115880429</v>
      </c>
      <c r="E83" s="41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7"/>
      <c r="P83" s="417"/>
      <c r="Q83" s="417"/>
      <c r="R83" s="41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415">
        <v>4680115881457</v>
      </c>
      <c r="E84" s="41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4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7"/>
      <c r="P84" s="417"/>
      <c r="Q84" s="417"/>
      <c r="R84" s="41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22"/>
      <c r="B85" s="422"/>
      <c r="C85" s="422"/>
      <c r="D85" s="422"/>
      <c r="E85" s="422"/>
      <c r="F85" s="422"/>
      <c r="G85" s="422"/>
      <c r="H85" s="422"/>
      <c r="I85" s="422"/>
      <c r="J85" s="422"/>
      <c r="K85" s="422"/>
      <c r="L85" s="422"/>
      <c r="M85" s="423"/>
      <c r="N85" s="419" t="s">
        <v>43</v>
      </c>
      <c r="O85" s="420"/>
      <c r="P85" s="420"/>
      <c r="Q85" s="420"/>
      <c r="R85" s="420"/>
      <c r="S85" s="420"/>
      <c r="T85" s="421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22"/>
      <c r="B86" s="422"/>
      <c r="C86" s="422"/>
      <c r="D86" s="422"/>
      <c r="E86" s="422"/>
      <c r="F86" s="422"/>
      <c r="G86" s="422"/>
      <c r="H86" s="422"/>
      <c r="I86" s="422"/>
      <c r="J86" s="422"/>
      <c r="K86" s="422"/>
      <c r="L86" s="422"/>
      <c r="M86" s="423"/>
      <c r="N86" s="419" t="s">
        <v>43</v>
      </c>
      <c r="O86" s="420"/>
      <c r="P86" s="420"/>
      <c r="Q86" s="420"/>
      <c r="R86" s="420"/>
      <c r="S86" s="420"/>
      <c r="T86" s="421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414" t="s">
        <v>110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415">
        <v>4680115881488</v>
      </c>
      <c r="E88" s="41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7"/>
      <c r="P88" s="417"/>
      <c r="Q88" s="417"/>
      <c r="R88" s="41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415">
        <v>4680115882751</v>
      </c>
      <c r="E89" s="415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7"/>
      <c r="P89" s="417"/>
      <c r="Q89" s="417"/>
      <c r="R89" s="41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415">
        <v>4680115882775</v>
      </c>
      <c r="E90" s="415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4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7"/>
      <c r="P90" s="417"/>
      <c r="Q90" s="417"/>
      <c r="R90" s="41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415">
        <v>4680115880658</v>
      </c>
      <c r="E91" s="415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4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7"/>
      <c r="P91" s="417"/>
      <c r="Q91" s="417"/>
      <c r="R91" s="41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422"/>
      <c r="B92" s="422"/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3"/>
      <c r="N92" s="419" t="s">
        <v>43</v>
      </c>
      <c r="O92" s="420"/>
      <c r="P92" s="420"/>
      <c r="Q92" s="420"/>
      <c r="R92" s="420"/>
      <c r="S92" s="420"/>
      <c r="T92" s="421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422"/>
      <c r="B93" s="422"/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3"/>
      <c r="N93" s="419" t="s">
        <v>43</v>
      </c>
      <c r="O93" s="420"/>
      <c r="P93" s="420"/>
      <c r="Q93" s="420"/>
      <c r="R93" s="420"/>
      <c r="S93" s="420"/>
      <c r="T93" s="421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414" t="s">
        <v>76</v>
      </c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415">
        <v>4607091387667</v>
      </c>
      <c r="E95" s="41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4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7"/>
      <c r="P95" s="417"/>
      <c r="Q95" s="417"/>
      <c r="R95" s="41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415">
        <v>4607091387636</v>
      </c>
      <c r="E96" s="415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7"/>
      <c r="P96" s="417"/>
      <c r="Q96" s="417"/>
      <c r="R96" s="41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415">
        <v>4607091382426</v>
      </c>
      <c r="E97" s="41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7"/>
      <c r="P97" s="417"/>
      <c r="Q97" s="417"/>
      <c r="R97" s="41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415">
        <v>4607091386547</v>
      </c>
      <c r="E98" s="415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7"/>
      <c r="P98" s="417"/>
      <c r="Q98" s="417"/>
      <c r="R98" s="41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415">
        <v>4607091384734</v>
      </c>
      <c r="E99" s="4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7"/>
      <c r="P99" s="417"/>
      <c r="Q99" s="417"/>
      <c r="R99" s="41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415">
        <v>4607091382464</v>
      </c>
      <c r="E100" s="4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7"/>
      <c r="P100" s="417"/>
      <c r="Q100" s="417"/>
      <c r="R100" s="41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4301031235</v>
      </c>
      <c r="D101" s="415">
        <v>4680115883444</v>
      </c>
      <c r="E101" s="41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4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417"/>
      <c r="P101" s="417"/>
      <c r="Q101" s="417"/>
      <c r="R101" s="41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4301031234</v>
      </c>
      <c r="D102" s="415">
        <v>4680115883444</v>
      </c>
      <c r="E102" s="41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17"/>
      <c r="P102" s="417"/>
      <c r="Q102" s="417"/>
      <c r="R102" s="41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422"/>
      <c r="B103" s="422"/>
      <c r="C103" s="422"/>
      <c r="D103" s="422"/>
      <c r="E103" s="422"/>
      <c r="F103" s="422"/>
      <c r="G103" s="422"/>
      <c r="H103" s="422"/>
      <c r="I103" s="422"/>
      <c r="J103" s="422"/>
      <c r="K103" s="422"/>
      <c r="L103" s="422"/>
      <c r="M103" s="423"/>
      <c r="N103" s="419" t="s">
        <v>43</v>
      </c>
      <c r="O103" s="420"/>
      <c r="P103" s="420"/>
      <c r="Q103" s="420"/>
      <c r="R103" s="420"/>
      <c r="S103" s="420"/>
      <c r="T103" s="421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422"/>
      <c r="B104" s="422"/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  <c r="M104" s="423"/>
      <c r="N104" s="419" t="s">
        <v>43</v>
      </c>
      <c r="O104" s="420"/>
      <c r="P104" s="420"/>
      <c r="Q104" s="420"/>
      <c r="R104" s="420"/>
      <c r="S104" s="420"/>
      <c r="T104" s="421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414" t="s">
        <v>81</v>
      </c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4"/>
      <c r="P105" s="414"/>
      <c r="Q105" s="414"/>
      <c r="R105" s="414"/>
      <c r="S105" s="414"/>
      <c r="T105" s="414"/>
      <c r="U105" s="414"/>
      <c r="V105" s="414"/>
      <c r="W105" s="414"/>
      <c r="X105" s="414"/>
      <c r="Y105" s="67"/>
      <c r="Z105" s="67"/>
    </row>
    <row r="106" spans="1:53" ht="27" customHeight="1" x14ac:dyDescent="0.25">
      <c r="A106" s="64" t="s">
        <v>193</v>
      </c>
      <c r="B106" s="64" t="s">
        <v>194</v>
      </c>
      <c r="C106" s="37">
        <v>4301051437</v>
      </c>
      <c r="D106" s="415">
        <v>4607091386967</v>
      </c>
      <c r="E106" s="415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132</v>
      </c>
      <c r="M106" s="38">
        <v>45</v>
      </c>
      <c r="N106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7"/>
      <c r="P106" s="417"/>
      <c r="Q106" s="417"/>
      <c r="R106" s="41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193</v>
      </c>
      <c r="B107" s="64" t="s">
        <v>195</v>
      </c>
      <c r="C107" s="37">
        <v>4301051543</v>
      </c>
      <c r="D107" s="415">
        <v>4607091386967</v>
      </c>
      <c r="E107" s="41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4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7"/>
      <c r="P107" s="417"/>
      <c r="Q107" s="417"/>
      <c r="R107" s="41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4301051611</v>
      </c>
      <c r="D108" s="415">
        <v>4607091385304</v>
      </c>
      <c r="E108" s="41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4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7"/>
      <c r="P108" s="417"/>
      <c r="Q108" s="417"/>
      <c r="R108" s="41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198</v>
      </c>
      <c r="B109" s="64" t="s">
        <v>199</v>
      </c>
      <c r="C109" s="37">
        <v>4301051306</v>
      </c>
      <c r="D109" s="415">
        <v>4607091386264</v>
      </c>
      <c r="E109" s="41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17"/>
      <c r="P109" s="417"/>
      <c r="Q109" s="417"/>
      <c r="R109" s="41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198</v>
      </c>
      <c r="B110" s="64" t="s">
        <v>200</v>
      </c>
      <c r="C110" s="37">
        <v>4301051648</v>
      </c>
      <c r="D110" s="415">
        <v>4607091386264</v>
      </c>
      <c r="E110" s="41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7" t="s">
        <v>201</v>
      </c>
      <c r="O110" s="417"/>
      <c r="P110" s="417"/>
      <c r="Q110" s="417"/>
      <c r="R110" s="41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4301051477</v>
      </c>
      <c r="D111" s="415">
        <v>4680115882584</v>
      </c>
      <c r="E111" s="41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7"/>
      <c r="P111" s="417"/>
      <c r="Q111" s="417"/>
      <c r="R111" s="41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202</v>
      </c>
      <c r="B112" s="64" t="s">
        <v>204</v>
      </c>
      <c r="C112" s="37">
        <v>4301051476</v>
      </c>
      <c r="D112" s="415">
        <v>4680115882584</v>
      </c>
      <c r="E112" s="41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7"/>
      <c r="P112" s="417"/>
      <c r="Q112" s="417"/>
      <c r="R112" s="41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205</v>
      </c>
      <c r="B113" s="64" t="s">
        <v>206</v>
      </c>
      <c r="C113" s="37">
        <v>4301051436</v>
      </c>
      <c r="D113" s="415">
        <v>4607091385731</v>
      </c>
      <c r="E113" s="41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7"/>
      <c r="P113" s="417"/>
      <c r="Q113" s="417"/>
      <c r="R113" s="41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4301051439</v>
      </c>
      <c r="D114" s="415">
        <v>4680115880214</v>
      </c>
      <c r="E114" s="41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4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7"/>
      <c r="P114" s="417"/>
      <c r="Q114" s="417"/>
      <c r="R114" s="41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4301051438</v>
      </c>
      <c r="D115" s="415">
        <v>4680115880894</v>
      </c>
      <c r="E115" s="41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4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7"/>
      <c r="P115" s="417"/>
      <c r="Q115" s="417"/>
      <c r="R115" s="41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211</v>
      </c>
      <c r="B116" s="64" t="s">
        <v>212</v>
      </c>
      <c r="C116" s="37">
        <v>4301051313</v>
      </c>
      <c r="D116" s="415">
        <v>4607091385427</v>
      </c>
      <c r="E116" s="41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7"/>
      <c r="P116" s="417"/>
      <c r="Q116" s="417"/>
      <c r="R116" s="41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4301051480</v>
      </c>
      <c r="D117" s="415">
        <v>4680115882645</v>
      </c>
      <c r="E117" s="41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7"/>
      <c r="P117" s="417"/>
      <c r="Q117" s="417"/>
      <c r="R117" s="41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22"/>
      <c r="B118" s="422"/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419" t="s">
        <v>43</v>
      </c>
      <c r="O118" s="420"/>
      <c r="P118" s="420"/>
      <c r="Q118" s="420"/>
      <c r="R118" s="420"/>
      <c r="S118" s="420"/>
      <c r="T118" s="421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422"/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419" t="s">
        <v>43</v>
      </c>
      <c r="O119" s="420"/>
      <c r="P119" s="420"/>
      <c r="Q119" s="420"/>
      <c r="R119" s="420"/>
      <c r="S119" s="420"/>
      <c r="T119" s="421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customHeight="1" x14ac:dyDescent="0.25">
      <c r="A120" s="414" t="s">
        <v>215</v>
      </c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4"/>
      <c r="X120" s="414"/>
      <c r="Y120" s="67"/>
      <c r="Z120" s="67"/>
    </row>
    <row r="121" spans="1:53" ht="27" customHeight="1" x14ac:dyDescent="0.25">
      <c r="A121" s="64" t="s">
        <v>216</v>
      </c>
      <c r="B121" s="64" t="s">
        <v>217</v>
      </c>
      <c r="C121" s="37">
        <v>4301060296</v>
      </c>
      <c r="D121" s="415">
        <v>4607091383065</v>
      </c>
      <c r="E121" s="41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7"/>
      <c r="P121" s="417"/>
      <c r="Q121" s="417"/>
      <c r="R121" s="41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218</v>
      </c>
      <c r="B122" s="64" t="s">
        <v>219</v>
      </c>
      <c r="C122" s="37">
        <v>4301060350</v>
      </c>
      <c r="D122" s="415">
        <v>4680115881532</v>
      </c>
      <c r="E122" s="41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4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17"/>
      <c r="P122" s="417"/>
      <c r="Q122" s="417"/>
      <c r="R122" s="41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218</v>
      </c>
      <c r="B123" s="64" t="s">
        <v>220</v>
      </c>
      <c r="C123" s="37">
        <v>4301060366</v>
      </c>
      <c r="D123" s="415">
        <v>4680115881532</v>
      </c>
      <c r="E123" s="415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4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7"/>
      <c r="P123" s="417"/>
      <c r="Q123" s="417"/>
      <c r="R123" s="41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218</v>
      </c>
      <c r="B124" s="64" t="s">
        <v>221</v>
      </c>
      <c r="C124" s="37">
        <v>4301060371</v>
      </c>
      <c r="D124" s="415">
        <v>4680115881532</v>
      </c>
      <c r="E124" s="41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488" t="s">
        <v>222</v>
      </c>
      <c r="O124" s="417"/>
      <c r="P124" s="417"/>
      <c r="Q124" s="417"/>
      <c r="R124" s="41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223</v>
      </c>
      <c r="B125" s="64" t="s">
        <v>224</v>
      </c>
      <c r="C125" s="37">
        <v>4301060356</v>
      </c>
      <c r="D125" s="415">
        <v>4680115882652</v>
      </c>
      <c r="E125" s="41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7"/>
      <c r="P125" s="417"/>
      <c r="Q125" s="417"/>
      <c r="R125" s="41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225</v>
      </c>
      <c r="B126" s="64" t="s">
        <v>226</v>
      </c>
      <c r="C126" s="37">
        <v>4301060309</v>
      </c>
      <c r="D126" s="415">
        <v>4680115880238</v>
      </c>
      <c r="E126" s="41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7"/>
      <c r="P126" s="417"/>
      <c r="Q126" s="417"/>
      <c r="R126" s="41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227</v>
      </c>
      <c r="B127" s="64" t="s">
        <v>228</v>
      </c>
      <c r="C127" s="37">
        <v>4301060351</v>
      </c>
      <c r="D127" s="415">
        <v>4680115881464</v>
      </c>
      <c r="E127" s="41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4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7"/>
      <c r="P127" s="417"/>
      <c r="Q127" s="417"/>
      <c r="R127" s="41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22"/>
      <c r="B128" s="422"/>
      <c r="C128" s="422"/>
      <c r="D128" s="422"/>
      <c r="E128" s="422"/>
      <c r="F128" s="422"/>
      <c r="G128" s="422"/>
      <c r="H128" s="422"/>
      <c r="I128" s="422"/>
      <c r="J128" s="422"/>
      <c r="K128" s="422"/>
      <c r="L128" s="422"/>
      <c r="M128" s="423"/>
      <c r="N128" s="419" t="s">
        <v>43</v>
      </c>
      <c r="O128" s="420"/>
      <c r="P128" s="420"/>
      <c r="Q128" s="420"/>
      <c r="R128" s="420"/>
      <c r="S128" s="420"/>
      <c r="T128" s="421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422"/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3"/>
      <c r="N129" s="419" t="s">
        <v>43</v>
      </c>
      <c r="O129" s="420"/>
      <c r="P129" s="420"/>
      <c r="Q129" s="420"/>
      <c r="R129" s="420"/>
      <c r="S129" s="420"/>
      <c r="T129" s="421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413" t="s">
        <v>229</v>
      </c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3"/>
      <c r="P130" s="413"/>
      <c r="Q130" s="413"/>
      <c r="R130" s="413"/>
      <c r="S130" s="413"/>
      <c r="T130" s="413"/>
      <c r="U130" s="413"/>
      <c r="V130" s="413"/>
      <c r="W130" s="413"/>
      <c r="X130" s="413"/>
      <c r="Y130" s="66"/>
      <c r="Z130" s="66"/>
    </row>
    <row r="131" spans="1:53" ht="14.25" customHeight="1" x14ac:dyDescent="0.25">
      <c r="A131" s="414" t="s">
        <v>81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7"/>
      <c r="Z131" s="67"/>
    </row>
    <row r="132" spans="1:53" ht="27" customHeight="1" x14ac:dyDescent="0.25">
      <c r="A132" s="64" t="s">
        <v>230</v>
      </c>
      <c r="B132" s="64" t="s">
        <v>231</v>
      </c>
      <c r="C132" s="37">
        <v>4301051360</v>
      </c>
      <c r="D132" s="415">
        <v>4607091385168</v>
      </c>
      <c r="E132" s="415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17"/>
      <c r="P132" s="417"/>
      <c r="Q132" s="417"/>
      <c r="R132" s="41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230</v>
      </c>
      <c r="B133" s="64" t="s">
        <v>232</v>
      </c>
      <c r="C133" s="37">
        <v>4301051612</v>
      </c>
      <c r="D133" s="415">
        <v>4607091385168</v>
      </c>
      <c r="E133" s="415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4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7"/>
      <c r="P133" s="417"/>
      <c r="Q133" s="417"/>
      <c r="R133" s="41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233</v>
      </c>
      <c r="B134" s="64" t="s">
        <v>234</v>
      </c>
      <c r="C134" s="37">
        <v>4301051362</v>
      </c>
      <c r="D134" s="415">
        <v>4607091383256</v>
      </c>
      <c r="E134" s="415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7"/>
      <c r="P134" s="417"/>
      <c r="Q134" s="417"/>
      <c r="R134" s="41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4301051358</v>
      </c>
      <c r="D135" s="415">
        <v>4607091385748</v>
      </c>
      <c r="E135" s="415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4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7"/>
      <c r="P135" s="417"/>
      <c r="Q135" s="417"/>
      <c r="R135" s="41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22"/>
      <c r="B136" s="422"/>
      <c r="C136" s="422"/>
      <c r="D136" s="422"/>
      <c r="E136" s="422"/>
      <c r="F136" s="422"/>
      <c r="G136" s="422"/>
      <c r="H136" s="422"/>
      <c r="I136" s="422"/>
      <c r="J136" s="422"/>
      <c r="K136" s="422"/>
      <c r="L136" s="422"/>
      <c r="M136" s="423"/>
      <c r="N136" s="419" t="s">
        <v>43</v>
      </c>
      <c r="O136" s="420"/>
      <c r="P136" s="420"/>
      <c r="Q136" s="420"/>
      <c r="R136" s="420"/>
      <c r="S136" s="420"/>
      <c r="T136" s="421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422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3"/>
      <c r="N137" s="419" t="s">
        <v>43</v>
      </c>
      <c r="O137" s="420"/>
      <c r="P137" s="420"/>
      <c r="Q137" s="420"/>
      <c r="R137" s="420"/>
      <c r="S137" s="420"/>
      <c r="T137" s="421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412" t="s">
        <v>237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55"/>
      <c r="Z138" s="55"/>
    </row>
    <row r="139" spans="1:53" ht="16.5" customHeight="1" x14ac:dyDescent="0.25">
      <c r="A139" s="413" t="s">
        <v>238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66"/>
      <c r="Z139" s="66"/>
    </row>
    <row r="140" spans="1:53" ht="14.25" customHeight="1" x14ac:dyDescent="0.25">
      <c r="A140" s="414" t="s">
        <v>118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7"/>
      <c r="Z140" s="67"/>
    </row>
    <row r="141" spans="1:53" ht="27" customHeight="1" x14ac:dyDescent="0.25">
      <c r="A141" s="64" t="s">
        <v>239</v>
      </c>
      <c r="B141" s="64" t="s">
        <v>240</v>
      </c>
      <c r="C141" s="37">
        <v>4301011223</v>
      </c>
      <c r="D141" s="415">
        <v>4607091383423</v>
      </c>
      <c r="E141" s="41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4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7"/>
      <c r="P141" s="417"/>
      <c r="Q141" s="417"/>
      <c r="R141" s="41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241</v>
      </c>
      <c r="B142" s="64" t="s">
        <v>242</v>
      </c>
      <c r="C142" s="37">
        <v>4301011338</v>
      </c>
      <c r="D142" s="415">
        <v>4607091381405</v>
      </c>
      <c r="E142" s="41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49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7"/>
      <c r="P142" s="417"/>
      <c r="Q142" s="417"/>
      <c r="R142" s="41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243</v>
      </c>
      <c r="B143" s="64" t="s">
        <v>244</v>
      </c>
      <c r="C143" s="37">
        <v>4301011333</v>
      </c>
      <c r="D143" s="415">
        <v>4607091386516</v>
      </c>
      <c r="E143" s="41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4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7"/>
      <c r="P143" s="417"/>
      <c r="Q143" s="417"/>
      <c r="R143" s="418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22"/>
      <c r="B144" s="422"/>
      <c r="C144" s="422"/>
      <c r="D144" s="422"/>
      <c r="E144" s="422"/>
      <c r="F144" s="422"/>
      <c r="G144" s="422"/>
      <c r="H144" s="422"/>
      <c r="I144" s="422"/>
      <c r="J144" s="422"/>
      <c r="K144" s="422"/>
      <c r="L144" s="422"/>
      <c r="M144" s="423"/>
      <c r="N144" s="419" t="s">
        <v>43</v>
      </c>
      <c r="O144" s="420"/>
      <c r="P144" s="420"/>
      <c r="Q144" s="420"/>
      <c r="R144" s="420"/>
      <c r="S144" s="420"/>
      <c r="T144" s="421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22"/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2"/>
      <c r="M145" s="423"/>
      <c r="N145" s="419" t="s">
        <v>43</v>
      </c>
      <c r="O145" s="420"/>
      <c r="P145" s="420"/>
      <c r="Q145" s="420"/>
      <c r="R145" s="420"/>
      <c r="S145" s="420"/>
      <c r="T145" s="421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13" t="s">
        <v>245</v>
      </c>
      <c r="B146" s="413"/>
      <c r="C146" s="413"/>
      <c r="D146" s="413"/>
      <c r="E146" s="413"/>
      <c r="F146" s="413"/>
      <c r="G146" s="413"/>
      <c r="H146" s="413"/>
      <c r="I146" s="413"/>
      <c r="J146" s="413"/>
      <c r="K146" s="413"/>
      <c r="L146" s="413"/>
      <c r="M146" s="413"/>
      <c r="N146" s="413"/>
      <c r="O146" s="413"/>
      <c r="P146" s="413"/>
      <c r="Q146" s="413"/>
      <c r="R146" s="413"/>
      <c r="S146" s="413"/>
      <c r="T146" s="413"/>
      <c r="U146" s="413"/>
      <c r="V146" s="413"/>
      <c r="W146" s="413"/>
      <c r="X146" s="413"/>
      <c r="Y146" s="66"/>
      <c r="Z146" s="66"/>
    </row>
    <row r="147" spans="1:53" ht="14.25" customHeight="1" x14ac:dyDescent="0.25">
      <c r="A147" s="414" t="s">
        <v>76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7"/>
      <c r="Z147" s="67"/>
    </row>
    <row r="148" spans="1:53" ht="27" customHeight="1" x14ac:dyDescent="0.25">
      <c r="A148" s="64" t="s">
        <v>246</v>
      </c>
      <c r="B148" s="64" t="s">
        <v>247</v>
      </c>
      <c r="C148" s="37">
        <v>4301031191</v>
      </c>
      <c r="D148" s="415">
        <v>4680115880993</v>
      </c>
      <c r="E148" s="41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7"/>
      <c r="P148" s="417"/>
      <c r="Q148" s="417"/>
      <c r="R148" s="41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248</v>
      </c>
      <c r="B149" s="64" t="s">
        <v>249</v>
      </c>
      <c r="C149" s="37">
        <v>4301031204</v>
      </c>
      <c r="D149" s="415">
        <v>4680115881761</v>
      </c>
      <c r="E149" s="41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7"/>
      <c r="P149" s="417"/>
      <c r="Q149" s="417"/>
      <c r="R149" s="41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4301031201</v>
      </c>
      <c r="D150" s="415">
        <v>4680115881563</v>
      </c>
      <c r="E150" s="41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7"/>
      <c r="P150" s="417"/>
      <c r="Q150" s="417"/>
      <c r="R150" s="41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4301031199</v>
      </c>
      <c r="D151" s="415">
        <v>4680115880986</v>
      </c>
      <c r="E151" s="41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7"/>
      <c r="P151" s="417"/>
      <c r="Q151" s="417"/>
      <c r="R151" s="41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4301031190</v>
      </c>
      <c r="D152" s="415">
        <v>4680115880207</v>
      </c>
      <c r="E152" s="41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7"/>
      <c r="P152" s="417"/>
      <c r="Q152" s="417"/>
      <c r="R152" s="41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4301031205</v>
      </c>
      <c r="D153" s="415">
        <v>4680115881785</v>
      </c>
      <c r="E153" s="41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7"/>
      <c r="P153" s="417"/>
      <c r="Q153" s="417"/>
      <c r="R153" s="41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4301031202</v>
      </c>
      <c r="D154" s="415">
        <v>4680115881679</v>
      </c>
      <c r="E154" s="41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7"/>
      <c r="P154" s="417"/>
      <c r="Q154" s="417"/>
      <c r="R154" s="41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4301031158</v>
      </c>
      <c r="D155" s="415">
        <v>4680115880191</v>
      </c>
      <c r="E155" s="41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7"/>
      <c r="P155" s="417"/>
      <c r="Q155" s="417"/>
      <c r="R155" s="41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262</v>
      </c>
      <c r="B156" s="64" t="s">
        <v>263</v>
      </c>
      <c r="C156" s="37">
        <v>4301031245</v>
      </c>
      <c r="D156" s="415">
        <v>4680115883963</v>
      </c>
      <c r="E156" s="41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7"/>
      <c r="P156" s="417"/>
      <c r="Q156" s="417"/>
      <c r="R156" s="418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22"/>
      <c r="B157" s="422"/>
      <c r="C157" s="422"/>
      <c r="D157" s="422"/>
      <c r="E157" s="422"/>
      <c r="F157" s="422"/>
      <c r="G157" s="422"/>
      <c r="H157" s="422"/>
      <c r="I157" s="422"/>
      <c r="J157" s="422"/>
      <c r="K157" s="422"/>
      <c r="L157" s="422"/>
      <c r="M157" s="423"/>
      <c r="N157" s="419" t="s">
        <v>43</v>
      </c>
      <c r="O157" s="420"/>
      <c r="P157" s="420"/>
      <c r="Q157" s="420"/>
      <c r="R157" s="420"/>
      <c r="S157" s="420"/>
      <c r="T157" s="421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422"/>
      <c r="B158" s="422"/>
      <c r="C158" s="422"/>
      <c r="D158" s="422"/>
      <c r="E158" s="422"/>
      <c r="F158" s="422"/>
      <c r="G158" s="422"/>
      <c r="H158" s="422"/>
      <c r="I158" s="422"/>
      <c r="J158" s="422"/>
      <c r="K158" s="422"/>
      <c r="L158" s="422"/>
      <c r="M158" s="423"/>
      <c r="N158" s="419" t="s">
        <v>43</v>
      </c>
      <c r="O158" s="420"/>
      <c r="P158" s="420"/>
      <c r="Q158" s="420"/>
      <c r="R158" s="420"/>
      <c r="S158" s="420"/>
      <c r="T158" s="421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413" t="s">
        <v>264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66"/>
      <c r="Z159" s="66"/>
    </row>
    <row r="160" spans="1:53" ht="14.25" customHeight="1" x14ac:dyDescent="0.25">
      <c r="A160" s="414" t="s">
        <v>118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7"/>
      <c r="Z160" s="67"/>
    </row>
    <row r="161" spans="1:53" ht="16.5" customHeight="1" x14ac:dyDescent="0.25">
      <c r="A161" s="64" t="s">
        <v>265</v>
      </c>
      <c r="B161" s="64" t="s">
        <v>266</v>
      </c>
      <c r="C161" s="37">
        <v>4301011450</v>
      </c>
      <c r="D161" s="415">
        <v>4680115881402</v>
      </c>
      <c r="E161" s="41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7"/>
      <c r="P161" s="417"/>
      <c r="Q161" s="417"/>
      <c r="R161" s="41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267</v>
      </c>
      <c r="B162" s="64" t="s">
        <v>268</v>
      </c>
      <c r="C162" s="37">
        <v>4301011454</v>
      </c>
      <c r="D162" s="415">
        <v>4680115881396</v>
      </c>
      <c r="E162" s="41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7"/>
      <c r="P162" s="417"/>
      <c r="Q162" s="417"/>
      <c r="R162" s="41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22"/>
      <c r="B163" s="422"/>
      <c r="C163" s="422"/>
      <c r="D163" s="422"/>
      <c r="E163" s="422"/>
      <c r="F163" s="422"/>
      <c r="G163" s="422"/>
      <c r="H163" s="422"/>
      <c r="I163" s="422"/>
      <c r="J163" s="422"/>
      <c r="K163" s="422"/>
      <c r="L163" s="422"/>
      <c r="M163" s="423"/>
      <c r="N163" s="419" t="s">
        <v>43</v>
      </c>
      <c r="O163" s="420"/>
      <c r="P163" s="420"/>
      <c r="Q163" s="420"/>
      <c r="R163" s="420"/>
      <c r="S163" s="420"/>
      <c r="T163" s="421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22"/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3"/>
      <c r="N164" s="419" t="s">
        <v>43</v>
      </c>
      <c r="O164" s="420"/>
      <c r="P164" s="420"/>
      <c r="Q164" s="420"/>
      <c r="R164" s="420"/>
      <c r="S164" s="420"/>
      <c r="T164" s="421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14" t="s">
        <v>110</v>
      </c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4"/>
      <c r="O165" s="414"/>
      <c r="P165" s="414"/>
      <c r="Q165" s="414"/>
      <c r="R165" s="414"/>
      <c r="S165" s="414"/>
      <c r="T165" s="414"/>
      <c r="U165" s="414"/>
      <c r="V165" s="414"/>
      <c r="W165" s="414"/>
      <c r="X165" s="414"/>
      <c r="Y165" s="67"/>
      <c r="Z165" s="67"/>
    </row>
    <row r="166" spans="1:53" ht="16.5" customHeight="1" x14ac:dyDescent="0.25">
      <c r="A166" s="64" t="s">
        <v>269</v>
      </c>
      <c r="B166" s="64" t="s">
        <v>270</v>
      </c>
      <c r="C166" s="37">
        <v>4301020262</v>
      </c>
      <c r="D166" s="415">
        <v>4680115882935</v>
      </c>
      <c r="E166" s="41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7"/>
      <c r="P166" s="417"/>
      <c r="Q166" s="417"/>
      <c r="R166" s="41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271</v>
      </c>
      <c r="B167" s="64" t="s">
        <v>272</v>
      </c>
      <c r="C167" s="37">
        <v>4301020220</v>
      </c>
      <c r="D167" s="415">
        <v>4680115880764</v>
      </c>
      <c r="E167" s="41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7"/>
      <c r="P167" s="417"/>
      <c r="Q167" s="417"/>
      <c r="R167" s="41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22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3"/>
      <c r="N168" s="419" t="s">
        <v>43</v>
      </c>
      <c r="O168" s="420"/>
      <c r="P168" s="420"/>
      <c r="Q168" s="420"/>
      <c r="R168" s="420"/>
      <c r="S168" s="420"/>
      <c r="T168" s="421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22"/>
      <c r="B169" s="422"/>
      <c r="C169" s="422"/>
      <c r="D169" s="422"/>
      <c r="E169" s="422"/>
      <c r="F169" s="422"/>
      <c r="G169" s="422"/>
      <c r="H169" s="422"/>
      <c r="I169" s="422"/>
      <c r="J169" s="422"/>
      <c r="K169" s="422"/>
      <c r="L169" s="422"/>
      <c r="M169" s="423"/>
      <c r="N169" s="419" t="s">
        <v>43</v>
      </c>
      <c r="O169" s="420"/>
      <c r="P169" s="420"/>
      <c r="Q169" s="420"/>
      <c r="R169" s="420"/>
      <c r="S169" s="420"/>
      <c r="T169" s="421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14" t="s">
        <v>76</v>
      </c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67"/>
      <c r="Z170" s="67"/>
    </row>
    <row r="171" spans="1:53" ht="27" customHeight="1" x14ac:dyDescent="0.25">
      <c r="A171" s="64" t="s">
        <v>273</v>
      </c>
      <c r="B171" s="64" t="s">
        <v>274</v>
      </c>
      <c r="C171" s="37">
        <v>4301031224</v>
      </c>
      <c r="D171" s="415">
        <v>4680115882683</v>
      </c>
      <c r="E171" s="4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7"/>
      <c r="P171" s="417"/>
      <c r="Q171" s="417"/>
      <c r="R171" s="41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275</v>
      </c>
      <c r="B172" s="64" t="s">
        <v>276</v>
      </c>
      <c r="C172" s="37">
        <v>4301031230</v>
      </c>
      <c r="D172" s="415">
        <v>4680115882690</v>
      </c>
      <c r="E172" s="4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7"/>
      <c r="P172" s="417"/>
      <c r="Q172" s="417"/>
      <c r="R172" s="41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4301031220</v>
      </c>
      <c r="D173" s="415">
        <v>4680115882669</v>
      </c>
      <c r="E173" s="41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7"/>
      <c r="P173" s="417"/>
      <c r="Q173" s="417"/>
      <c r="R173" s="41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4301031221</v>
      </c>
      <c r="D174" s="415">
        <v>4680115882676</v>
      </c>
      <c r="E174" s="41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7"/>
      <c r="P174" s="417"/>
      <c r="Q174" s="417"/>
      <c r="R174" s="418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22"/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3"/>
      <c r="N175" s="419" t="s">
        <v>43</v>
      </c>
      <c r="O175" s="420"/>
      <c r="P175" s="420"/>
      <c r="Q175" s="420"/>
      <c r="R175" s="420"/>
      <c r="S175" s="420"/>
      <c r="T175" s="421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422"/>
      <c r="B176" s="422"/>
      <c r="C176" s="422"/>
      <c r="D176" s="422"/>
      <c r="E176" s="422"/>
      <c r="F176" s="422"/>
      <c r="G176" s="422"/>
      <c r="H176" s="422"/>
      <c r="I176" s="422"/>
      <c r="J176" s="422"/>
      <c r="K176" s="422"/>
      <c r="L176" s="422"/>
      <c r="M176" s="423"/>
      <c r="N176" s="419" t="s">
        <v>43</v>
      </c>
      <c r="O176" s="420"/>
      <c r="P176" s="420"/>
      <c r="Q176" s="420"/>
      <c r="R176" s="420"/>
      <c r="S176" s="420"/>
      <c r="T176" s="421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414" t="s">
        <v>81</v>
      </c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4"/>
      <c r="N177" s="414"/>
      <c r="O177" s="414"/>
      <c r="P177" s="414"/>
      <c r="Q177" s="414"/>
      <c r="R177" s="414"/>
      <c r="S177" s="414"/>
      <c r="T177" s="414"/>
      <c r="U177" s="414"/>
      <c r="V177" s="414"/>
      <c r="W177" s="414"/>
      <c r="X177" s="414"/>
      <c r="Y177" s="67"/>
      <c r="Z177" s="67"/>
    </row>
    <row r="178" spans="1:53" ht="27" customHeight="1" x14ac:dyDescent="0.25">
      <c r="A178" s="64" t="s">
        <v>281</v>
      </c>
      <c r="B178" s="64" t="s">
        <v>282</v>
      </c>
      <c r="C178" s="37">
        <v>4301051409</v>
      </c>
      <c r="D178" s="415">
        <v>4680115881556</v>
      </c>
      <c r="E178" s="41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7"/>
      <c r="P178" s="417"/>
      <c r="Q178" s="417"/>
      <c r="R178" s="41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283</v>
      </c>
      <c r="B179" s="64" t="s">
        <v>284</v>
      </c>
      <c r="C179" s="37">
        <v>4301051538</v>
      </c>
      <c r="D179" s="415">
        <v>4680115880573</v>
      </c>
      <c r="E179" s="415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7"/>
      <c r="P179" s="417"/>
      <c r="Q179" s="417"/>
      <c r="R179" s="41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285</v>
      </c>
      <c r="B180" s="64" t="s">
        <v>286</v>
      </c>
      <c r="C180" s="37">
        <v>4301051408</v>
      </c>
      <c r="D180" s="415">
        <v>4680115881594</v>
      </c>
      <c r="E180" s="415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7"/>
      <c r="P180" s="417"/>
      <c r="Q180" s="417"/>
      <c r="R180" s="41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4301051505</v>
      </c>
      <c r="D181" s="415">
        <v>4680115881587</v>
      </c>
      <c r="E181" s="415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7"/>
      <c r="P181" s="417"/>
      <c r="Q181" s="417"/>
      <c r="R181" s="41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289</v>
      </c>
      <c r="B182" s="64" t="s">
        <v>290</v>
      </c>
      <c r="C182" s="37">
        <v>4301051380</v>
      </c>
      <c r="D182" s="415">
        <v>4680115880962</v>
      </c>
      <c r="E182" s="41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7"/>
      <c r="P182" s="417"/>
      <c r="Q182" s="417"/>
      <c r="R182" s="41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291</v>
      </c>
      <c r="B183" s="64" t="s">
        <v>292</v>
      </c>
      <c r="C183" s="37">
        <v>4301051411</v>
      </c>
      <c r="D183" s="415">
        <v>4680115881617</v>
      </c>
      <c r="E183" s="41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7"/>
      <c r="P183" s="417"/>
      <c r="Q183" s="417"/>
      <c r="R183" s="41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4301051487</v>
      </c>
      <c r="D184" s="415">
        <v>4680115881228</v>
      </c>
      <c r="E184" s="4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7"/>
      <c r="P184" s="417"/>
      <c r="Q184" s="417"/>
      <c r="R184" s="41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4301051506</v>
      </c>
      <c r="D185" s="415">
        <v>4680115881037</v>
      </c>
      <c r="E185" s="415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7"/>
      <c r="P185" s="417"/>
      <c r="Q185" s="417"/>
      <c r="R185" s="41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4301051384</v>
      </c>
      <c r="D186" s="415">
        <v>4680115881211</v>
      </c>
      <c r="E186" s="415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7"/>
      <c r="P186" s="417"/>
      <c r="Q186" s="417"/>
      <c r="R186" s="41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4301051378</v>
      </c>
      <c r="D187" s="415">
        <v>4680115881020</v>
      </c>
      <c r="E187" s="415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7"/>
      <c r="P187" s="417"/>
      <c r="Q187" s="417"/>
      <c r="R187" s="41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4301051407</v>
      </c>
      <c r="D188" s="415">
        <v>4680115882195</v>
      </c>
      <c r="E188" s="415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7"/>
      <c r="P188" s="417"/>
      <c r="Q188" s="417"/>
      <c r="R188" s="41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4301051479</v>
      </c>
      <c r="D189" s="415">
        <v>4680115882607</v>
      </c>
      <c r="E189" s="41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7"/>
      <c r="P189" s="417"/>
      <c r="Q189" s="417"/>
      <c r="R189" s="41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4301051468</v>
      </c>
      <c r="D190" s="415">
        <v>4680115880092</v>
      </c>
      <c r="E190" s="41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7"/>
      <c r="P190" s="417"/>
      <c r="Q190" s="417"/>
      <c r="R190" s="41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4301051469</v>
      </c>
      <c r="D191" s="415">
        <v>4680115880221</v>
      </c>
      <c r="E191" s="41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7"/>
      <c r="P191" s="417"/>
      <c r="Q191" s="417"/>
      <c r="R191" s="41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309</v>
      </c>
      <c r="B192" s="64" t="s">
        <v>310</v>
      </c>
      <c r="C192" s="37">
        <v>4301051523</v>
      </c>
      <c r="D192" s="415">
        <v>4680115882942</v>
      </c>
      <c r="E192" s="415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7"/>
      <c r="P192" s="417"/>
      <c r="Q192" s="417"/>
      <c r="R192" s="41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4301051326</v>
      </c>
      <c r="D193" s="415">
        <v>4680115880504</v>
      </c>
      <c r="E193" s="41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7"/>
      <c r="P193" s="417"/>
      <c r="Q193" s="417"/>
      <c r="R193" s="41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313</v>
      </c>
      <c r="B194" s="64" t="s">
        <v>314</v>
      </c>
      <c r="C194" s="37">
        <v>4301051410</v>
      </c>
      <c r="D194" s="415">
        <v>4680115882164</v>
      </c>
      <c r="E194" s="415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7"/>
      <c r="P194" s="417"/>
      <c r="Q194" s="417"/>
      <c r="R194" s="41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22"/>
      <c r="B195" s="422"/>
      <c r="C195" s="422"/>
      <c r="D195" s="422"/>
      <c r="E195" s="422"/>
      <c r="F195" s="422"/>
      <c r="G195" s="422"/>
      <c r="H195" s="422"/>
      <c r="I195" s="422"/>
      <c r="J195" s="422"/>
      <c r="K195" s="422"/>
      <c r="L195" s="422"/>
      <c r="M195" s="423"/>
      <c r="N195" s="419" t="s">
        <v>43</v>
      </c>
      <c r="O195" s="420"/>
      <c r="P195" s="420"/>
      <c r="Q195" s="420"/>
      <c r="R195" s="420"/>
      <c r="S195" s="420"/>
      <c r="T195" s="421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422"/>
      <c r="B196" s="422"/>
      <c r="C196" s="422"/>
      <c r="D196" s="422"/>
      <c r="E196" s="422"/>
      <c r="F196" s="422"/>
      <c r="G196" s="422"/>
      <c r="H196" s="422"/>
      <c r="I196" s="422"/>
      <c r="J196" s="422"/>
      <c r="K196" s="422"/>
      <c r="L196" s="422"/>
      <c r="M196" s="423"/>
      <c r="N196" s="419" t="s">
        <v>43</v>
      </c>
      <c r="O196" s="420"/>
      <c r="P196" s="420"/>
      <c r="Q196" s="420"/>
      <c r="R196" s="420"/>
      <c r="S196" s="420"/>
      <c r="T196" s="421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414" t="s">
        <v>215</v>
      </c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67"/>
      <c r="Z197" s="67"/>
    </row>
    <row r="198" spans="1:53" ht="16.5" customHeight="1" x14ac:dyDescent="0.25">
      <c r="A198" s="64" t="s">
        <v>315</v>
      </c>
      <c r="B198" s="64" t="s">
        <v>316</v>
      </c>
      <c r="C198" s="37">
        <v>4301060360</v>
      </c>
      <c r="D198" s="415">
        <v>4680115882874</v>
      </c>
      <c r="E198" s="41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7"/>
      <c r="P198" s="417"/>
      <c r="Q198" s="417"/>
      <c r="R198" s="41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317</v>
      </c>
      <c r="B199" s="64" t="s">
        <v>318</v>
      </c>
      <c r="C199" s="37">
        <v>4301060359</v>
      </c>
      <c r="D199" s="415">
        <v>4680115884434</v>
      </c>
      <c r="E199" s="415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7"/>
      <c r="P199" s="417"/>
      <c r="Q199" s="417"/>
      <c r="R199" s="41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4301060338</v>
      </c>
      <c r="D200" s="415">
        <v>4680115880801</v>
      </c>
      <c r="E200" s="41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7"/>
      <c r="P200" s="417"/>
      <c r="Q200" s="417"/>
      <c r="R200" s="41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321</v>
      </c>
      <c r="B201" s="64" t="s">
        <v>322</v>
      </c>
      <c r="C201" s="37">
        <v>4301060339</v>
      </c>
      <c r="D201" s="415">
        <v>4680115880818</v>
      </c>
      <c r="E201" s="4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7"/>
      <c r="P201" s="417"/>
      <c r="Q201" s="417"/>
      <c r="R201" s="418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22"/>
      <c r="B202" s="422"/>
      <c r="C202" s="422"/>
      <c r="D202" s="422"/>
      <c r="E202" s="422"/>
      <c r="F202" s="422"/>
      <c r="G202" s="422"/>
      <c r="H202" s="422"/>
      <c r="I202" s="422"/>
      <c r="J202" s="422"/>
      <c r="K202" s="422"/>
      <c r="L202" s="422"/>
      <c r="M202" s="423"/>
      <c r="N202" s="419" t="s">
        <v>43</v>
      </c>
      <c r="O202" s="420"/>
      <c r="P202" s="420"/>
      <c r="Q202" s="420"/>
      <c r="R202" s="420"/>
      <c r="S202" s="420"/>
      <c r="T202" s="421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22"/>
      <c r="B203" s="422"/>
      <c r="C203" s="422"/>
      <c r="D203" s="422"/>
      <c r="E203" s="422"/>
      <c r="F203" s="422"/>
      <c r="G203" s="422"/>
      <c r="H203" s="422"/>
      <c r="I203" s="422"/>
      <c r="J203" s="422"/>
      <c r="K203" s="422"/>
      <c r="L203" s="422"/>
      <c r="M203" s="423"/>
      <c r="N203" s="419" t="s">
        <v>43</v>
      </c>
      <c r="O203" s="420"/>
      <c r="P203" s="420"/>
      <c r="Q203" s="420"/>
      <c r="R203" s="420"/>
      <c r="S203" s="420"/>
      <c r="T203" s="421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13" t="s">
        <v>323</v>
      </c>
      <c r="B204" s="413"/>
      <c r="C204" s="413"/>
      <c r="D204" s="413"/>
      <c r="E204" s="413"/>
      <c r="F204" s="413"/>
      <c r="G204" s="413"/>
      <c r="H204" s="413"/>
      <c r="I204" s="413"/>
      <c r="J204" s="413"/>
      <c r="K204" s="413"/>
      <c r="L204" s="413"/>
      <c r="M204" s="413"/>
      <c r="N204" s="413"/>
      <c r="O204" s="413"/>
      <c r="P204" s="413"/>
      <c r="Q204" s="413"/>
      <c r="R204" s="413"/>
      <c r="S204" s="413"/>
      <c r="T204" s="413"/>
      <c r="U204" s="413"/>
      <c r="V204" s="413"/>
      <c r="W204" s="413"/>
      <c r="X204" s="413"/>
      <c r="Y204" s="66"/>
      <c r="Z204" s="66"/>
    </row>
    <row r="205" spans="1:53" ht="14.25" customHeight="1" x14ac:dyDescent="0.25">
      <c r="A205" s="414" t="s">
        <v>118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7"/>
      <c r="Z205" s="67"/>
    </row>
    <row r="206" spans="1:53" ht="27" customHeight="1" x14ac:dyDescent="0.25">
      <c r="A206" s="64" t="s">
        <v>324</v>
      </c>
      <c r="B206" s="64" t="s">
        <v>325</v>
      </c>
      <c r="C206" s="37">
        <v>4301011717</v>
      </c>
      <c r="D206" s="415">
        <v>4680115884274</v>
      </c>
      <c r="E206" s="415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37" t="s">
        <v>326</v>
      </c>
      <c r="O206" s="417"/>
      <c r="P206" s="417"/>
      <c r="Q206" s="417"/>
      <c r="R206" s="41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327</v>
      </c>
      <c r="B207" s="64" t="s">
        <v>328</v>
      </c>
      <c r="C207" s="37">
        <v>4301011719</v>
      </c>
      <c r="D207" s="415">
        <v>4680115884298</v>
      </c>
      <c r="E207" s="415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38" t="s">
        <v>329</v>
      </c>
      <c r="O207" s="417"/>
      <c r="P207" s="417"/>
      <c r="Q207" s="417"/>
      <c r="R207" s="41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4301011733</v>
      </c>
      <c r="D208" s="415">
        <v>4680115884250</v>
      </c>
      <c r="E208" s="41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39" t="s">
        <v>332</v>
      </c>
      <c r="O208" s="417"/>
      <c r="P208" s="417"/>
      <c r="Q208" s="417"/>
      <c r="R208" s="41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4301011718</v>
      </c>
      <c r="D209" s="415">
        <v>4680115884281</v>
      </c>
      <c r="E209" s="41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0" t="s">
        <v>335</v>
      </c>
      <c r="O209" s="417"/>
      <c r="P209" s="417"/>
      <c r="Q209" s="417"/>
      <c r="R209" s="41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4301011720</v>
      </c>
      <c r="D210" s="415">
        <v>4680115884199</v>
      </c>
      <c r="E210" s="415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1" t="s">
        <v>338</v>
      </c>
      <c r="O210" s="417"/>
      <c r="P210" s="417"/>
      <c r="Q210" s="417"/>
      <c r="R210" s="41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4301011716</v>
      </c>
      <c r="D211" s="415">
        <v>4680115884267</v>
      </c>
      <c r="E211" s="41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2" t="s">
        <v>341</v>
      </c>
      <c r="O211" s="417"/>
      <c r="P211" s="417"/>
      <c r="Q211" s="417"/>
      <c r="R211" s="41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422"/>
      <c r="B212" s="422"/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3"/>
      <c r="N212" s="419" t="s">
        <v>43</v>
      </c>
      <c r="O212" s="420"/>
      <c r="P212" s="420"/>
      <c r="Q212" s="420"/>
      <c r="R212" s="420"/>
      <c r="S212" s="420"/>
      <c r="T212" s="421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422"/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3"/>
      <c r="N213" s="419" t="s">
        <v>43</v>
      </c>
      <c r="O213" s="420"/>
      <c r="P213" s="420"/>
      <c r="Q213" s="420"/>
      <c r="R213" s="420"/>
      <c r="S213" s="420"/>
      <c r="T213" s="421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414" t="s">
        <v>76</v>
      </c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4"/>
      <c r="P214" s="414"/>
      <c r="Q214" s="414"/>
      <c r="R214" s="414"/>
      <c r="S214" s="414"/>
      <c r="T214" s="414"/>
      <c r="U214" s="414"/>
      <c r="V214" s="414"/>
      <c r="W214" s="414"/>
      <c r="X214" s="414"/>
      <c r="Y214" s="67"/>
      <c r="Z214" s="67"/>
    </row>
    <row r="215" spans="1:53" ht="27" customHeight="1" x14ac:dyDescent="0.25">
      <c r="A215" s="64" t="s">
        <v>342</v>
      </c>
      <c r="B215" s="64" t="s">
        <v>343</v>
      </c>
      <c r="C215" s="37">
        <v>4301031151</v>
      </c>
      <c r="D215" s="415">
        <v>4607091389845</v>
      </c>
      <c r="E215" s="415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7"/>
      <c r="P215" s="417"/>
      <c r="Q215" s="417"/>
      <c r="R215" s="41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422"/>
      <c r="B216" s="422"/>
      <c r="C216" s="422"/>
      <c r="D216" s="422"/>
      <c r="E216" s="422"/>
      <c r="F216" s="422"/>
      <c r="G216" s="422"/>
      <c r="H216" s="422"/>
      <c r="I216" s="422"/>
      <c r="J216" s="422"/>
      <c r="K216" s="422"/>
      <c r="L216" s="422"/>
      <c r="M216" s="423"/>
      <c r="N216" s="419" t="s">
        <v>43</v>
      </c>
      <c r="O216" s="420"/>
      <c r="P216" s="420"/>
      <c r="Q216" s="420"/>
      <c r="R216" s="420"/>
      <c r="S216" s="420"/>
      <c r="T216" s="421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422"/>
      <c r="B217" s="422"/>
      <c r="C217" s="422"/>
      <c r="D217" s="422"/>
      <c r="E217" s="422"/>
      <c r="F217" s="422"/>
      <c r="G217" s="422"/>
      <c r="H217" s="422"/>
      <c r="I217" s="422"/>
      <c r="J217" s="422"/>
      <c r="K217" s="422"/>
      <c r="L217" s="422"/>
      <c r="M217" s="423"/>
      <c r="N217" s="419" t="s">
        <v>43</v>
      </c>
      <c r="O217" s="420"/>
      <c r="P217" s="420"/>
      <c r="Q217" s="420"/>
      <c r="R217" s="420"/>
      <c r="S217" s="420"/>
      <c r="T217" s="421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413" t="s">
        <v>344</v>
      </c>
      <c r="B218" s="413"/>
      <c r="C218" s="413"/>
      <c r="D218" s="413"/>
      <c r="E218" s="413"/>
      <c r="F218" s="413"/>
      <c r="G218" s="413"/>
      <c r="H218" s="413"/>
      <c r="I218" s="413"/>
      <c r="J218" s="413"/>
      <c r="K218" s="413"/>
      <c r="L218" s="413"/>
      <c r="M218" s="413"/>
      <c r="N218" s="413"/>
      <c r="O218" s="413"/>
      <c r="P218" s="413"/>
      <c r="Q218" s="413"/>
      <c r="R218" s="413"/>
      <c r="S218" s="413"/>
      <c r="T218" s="413"/>
      <c r="U218" s="413"/>
      <c r="V218" s="413"/>
      <c r="W218" s="413"/>
      <c r="X218" s="413"/>
      <c r="Y218" s="66"/>
      <c r="Z218" s="66"/>
    </row>
    <row r="219" spans="1:53" ht="14.25" customHeight="1" x14ac:dyDescent="0.25">
      <c r="A219" s="414" t="s">
        <v>118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7"/>
      <c r="Z219" s="67"/>
    </row>
    <row r="220" spans="1:53" ht="27" customHeight="1" x14ac:dyDescent="0.25">
      <c r="A220" s="64" t="s">
        <v>345</v>
      </c>
      <c r="B220" s="64" t="s">
        <v>346</v>
      </c>
      <c r="C220" s="37">
        <v>4301011826</v>
      </c>
      <c r="D220" s="415">
        <v>4680115884137</v>
      </c>
      <c r="E220" s="41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4" t="s">
        <v>347</v>
      </c>
      <c r="O220" s="417"/>
      <c r="P220" s="417"/>
      <c r="Q220" s="417"/>
      <c r="R220" s="41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348</v>
      </c>
      <c r="B221" s="64" t="s">
        <v>349</v>
      </c>
      <c r="C221" s="37">
        <v>4301011724</v>
      </c>
      <c r="D221" s="415">
        <v>4680115884236</v>
      </c>
      <c r="E221" s="415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5" t="s">
        <v>350</v>
      </c>
      <c r="O221" s="417"/>
      <c r="P221" s="417"/>
      <c r="Q221" s="417"/>
      <c r="R221" s="41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4301011721</v>
      </c>
      <c r="D222" s="415">
        <v>4680115884175</v>
      </c>
      <c r="E222" s="415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6" t="s">
        <v>353</v>
      </c>
      <c r="O222" s="417"/>
      <c r="P222" s="417"/>
      <c r="Q222" s="417"/>
      <c r="R222" s="41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4301011824</v>
      </c>
      <c r="D223" s="415">
        <v>4680115884144</v>
      </c>
      <c r="E223" s="41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7" t="s">
        <v>356</v>
      </c>
      <c r="O223" s="417"/>
      <c r="P223" s="417"/>
      <c r="Q223" s="417"/>
      <c r="R223" s="41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4301011726</v>
      </c>
      <c r="D224" s="415">
        <v>4680115884182</v>
      </c>
      <c r="E224" s="415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8" t="s">
        <v>359</v>
      </c>
      <c r="O224" s="417"/>
      <c r="P224" s="417"/>
      <c r="Q224" s="417"/>
      <c r="R224" s="41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4301011722</v>
      </c>
      <c r="D225" s="415">
        <v>4680115884205</v>
      </c>
      <c r="E225" s="415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9" t="s">
        <v>362</v>
      </c>
      <c r="O225" s="417"/>
      <c r="P225" s="417"/>
      <c r="Q225" s="417"/>
      <c r="R225" s="41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422"/>
      <c r="B226" s="422"/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3"/>
      <c r="N226" s="419" t="s">
        <v>43</v>
      </c>
      <c r="O226" s="420"/>
      <c r="P226" s="420"/>
      <c r="Q226" s="420"/>
      <c r="R226" s="420"/>
      <c r="S226" s="420"/>
      <c r="T226" s="421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422"/>
      <c r="B227" s="422"/>
      <c r="C227" s="422"/>
      <c r="D227" s="422"/>
      <c r="E227" s="422"/>
      <c r="F227" s="422"/>
      <c r="G227" s="422"/>
      <c r="H227" s="422"/>
      <c r="I227" s="422"/>
      <c r="J227" s="422"/>
      <c r="K227" s="422"/>
      <c r="L227" s="422"/>
      <c r="M227" s="423"/>
      <c r="N227" s="419" t="s">
        <v>43</v>
      </c>
      <c r="O227" s="420"/>
      <c r="P227" s="420"/>
      <c r="Q227" s="420"/>
      <c r="R227" s="420"/>
      <c r="S227" s="420"/>
      <c r="T227" s="421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413" t="s">
        <v>363</v>
      </c>
      <c r="B228" s="413"/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3"/>
      <c r="P228" s="413"/>
      <c r="Q228" s="413"/>
      <c r="R228" s="413"/>
      <c r="S228" s="413"/>
      <c r="T228" s="413"/>
      <c r="U228" s="413"/>
      <c r="V228" s="413"/>
      <c r="W228" s="413"/>
      <c r="X228" s="413"/>
      <c r="Y228" s="66"/>
      <c r="Z228" s="66"/>
    </row>
    <row r="229" spans="1:53" ht="14.25" customHeight="1" x14ac:dyDescent="0.25">
      <c r="A229" s="414" t="s">
        <v>118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7"/>
      <c r="Z229" s="67"/>
    </row>
    <row r="230" spans="1:53" ht="27" customHeight="1" x14ac:dyDescent="0.25">
      <c r="A230" s="64" t="s">
        <v>364</v>
      </c>
      <c r="B230" s="64" t="s">
        <v>365</v>
      </c>
      <c r="C230" s="37">
        <v>4301011346</v>
      </c>
      <c r="D230" s="415">
        <v>4607091387445</v>
      </c>
      <c r="E230" s="41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7"/>
      <c r="P230" s="417"/>
      <c r="Q230" s="417"/>
      <c r="R230" s="41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366</v>
      </c>
      <c r="B231" s="64" t="s">
        <v>367</v>
      </c>
      <c r="C231" s="37">
        <v>4301011362</v>
      </c>
      <c r="D231" s="415">
        <v>4607091386004</v>
      </c>
      <c r="E231" s="415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7"/>
      <c r="P231" s="417"/>
      <c r="Q231" s="417"/>
      <c r="R231" s="41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366</v>
      </c>
      <c r="B232" s="64" t="s">
        <v>368</v>
      </c>
      <c r="C232" s="37">
        <v>4301011308</v>
      </c>
      <c r="D232" s="415">
        <v>4607091386004</v>
      </c>
      <c r="E232" s="4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7"/>
      <c r="P232" s="417"/>
      <c r="Q232" s="417"/>
      <c r="R232" s="41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4301011347</v>
      </c>
      <c r="D233" s="415">
        <v>4607091386073</v>
      </c>
      <c r="E233" s="415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7"/>
      <c r="P233" s="417"/>
      <c r="Q233" s="417"/>
      <c r="R233" s="41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4301011395</v>
      </c>
      <c r="D234" s="415">
        <v>4607091387322</v>
      </c>
      <c r="E234" s="415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114</v>
      </c>
      <c r="L234" s="39" t="s">
        <v>122</v>
      </c>
      <c r="M234" s="38">
        <v>55</v>
      </c>
      <c r="N234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7"/>
      <c r="P234" s="417"/>
      <c r="Q234" s="417"/>
      <c r="R234" s="41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IFERROR(IF(W234=0,"",ROUNDUP(W234/H234,0)*0.02039),"")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371</v>
      </c>
      <c r="B235" s="64" t="s">
        <v>373</v>
      </c>
      <c r="C235" s="37">
        <v>4301010928</v>
      </c>
      <c r="D235" s="415">
        <v>4607091387322</v>
      </c>
      <c r="E235" s="41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8">
        <v>55</v>
      </c>
      <c r="N235" s="5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7"/>
      <c r="P235" s="417"/>
      <c r="Q235" s="417"/>
      <c r="R235" s="41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375</v>
      </c>
      <c r="C236" s="37">
        <v>4301011311</v>
      </c>
      <c r="D236" s="415">
        <v>4607091387377</v>
      </c>
      <c r="E236" s="4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7"/>
      <c r="P236" s="417"/>
      <c r="Q236" s="417"/>
      <c r="R236" s="41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376</v>
      </c>
      <c r="B237" s="64" t="s">
        <v>377</v>
      </c>
      <c r="C237" s="37">
        <v>4301010945</v>
      </c>
      <c r="D237" s="415">
        <v>4607091387353</v>
      </c>
      <c r="E237" s="415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7"/>
      <c r="P237" s="417"/>
      <c r="Q237" s="417"/>
      <c r="R237" s="41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378</v>
      </c>
      <c r="B238" s="64" t="s">
        <v>379</v>
      </c>
      <c r="C238" s="37">
        <v>4301011328</v>
      </c>
      <c r="D238" s="415">
        <v>4607091386011</v>
      </c>
      <c r="E238" s="4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7"/>
      <c r="P238" s="417"/>
      <c r="Q238" s="417"/>
      <c r="R238" s="41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380</v>
      </c>
      <c r="B239" s="64" t="s">
        <v>381</v>
      </c>
      <c r="C239" s="37">
        <v>4301011329</v>
      </c>
      <c r="D239" s="415">
        <v>4607091387308</v>
      </c>
      <c r="E239" s="415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7"/>
      <c r="P239" s="417"/>
      <c r="Q239" s="417"/>
      <c r="R239" s="41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382</v>
      </c>
      <c r="B240" s="64" t="s">
        <v>383</v>
      </c>
      <c r="C240" s="37">
        <v>4301011049</v>
      </c>
      <c r="D240" s="415">
        <v>4607091387339</v>
      </c>
      <c r="E240" s="415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7"/>
      <c r="P240" s="417"/>
      <c r="Q240" s="417"/>
      <c r="R240" s="41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384</v>
      </c>
      <c r="B241" s="64" t="s">
        <v>385</v>
      </c>
      <c r="C241" s="37">
        <v>4301011433</v>
      </c>
      <c r="D241" s="415">
        <v>4680115882638</v>
      </c>
      <c r="E241" s="41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7"/>
      <c r="P241" s="417"/>
      <c r="Q241" s="417"/>
      <c r="R241" s="41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386</v>
      </c>
      <c r="B242" s="64" t="s">
        <v>387</v>
      </c>
      <c r="C242" s="37">
        <v>4301011573</v>
      </c>
      <c r="D242" s="415">
        <v>4680115881938</v>
      </c>
      <c r="E242" s="415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7"/>
      <c r="P242" s="417"/>
      <c r="Q242" s="417"/>
      <c r="R242" s="41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388</v>
      </c>
      <c r="B243" s="64" t="s">
        <v>389</v>
      </c>
      <c r="C243" s="37">
        <v>4301010944</v>
      </c>
      <c r="D243" s="415">
        <v>4607091387346</v>
      </c>
      <c r="E243" s="415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7"/>
      <c r="P243" s="417"/>
      <c r="Q243" s="417"/>
      <c r="R243" s="41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390</v>
      </c>
      <c r="B244" s="64" t="s">
        <v>391</v>
      </c>
      <c r="C244" s="37">
        <v>4301011353</v>
      </c>
      <c r="D244" s="415">
        <v>4607091389807</v>
      </c>
      <c r="E244" s="41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7"/>
      <c r="P244" s="417"/>
      <c r="Q244" s="417"/>
      <c r="R244" s="41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422"/>
      <c r="B245" s="422"/>
      <c r="C245" s="422"/>
      <c r="D245" s="422"/>
      <c r="E245" s="422"/>
      <c r="F245" s="422"/>
      <c r="G245" s="422"/>
      <c r="H245" s="422"/>
      <c r="I245" s="422"/>
      <c r="J245" s="422"/>
      <c r="K245" s="422"/>
      <c r="L245" s="422"/>
      <c r="M245" s="423"/>
      <c r="N245" s="419" t="s">
        <v>43</v>
      </c>
      <c r="O245" s="420"/>
      <c r="P245" s="420"/>
      <c r="Q245" s="420"/>
      <c r="R245" s="420"/>
      <c r="S245" s="420"/>
      <c r="T245" s="421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22"/>
      <c r="B246" s="422"/>
      <c r="C246" s="422"/>
      <c r="D246" s="422"/>
      <c r="E246" s="422"/>
      <c r="F246" s="422"/>
      <c r="G246" s="422"/>
      <c r="H246" s="422"/>
      <c r="I246" s="422"/>
      <c r="J246" s="422"/>
      <c r="K246" s="422"/>
      <c r="L246" s="422"/>
      <c r="M246" s="423"/>
      <c r="N246" s="419" t="s">
        <v>43</v>
      </c>
      <c r="O246" s="420"/>
      <c r="P246" s="420"/>
      <c r="Q246" s="420"/>
      <c r="R246" s="420"/>
      <c r="S246" s="420"/>
      <c r="T246" s="421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414" t="s">
        <v>110</v>
      </c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4"/>
      <c r="P247" s="414"/>
      <c r="Q247" s="414"/>
      <c r="R247" s="414"/>
      <c r="S247" s="414"/>
      <c r="T247" s="414"/>
      <c r="U247" s="414"/>
      <c r="V247" s="414"/>
      <c r="W247" s="414"/>
      <c r="X247" s="414"/>
      <c r="Y247" s="67"/>
      <c r="Z247" s="67"/>
    </row>
    <row r="248" spans="1:53" ht="27" customHeight="1" x14ac:dyDescent="0.25">
      <c r="A248" s="64" t="s">
        <v>392</v>
      </c>
      <c r="B248" s="64" t="s">
        <v>393</v>
      </c>
      <c r="C248" s="37">
        <v>4301020254</v>
      </c>
      <c r="D248" s="415">
        <v>4680115881914</v>
      </c>
      <c r="E248" s="41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7"/>
      <c r="P248" s="417"/>
      <c r="Q248" s="417"/>
      <c r="R248" s="41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22"/>
      <c r="B249" s="422"/>
      <c r="C249" s="422"/>
      <c r="D249" s="422"/>
      <c r="E249" s="422"/>
      <c r="F249" s="422"/>
      <c r="G249" s="422"/>
      <c r="H249" s="422"/>
      <c r="I249" s="422"/>
      <c r="J249" s="422"/>
      <c r="K249" s="422"/>
      <c r="L249" s="422"/>
      <c r="M249" s="423"/>
      <c r="N249" s="419" t="s">
        <v>43</v>
      </c>
      <c r="O249" s="420"/>
      <c r="P249" s="420"/>
      <c r="Q249" s="420"/>
      <c r="R249" s="420"/>
      <c r="S249" s="420"/>
      <c r="T249" s="421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422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3"/>
      <c r="N250" s="419" t="s">
        <v>43</v>
      </c>
      <c r="O250" s="420"/>
      <c r="P250" s="420"/>
      <c r="Q250" s="420"/>
      <c r="R250" s="420"/>
      <c r="S250" s="420"/>
      <c r="T250" s="421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414" t="s">
        <v>76</v>
      </c>
      <c r="B251" s="414"/>
      <c r="C251" s="414"/>
      <c r="D251" s="414"/>
      <c r="E251" s="414"/>
      <c r="F251" s="414"/>
      <c r="G251" s="414"/>
      <c r="H251" s="414"/>
      <c r="I251" s="414"/>
      <c r="J251" s="414"/>
      <c r="K251" s="414"/>
      <c r="L251" s="414"/>
      <c r="M251" s="414"/>
      <c r="N251" s="414"/>
      <c r="O251" s="414"/>
      <c r="P251" s="414"/>
      <c r="Q251" s="414"/>
      <c r="R251" s="414"/>
      <c r="S251" s="414"/>
      <c r="T251" s="414"/>
      <c r="U251" s="414"/>
      <c r="V251" s="414"/>
      <c r="W251" s="414"/>
      <c r="X251" s="414"/>
      <c r="Y251" s="67"/>
      <c r="Z251" s="67"/>
    </row>
    <row r="252" spans="1:53" ht="27" customHeight="1" x14ac:dyDescent="0.25">
      <c r="A252" s="64" t="s">
        <v>394</v>
      </c>
      <c r="B252" s="64" t="s">
        <v>395</v>
      </c>
      <c r="C252" s="37">
        <v>4301030878</v>
      </c>
      <c r="D252" s="415">
        <v>4607091387193</v>
      </c>
      <c r="E252" s="415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7"/>
      <c r="P252" s="417"/>
      <c r="Q252" s="417"/>
      <c r="R252" s="41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396</v>
      </c>
      <c r="B253" s="64" t="s">
        <v>397</v>
      </c>
      <c r="C253" s="37">
        <v>4301031153</v>
      </c>
      <c r="D253" s="415">
        <v>4607091387230</v>
      </c>
      <c r="E253" s="41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7"/>
      <c r="P253" s="417"/>
      <c r="Q253" s="417"/>
      <c r="R253" s="418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398</v>
      </c>
      <c r="B254" s="64" t="s">
        <v>399</v>
      </c>
      <c r="C254" s="37">
        <v>4301031152</v>
      </c>
      <c r="D254" s="415">
        <v>4607091387285</v>
      </c>
      <c r="E254" s="415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7"/>
      <c r="P254" s="417"/>
      <c r="Q254" s="417"/>
      <c r="R254" s="41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400</v>
      </c>
      <c r="B255" s="64" t="s">
        <v>401</v>
      </c>
      <c r="C255" s="37">
        <v>4301031164</v>
      </c>
      <c r="D255" s="415">
        <v>4680115880481</v>
      </c>
      <c r="E255" s="415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7"/>
      <c r="P255" s="417"/>
      <c r="Q255" s="417"/>
      <c r="R255" s="41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422"/>
      <c r="B256" s="422"/>
      <c r="C256" s="422"/>
      <c r="D256" s="422"/>
      <c r="E256" s="422"/>
      <c r="F256" s="422"/>
      <c r="G256" s="422"/>
      <c r="H256" s="422"/>
      <c r="I256" s="422"/>
      <c r="J256" s="422"/>
      <c r="K256" s="422"/>
      <c r="L256" s="422"/>
      <c r="M256" s="423"/>
      <c r="N256" s="419" t="s">
        <v>43</v>
      </c>
      <c r="O256" s="420"/>
      <c r="P256" s="420"/>
      <c r="Q256" s="420"/>
      <c r="R256" s="420"/>
      <c r="S256" s="420"/>
      <c r="T256" s="421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422"/>
      <c r="B257" s="422"/>
      <c r="C257" s="422"/>
      <c r="D257" s="422"/>
      <c r="E257" s="422"/>
      <c r="F257" s="422"/>
      <c r="G257" s="422"/>
      <c r="H257" s="422"/>
      <c r="I257" s="422"/>
      <c r="J257" s="422"/>
      <c r="K257" s="422"/>
      <c r="L257" s="422"/>
      <c r="M257" s="423"/>
      <c r="N257" s="419" t="s">
        <v>43</v>
      </c>
      <c r="O257" s="420"/>
      <c r="P257" s="420"/>
      <c r="Q257" s="420"/>
      <c r="R257" s="420"/>
      <c r="S257" s="420"/>
      <c r="T257" s="421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414" t="s">
        <v>81</v>
      </c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4"/>
      <c r="N258" s="414"/>
      <c r="O258" s="414"/>
      <c r="P258" s="414"/>
      <c r="Q258" s="414"/>
      <c r="R258" s="414"/>
      <c r="S258" s="414"/>
      <c r="T258" s="414"/>
      <c r="U258" s="414"/>
      <c r="V258" s="414"/>
      <c r="W258" s="414"/>
      <c r="X258" s="414"/>
      <c r="Y258" s="67"/>
      <c r="Z258" s="67"/>
    </row>
    <row r="259" spans="1:53" ht="16.5" customHeight="1" x14ac:dyDescent="0.25">
      <c r="A259" s="64" t="s">
        <v>402</v>
      </c>
      <c r="B259" s="64" t="s">
        <v>403</v>
      </c>
      <c r="C259" s="37">
        <v>4301051100</v>
      </c>
      <c r="D259" s="415">
        <v>4607091387766</v>
      </c>
      <c r="E259" s="41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7"/>
      <c r="P259" s="417"/>
      <c r="Q259" s="417"/>
      <c r="R259" s="418"/>
      <c r="S259" s="40" t="s">
        <v>48</v>
      </c>
      <c r="T259" s="40" t="s">
        <v>48</v>
      </c>
      <c r="U259" s="41" t="s">
        <v>0</v>
      </c>
      <c r="V259" s="59">
        <v>1200</v>
      </c>
      <c r="W259" s="56">
        <f t="shared" ref="W259:W266" si="15">IFERROR(IF(V259="",0,CEILING((V259/$H259),1)*$H259),"")</f>
        <v>1201.2</v>
      </c>
      <c r="X259" s="42">
        <f>IFERROR(IF(W259=0,"",ROUNDUP(W259/H259,0)*0.02175),"")</f>
        <v>3.3494999999999999</v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404</v>
      </c>
      <c r="B260" s="64" t="s">
        <v>405</v>
      </c>
      <c r="C260" s="37">
        <v>4301051116</v>
      </c>
      <c r="D260" s="415">
        <v>4607091387957</v>
      </c>
      <c r="E260" s="41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7"/>
      <c r="P260" s="417"/>
      <c r="Q260" s="417"/>
      <c r="R260" s="41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406</v>
      </c>
      <c r="B261" s="64" t="s">
        <v>407</v>
      </c>
      <c r="C261" s="37">
        <v>4301051115</v>
      </c>
      <c r="D261" s="415">
        <v>4607091387964</v>
      </c>
      <c r="E261" s="41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7"/>
      <c r="P261" s="417"/>
      <c r="Q261" s="417"/>
      <c r="R261" s="41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408</v>
      </c>
      <c r="B262" s="64" t="s">
        <v>409</v>
      </c>
      <c r="C262" s="37">
        <v>4301051134</v>
      </c>
      <c r="D262" s="415">
        <v>4607091381672</v>
      </c>
      <c r="E262" s="415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80</v>
      </c>
      <c r="L262" s="39" t="s">
        <v>79</v>
      </c>
      <c r="M262" s="38">
        <v>40</v>
      </c>
      <c r="N262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7"/>
      <c r="P262" s="417"/>
      <c r="Q262" s="417"/>
      <c r="R262" s="41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410</v>
      </c>
      <c r="B263" s="64" t="s">
        <v>411</v>
      </c>
      <c r="C263" s="37">
        <v>4301051130</v>
      </c>
      <c r="D263" s="415">
        <v>4607091387537</v>
      </c>
      <c r="E263" s="415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80</v>
      </c>
      <c r="L263" s="39" t="s">
        <v>79</v>
      </c>
      <c r="M263" s="38">
        <v>40</v>
      </c>
      <c r="N263" s="5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7"/>
      <c r="P263" s="417"/>
      <c r="Q263" s="417"/>
      <c r="R263" s="41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412</v>
      </c>
      <c r="B264" s="64" t="s">
        <v>413</v>
      </c>
      <c r="C264" s="37">
        <v>4301051132</v>
      </c>
      <c r="D264" s="415">
        <v>4607091387513</v>
      </c>
      <c r="E264" s="415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80</v>
      </c>
      <c r="L264" s="39" t="s">
        <v>79</v>
      </c>
      <c r="M264" s="38">
        <v>40</v>
      </c>
      <c r="N264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7"/>
      <c r="P264" s="417"/>
      <c r="Q264" s="417"/>
      <c r="R264" s="41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414</v>
      </c>
      <c r="B265" s="64" t="s">
        <v>415</v>
      </c>
      <c r="C265" s="37">
        <v>4301051277</v>
      </c>
      <c r="D265" s="415">
        <v>4680115880511</v>
      </c>
      <c r="E265" s="415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80</v>
      </c>
      <c r="L265" s="39" t="s">
        <v>132</v>
      </c>
      <c r="M265" s="38">
        <v>40</v>
      </c>
      <c r="N265" s="5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7"/>
      <c r="P265" s="417"/>
      <c r="Q265" s="417"/>
      <c r="R265" s="41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416</v>
      </c>
      <c r="B266" s="64" t="s">
        <v>417</v>
      </c>
      <c r="C266" s="37">
        <v>4301051344</v>
      </c>
      <c r="D266" s="415">
        <v>4680115880412</v>
      </c>
      <c r="E266" s="415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80</v>
      </c>
      <c r="L266" s="39" t="s">
        <v>132</v>
      </c>
      <c r="M266" s="38">
        <v>45</v>
      </c>
      <c r="N266" s="5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7"/>
      <c r="P266" s="417"/>
      <c r="Q266" s="417"/>
      <c r="R266" s="41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22"/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3"/>
      <c r="N267" s="419" t="s">
        <v>43</v>
      </c>
      <c r="O267" s="420"/>
      <c r="P267" s="420"/>
      <c r="Q267" s="420"/>
      <c r="R267" s="420"/>
      <c r="S267" s="420"/>
      <c r="T267" s="421"/>
      <c r="U267" s="43" t="s">
        <v>42</v>
      </c>
      <c r="V267" s="44">
        <f>IFERROR(V259/H259,"0")+IFERROR(V260/H260,"0")+IFERROR(V261/H261,"0")+IFERROR(V262/H262,"0")+IFERROR(V263/H263,"0")+IFERROR(V264/H264,"0")+IFERROR(V265/H265,"0")+IFERROR(V266/H266,"0")</f>
        <v>153.84615384615384</v>
      </c>
      <c r="W267" s="44">
        <f>IFERROR(W259/H259,"0")+IFERROR(W260/H260,"0")+IFERROR(W261/H261,"0")+IFERROR(W262/H262,"0")+IFERROR(W263/H263,"0")+IFERROR(W264/H264,"0")+IFERROR(W265/H265,"0")+IFERROR(W266/H266,"0")</f>
        <v>154</v>
      </c>
      <c r="X267" s="44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3.3494999999999999</v>
      </c>
      <c r="Y267" s="68"/>
      <c r="Z267" s="68"/>
    </row>
    <row r="268" spans="1:53" x14ac:dyDescent="0.2">
      <c r="A268" s="422"/>
      <c r="B268" s="422"/>
      <c r="C268" s="422"/>
      <c r="D268" s="422"/>
      <c r="E268" s="422"/>
      <c r="F268" s="422"/>
      <c r="G268" s="422"/>
      <c r="H268" s="422"/>
      <c r="I268" s="422"/>
      <c r="J268" s="422"/>
      <c r="K268" s="422"/>
      <c r="L268" s="422"/>
      <c r="M268" s="423"/>
      <c r="N268" s="419" t="s">
        <v>43</v>
      </c>
      <c r="O268" s="420"/>
      <c r="P268" s="420"/>
      <c r="Q268" s="420"/>
      <c r="R268" s="420"/>
      <c r="S268" s="420"/>
      <c r="T268" s="421"/>
      <c r="U268" s="43" t="s">
        <v>0</v>
      </c>
      <c r="V268" s="44">
        <f>IFERROR(SUM(V259:V266),"0")</f>
        <v>1200</v>
      </c>
      <c r="W268" s="44">
        <f>IFERROR(SUM(W259:W266),"0")</f>
        <v>1201.2</v>
      </c>
      <c r="X268" s="43"/>
      <c r="Y268" s="68"/>
      <c r="Z268" s="68"/>
    </row>
    <row r="269" spans="1:53" ht="14.25" customHeight="1" x14ac:dyDescent="0.25">
      <c r="A269" s="414" t="s">
        <v>215</v>
      </c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4"/>
      <c r="P269" s="414"/>
      <c r="Q269" s="414"/>
      <c r="R269" s="414"/>
      <c r="S269" s="414"/>
      <c r="T269" s="414"/>
      <c r="U269" s="414"/>
      <c r="V269" s="414"/>
      <c r="W269" s="414"/>
      <c r="X269" s="414"/>
      <c r="Y269" s="67"/>
      <c r="Z269" s="67"/>
    </row>
    <row r="270" spans="1:53" ht="16.5" customHeight="1" x14ac:dyDescent="0.25">
      <c r="A270" s="64" t="s">
        <v>418</v>
      </c>
      <c r="B270" s="64" t="s">
        <v>419</v>
      </c>
      <c r="C270" s="37">
        <v>4301060326</v>
      </c>
      <c r="D270" s="415">
        <v>4607091380880</v>
      </c>
      <c r="E270" s="415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79</v>
      </c>
      <c r="M270" s="38">
        <v>30</v>
      </c>
      <c r="N270" s="5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7"/>
      <c r="P270" s="417"/>
      <c r="Q270" s="417"/>
      <c r="R270" s="418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420</v>
      </c>
      <c r="B271" s="64" t="s">
        <v>421</v>
      </c>
      <c r="C271" s="37">
        <v>4301060308</v>
      </c>
      <c r="D271" s="415">
        <v>4607091384482</v>
      </c>
      <c r="E271" s="415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79</v>
      </c>
      <c r="M271" s="38">
        <v>30</v>
      </c>
      <c r="N271" s="5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7"/>
      <c r="P271" s="417"/>
      <c r="Q271" s="417"/>
      <c r="R271" s="418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6.5" customHeight="1" x14ac:dyDescent="0.25">
      <c r="A272" s="64" t="s">
        <v>422</v>
      </c>
      <c r="B272" s="64" t="s">
        <v>423</v>
      </c>
      <c r="C272" s="37">
        <v>4301060325</v>
      </c>
      <c r="D272" s="415">
        <v>4607091380897</v>
      </c>
      <c r="E272" s="41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7"/>
      <c r="P272" s="417"/>
      <c r="Q272" s="417"/>
      <c r="R272" s="41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422"/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3"/>
      <c r="N273" s="419" t="s">
        <v>43</v>
      </c>
      <c r="O273" s="420"/>
      <c r="P273" s="420"/>
      <c r="Q273" s="420"/>
      <c r="R273" s="420"/>
      <c r="S273" s="420"/>
      <c r="T273" s="421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422"/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3"/>
      <c r="N274" s="419" t="s">
        <v>43</v>
      </c>
      <c r="O274" s="420"/>
      <c r="P274" s="420"/>
      <c r="Q274" s="420"/>
      <c r="R274" s="420"/>
      <c r="S274" s="420"/>
      <c r="T274" s="421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414" t="s">
        <v>96</v>
      </c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4"/>
      <c r="N275" s="414"/>
      <c r="O275" s="414"/>
      <c r="P275" s="414"/>
      <c r="Q275" s="414"/>
      <c r="R275" s="414"/>
      <c r="S275" s="414"/>
      <c r="T275" s="414"/>
      <c r="U275" s="414"/>
      <c r="V275" s="414"/>
      <c r="W275" s="414"/>
      <c r="X275" s="414"/>
      <c r="Y275" s="67"/>
      <c r="Z275" s="67"/>
    </row>
    <row r="276" spans="1:53" ht="16.5" customHeight="1" x14ac:dyDescent="0.25">
      <c r="A276" s="64" t="s">
        <v>424</v>
      </c>
      <c r="B276" s="64" t="s">
        <v>425</v>
      </c>
      <c r="C276" s="37">
        <v>4301030232</v>
      </c>
      <c r="D276" s="415">
        <v>4607091388374</v>
      </c>
      <c r="E276" s="415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80</v>
      </c>
      <c r="L276" s="39" t="s">
        <v>100</v>
      </c>
      <c r="M276" s="38">
        <v>180</v>
      </c>
      <c r="N276" s="581" t="s">
        <v>426</v>
      </c>
      <c r="O276" s="417"/>
      <c r="P276" s="417"/>
      <c r="Q276" s="417"/>
      <c r="R276" s="41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427</v>
      </c>
      <c r="B277" s="64" t="s">
        <v>428</v>
      </c>
      <c r="C277" s="37">
        <v>4301030235</v>
      </c>
      <c r="D277" s="415">
        <v>4607091388381</v>
      </c>
      <c r="E277" s="415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80</v>
      </c>
      <c r="L277" s="39" t="s">
        <v>100</v>
      </c>
      <c r="M277" s="38">
        <v>180</v>
      </c>
      <c r="N277" s="582" t="s">
        <v>429</v>
      </c>
      <c r="O277" s="417"/>
      <c r="P277" s="417"/>
      <c r="Q277" s="417"/>
      <c r="R277" s="41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4301030233</v>
      </c>
      <c r="D278" s="415">
        <v>4607091388404</v>
      </c>
      <c r="E278" s="415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80</v>
      </c>
      <c r="L278" s="39" t="s">
        <v>100</v>
      </c>
      <c r="M278" s="38">
        <v>180</v>
      </c>
      <c r="N278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7"/>
      <c r="P278" s="417"/>
      <c r="Q278" s="417"/>
      <c r="R278" s="41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422"/>
      <c r="B279" s="422"/>
      <c r="C279" s="422"/>
      <c r="D279" s="422"/>
      <c r="E279" s="422"/>
      <c r="F279" s="422"/>
      <c r="G279" s="422"/>
      <c r="H279" s="422"/>
      <c r="I279" s="422"/>
      <c r="J279" s="422"/>
      <c r="K279" s="422"/>
      <c r="L279" s="422"/>
      <c r="M279" s="423"/>
      <c r="N279" s="419" t="s">
        <v>43</v>
      </c>
      <c r="O279" s="420"/>
      <c r="P279" s="420"/>
      <c r="Q279" s="420"/>
      <c r="R279" s="420"/>
      <c r="S279" s="420"/>
      <c r="T279" s="421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422"/>
      <c r="B280" s="422"/>
      <c r="C280" s="422"/>
      <c r="D280" s="422"/>
      <c r="E280" s="422"/>
      <c r="F280" s="422"/>
      <c r="G280" s="422"/>
      <c r="H280" s="422"/>
      <c r="I280" s="422"/>
      <c r="J280" s="422"/>
      <c r="K280" s="422"/>
      <c r="L280" s="422"/>
      <c r="M280" s="423"/>
      <c r="N280" s="419" t="s">
        <v>43</v>
      </c>
      <c r="O280" s="420"/>
      <c r="P280" s="420"/>
      <c r="Q280" s="420"/>
      <c r="R280" s="420"/>
      <c r="S280" s="420"/>
      <c r="T280" s="421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414" t="s">
        <v>432</v>
      </c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67"/>
      <c r="Z281" s="67"/>
    </row>
    <row r="282" spans="1:53" ht="16.5" customHeight="1" x14ac:dyDescent="0.25">
      <c r="A282" s="64" t="s">
        <v>433</v>
      </c>
      <c r="B282" s="64" t="s">
        <v>434</v>
      </c>
      <c r="C282" s="37">
        <v>4301180007</v>
      </c>
      <c r="D282" s="415">
        <v>4680115881808</v>
      </c>
      <c r="E282" s="415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436</v>
      </c>
      <c r="L282" s="39" t="s">
        <v>435</v>
      </c>
      <c r="M282" s="38">
        <v>730</v>
      </c>
      <c r="N282" s="5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7"/>
      <c r="P282" s="417"/>
      <c r="Q282" s="417"/>
      <c r="R282" s="41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25">
      <c r="A283" s="64" t="s">
        <v>437</v>
      </c>
      <c r="B283" s="64" t="s">
        <v>438</v>
      </c>
      <c r="C283" s="37">
        <v>4301180006</v>
      </c>
      <c r="D283" s="415">
        <v>4680115881822</v>
      </c>
      <c r="E283" s="415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436</v>
      </c>
      <c r="L283" s="39" t="s">
        <v>435</v>
      </c>
      <c r="M283" s="38">
        <v>730</v>
      </c>
      <c r="N283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7"/>
      <c r="P283" s="417"/>
      <c r="Q283" s="417"/>
      <c r="R283" s="41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439</v>
      </c>
      <c r="B284" s="64" t="s">
        <v>440</v>
      </c>
      <c r="C284" s="37">
        <v>4301180001</v>
      </c>
      <c r="D284" s="415">
        <v>4680115880016</v>
      </c>
      <c r="E284" s="41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436</v>
      </c>
      <c r="L284" s="39" t="s">
        <v>435</v>
      </c>
      <c r="M284" s="38">
        <v>730</v>
      </c>
      <c r="N284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7"/>
      <c r="P284" s="417"/>
      <c r="Q284" s="417"/>
      <c r="R284" s="418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422"/>
      <c r="B285" s="422"/>
      <c r="C285" s="422"/>
      <c r="D285" s="422"/>
      <c r="E285" s="422"/>
      <c r="F285" s="422"/>
      <c r="G285" s="422"/>
      <c r="H285" s="422"/>
      <c r="I285" s="422"/>
      <c r="J285" s="422"/>
      <c r="K285" s="422"/>
      <c r="L285" s="422"/>
      <c r="M285" s="423"/>
      <c r="N285" s="419" t="s">
        <v>43</v>
      </c>
      <c r="O285" s="420"/>
      <c r="P285" s="420"/>
      <c r="Q285" s="420"/>
      <c r="R285" s="420"/>
      <c r="S285" s="420"/>
      <c r="T285" s="421"/>
      <c r="U285" s="43" t="s">
        <v>42</v>
      </c>
      <c r="V285" s="44">
        <f>IFERROR(V282/H282,"0")+IFERROR(V283/H283,"0")+IFERROR(V284/H284,"0")</f>
        <v>0</v>
      </c>
      <c r="W285" s="44">
        <f>IFERROR(W282/H282,"0")+IFERROR(W283/H283,"0")+IFERROR(W284/H284,"0")</f>
        <v>0</v>
      </c>
      <c r="X285" s="44">
        <f>IFERROR(IF(X282="",0,X282),"0")+IFERROR(IF(X283="",0,X283),"0")+IFERROR(IF(X284="",0,X284),"0")</f>
        <v>0</v>
      </c>
      <c r="Y285" s="68"/>
      <c r="Z285" s="68"/>
    </row>
    <row r="286" spans="1:53" x14ac:dyDescent="0.2">
      <c r="A286" s="422"/>
      <c r="B286" s="422"/>
      <c r="C286" s="422"/>
      <c r="D286" s="422"/>
      <c r="E286" s="422"/>
      <c r="F286" s="422"/>
      <c r="G286" s="422"/>
      <c r="H286" s="422"/>
      <c r="I286" s="422"/>
      <c r="J286" s="422"/>
      <c r="K286" s="422"/>
      <c r="L286" s="422"/>
      <c r="M286" s="423"/>
      <c r="N286" s="419" t="s">
        <v>43</v>
      </c>
      <c r="O286" s="420"/>
      <c r="P286" s="420"/>
      <c r="Q286" s="420"/>
      <c r="R286" s="420"/>
      <c r="S286" s="420"/>
      <c r="T286" s="421"/>
      <c r="U286" s="43" t="s">
        <v>0</v>
      </c>
      <c r="V286" s="44">
        <f>IFERROR(SUM(V282:V284),"0")</f>
        <v>0</v>
      </c>
      <c r="W286" s="44">
        <f>IFERROR(SUM(W282:W284),"0")</f>
        <v>0</v>
      </c>
      <c r="X286" s="43"/>
      <c r="Y286" s="68"/>
      <c r="Z286" s="68"/>
    </row>
    <row r="287" spans="1:53" ht="16.5" customHeight="1" x14ac:dyDescent="0.25">
      <c r="A287" s="413" t="s">
        <v>441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66"/>
      <c r="Z287" s="66"/>
    </row>
    <row r="288" spans="1:53" ht="14.25" customHeight="1" x14ac:dyDescent="0.25">
      <c r="A288" s="414" t="s">
        <v>118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7"/>
      <c r="Z288" s="67"/>
    </row>
    <row r="289" spans="1:53" ht="27" customHeight="1" x14ac:dyDescent="0.25">
      <c r="A289" s="64" t="s">
        <v>442</v>
      </c>
      <c r="B289" s="64" t="s">
        <v>443</v>
      </c>
      <c r="C289" s="37">
        <v>4301011315</v>
      </c>
      <c r="D289" s="415">
        <v>4607091387421</v>
      </c>
      <c r="E289" s="415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8">
        <v>55</v>
      </c>
      <c r="N289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7"/>
      <c r="P289" s="417"/>
      <c r="Q289" s="417"/>
      <c r="R289" s="41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6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442</v>
      </c>
      <c r="B290" s="64" t="s">
        <v>444</v>
      </c>
      <c r="C290" s="37">
        <v>4301011121</v>
      </c>
      <c r="D290" s="415">
        <v>4607091387421</v>
      </c>
      <c r="E290" s="415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5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7"/>
      <c r="P290" s="417"/>
      <c r="Q290" s="417"/>
      <c r="R290" s="41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446</v>
      </c>
      <c r="C291" s="37">
        <v>4301011396</v>
      </c>
      <c r="D291" s="415">
        <v>4607091387452</v>
      </c>
      <c r="E291" s="415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8">
        <v>55</v>
      </c>
      <c r="N291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7"/>
      <c r="P291" s="417"/>
      <c r="Q291" s="417"/>
      <c r="R291" s="41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4301011322</v>
      </c>
      <c r="D292" s="415">
        <v>4607091387452</v>
      </c>
      <c r="E292" s="415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132</v>
      </c>
      <c r="M292" s="38">
        <v>55</v>
      </c>
      <c r="N292" s="5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7"/>
      <c r="P292" s="417"/>
      <c r="Q292" s="417"/>
      <c r="R292" s="41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445</v>
      </c>
      <c r="B293" s="64" t="s">
        <v>448</v>
      </c>
      <c r="C293" s="37">
        <v>4301011619</v>
      </c>
      <c r="D293" s="415">
        <v>4607091387452</v>
      </c>
      <c r="E293" s="415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114</v>
      </c>
      <c r="L293" s="39" t="s">
        <v>113</v>
      </c>
      <c r="M293" s="38">
        <v>55</v>
      </c>
      <c r="N293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7"/>
      <c r="P293" s="417"/>
      <c r="Q293" s="417"/>
      <c r="R293" s="41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4301011313</v>
      </c>
      <c r="D294" s="415">
        <v>4607091385984</v>
      </c>
      <c r="E294" s="415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5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7"/>
      <c r="P294" s="417"/>
      <c r="Q294" s="417"/>
      <c r="R294" s="41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452</v>
      </c>
      <c r="C295" s="37">
        <v>4301011316</v>
      </c>
      <c r="D295" s="415">
        <v>4607091387438</v>
      </c>
      <c r="E295" s="415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80</v>
      </c>
      <c r="L295" s="39" t="s">
        <v>113</v>
      </c>
      <c r="M295" s="38">
        <v>55</v>
      </c>
      <c r="N295" s="5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7"/>
      <c r="P295" s="417"/>
      <c r="Q295" s="417"/>
      <c r="R295" s="41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453</v>
      </c>
      <c r="B296" s="64" t="s">
        <v>454</v>
      </c>
      <c r="C296" s="37">
        <v>4301011318</v>
      </c>
      <c r="D296" s="415">
        <v>4607091387469</v>
      </c>
      <c r="E296" s="415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55</v>
      </c>
      <c r="N296" s="5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7"/>
      <c r="P296" s="417"/>
      <c r="Q296" s="417"/>
      <c r="R296" s="41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422"/>
      <c r="B297" s="422"/>
      <c r="C297" s="422"/>
      <c r="D297" s="422"/>
      <c r="E297" s="422"/>
      <c r="F297" s="422"/>
      <c r="G297" s="422"/>
      <c r="H297" s="422"/>
      <c r="I297" s="422"/>
      <c r="J297" s="422"/>
      <c r="K297" s="422"/>
      <c r="L297" s="422"/>
      <c r="M297" s="423"/>
      <c r="N297" s="419" t="s">
        <v>43</v>
      </c>
      <c r="O297" s="420"/>
      <c r="P297" s="420"/>
      <c r="Q297" s="420"/>
      <c r="R297" s="420"/>
      <c r="S297" s="420"/>
      <c r="T297" s="421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x14ac:dyDescent="0.2">
      <c r="A298" s="422"/>
      <c r="B298" s="422"/>
      <c r="C298" s="422"/>
      <c r="D298" s="422"/>
      <c r="E298" s="422"/>
      <c r="F298" s="422"/>
      <c r="G298" s="422"/>
      <c r="H298" s="422"/>
      <c r="I298" s="422"/>
      <c r="J298" s="422"/>
      <c r="K298" s="422"/>
      <c r="L298" s="422"/>
      <c r="M298" s="423"/>
      <c r="N298" s="419" t="s">
        <v>43</v>
      </c>
      <c r="O298" s="420"/>
      <c r="P298" s="420"/>
      <c r="Q298" s="420"/>
      <c r="R298" s="420"/>
      <c r="S298" s="420"/>
      <c r="T298" s="421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customHeight="1" x14ac:dyDescent="0.25">
      <c r="A299" s="414" t="s">
        <v>76</v>
      </c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4"/>
      <c r="N299" s="414"/>
      <c r="O299" s="414"/>
      <c r="P299" s="414"/>
      <c r="Q299" s="414"/>
      <c r="R299" s="414"/>
      <c r="S299" s="414"/>
      <c r="T299" s="414"/>
      <c r="U299" s="414"/>
      <c r="V299" s="414"/>
      <c r="W299" s="414"/>
      <c r="X299" s="414"/>
      <c r="Y299" s="67"/>
      <c r="Z299" s="67"/>
    </row>
    <row r="300" spans="1:53" ht="27" customHeight="1" x14ac:dyDescent="0.25">
      <c r="A300" s="64" t="s">
        <v>455</v>
      </c>
      <c r="B300" s="64" t="s">
        <v>456</v>
      </c>
      <c r="C300" s="37">
        <v>4301031154</v>
      </c>
      <c r="D300" s="415">
        <v>4607091387292</v>
      </c>
      <c r="E300" s="415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80</v>
      </c>
      <c r="L300" s="39" t="s">
        <v>79</v>
      </c>
      <c r="M300" s="38">
        <v>45</v>
      </c>
      <c r="N300" s="5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7"/>
      <c r="P300" s="417"/>
      <c r="Q300" s="417"/>
      <c r="R300" s="418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27" customHeight="1" x14ac:dyDescent="0.25">
      <c r="A301" s="64" t="s">
        <v>457</v>
      </c>
      <c r="B301" s="64" t="s">
        <v>458</v>
      </c>
      <c r="C301" s="37">
        <v>4301031155</v>
      </c>
      <c r="D301" s="415">
        <v>4607091387315</v>
      </c>
      <c r="E301" s="415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80</v>
      </c>
      <c r="L301" s="39" t="s">
        <v>79</v>
      </c>
      <c r="M301" s="38">
        <v>45</v>
      </c>
      <c r="N301" s="5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7"/>
      <c r="P301" s="417"/>
      <c r="Q301" s="417"/>
      <c r="R301" s="41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x14ac:dyDescent="0.2">
      <c r="A302" s="422"/>
      <c r="B302" s="422"/>
      <c r="C302" s="422"/>
      <c r="D302" s="422"/>
      <c r="E302" s="422"/>
      <c r="F302" s="422"/>
      <c r="G302" s="422"/>
      <c r="H302" s="422"/>
      <c r="I302" s="422"/>
      <c r="J302" s="422"/>
      <c r="K302" s="422"/>
      <c r="L302" s="422"/>
      <c r="M302" s="423"/>
      <c r="N302" s="419" t="s">
        <v>43</v>
      </c>
      <c r="O302" s="420"/>
      <c r="P302" s="420"/>
      <c r="Q302" s="420"/>
      <c r="R302" s="420"/>
      <c r="S302" s="420"/>
      <c r="T302" s="421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422"/>
      <c r="B303" s="422"/>
      <c r="C303" s="422"/>
      <c r="D303" s="422"/>
      <c r="E303" s="422"/>
      <c r="F303" s="422"/>
      <c r="G303" s="422"/>
      <c r="H303" s="422"/>
      <c r="I303" s="422"/>
      <c r="J303" s="422"/>
      <c r="K303" s="422"/>
      <c r="L303" s="422"/>
      <c r="M303" s="423"/>
      <c r="N303" s="419" t="s">
        <v>43</v>
      </c>
      <c r="O303" s="420"/>
      <c r="P303" s="420"/>
      <c r="Q303" s="420"/>
      <c r="R303" s="420"/>
      <c r="S303" s="420"/>
      <c r="T303" s="421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6.5" customHeight="1" x14ac:dyDescent="0.25">
      <c r="A304" s="413" t="s">
        <v>459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66"/>
      <c r="Z304" s="66"/>
    </row>
    <row r="305" spans="1:53" ht="14.25" customHeight="1" x14ac:dyDescent="0.25">
      <c r="A305" s="414" t="s">
        <v>76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7"/>
      <c r="Z305" s="67"/>
    </row>
    <row r="306" spans="1:53" ht="27" customHeight="1" x14ac:dyDescent="0.25">
      <c r="A306" s="64" t="s">
        <v>460</v>
      </c>
      <c r="B306" s="64" t="s">
        <v>461</v>
      </c>
      <c r="C306" s="37">
        <v>4301031066</v>
      </c>
      <c r="D306" s="415">
        <v>4607091383836</v>
      </c>
      <c r="E306" s="415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80</v>
      </c>
      <c r="L306" s="39" t="s">
        <v>79</v>
      </c>
      <c r="M306" s="38">
        <v>40</v>
      </c>
      <c r="N306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7"/>
      <c r="P306" s="417"/>
      <c r="Q306" s="417"/>
      <c r="R306" s="418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7" t="s">
        <v>66</v>
      </c>
    </row>
    <row r="307" spans="1:53" x14ac:dyDescent="0.2">
      <c r="A307" s="422"/>
      <c r="B307" s="422"/>
      <c r="C307" s="422"/>
      <c r="D307" s="422"/>
      <c r="E307" s="422"/>
      <c r="F307" s="422"/>
      <c r="G307" s="422"/>
      <c r="H307" s="422"/>
      <c r="I307" s="422"/>
      <c r="J307" s="422"/>
      <c r="K307" s="422"/>
      <c r="L307" s="422"/>
      <c r="M307" s="423"/>
      <c r="N307" s="419" t="s">
        <v>43</v>
      </c>
      <c r="O307" s="420"/>
      <c r="P307" s="420"/>
      <c r="Q307" s="420"/>
      <c r="R307" s="420"/>
      <c r="S307" s="420"/>
      <c r="T307" s="421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422"/>
      <c r="B308" s="422"/>
      <c r="C308" s="422"/>
      <c r="D308" s="422"/>
      <c r="E308" s="422"/>
      <c r="F308" s="422"/>
      <c r="G308" s="422"/>
      <c r="H308" s="422"/>
      <c r="I308" s="422"/>
      <c r="J308" s="422"/>
      <c r="K308" s="422"/>
      <c r="L308" s="422"/>
      <c r="M308" s="423"/>
      <c r="N308" s="419" t="s">
        <v>43</v>
      </c>
      <c r="O308" s="420"/>
      <c r="P308" s="420"/>
      <c r="Q308" s="420"/>
      <c r="R308" s="420"/>
      <c r="S308" s="420"/>
      <c r="T308" s="421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414" t="s">
        <v>81</v>
      </c>
      <c r="B309" s="414"/>
      <c r="C309" s="414"/>
      <c r="D309" s="414"/>
      <c r="E309" s="414"/>
      <c r="F309" s="414"/>
      <c r="G309" s="414"/>
      <c r="H309" s="414"/>
      <c r="I309" s="414"/>
      <c r="J309" s="414"/>
      <c r="K309" s="414"/>
      <c r="L309" s="414"/>
      <c r="M309" s="414"/>
      <c r="N309" s="414"/>
      <c r="O309" s="414"/>
      <c r="P309" s="414"/>
      <c r="Q309" s="414"/>
      <c r="R309" s="414"/>
      <c r="S309" s="414"/>
      <c r="T309" s="414"/>
      <c r="U309" s="414"/>
      <c r="V309" s="414"/>
      <c r="W309" s="414"/>
      <c r="X309" s="414"/>
      <c r="Y309" s="67"/>
      <c r="Z309" s="67"/>
    </row>
    <row r="310" spans="1:53" ht="27" customHeight="1" x14ac:dyDescent="0.25">
      <c r="A310" s="64" t="s">
        <v>462</v>
      </c>
      <c r="B310" s="64" t="s">
        <v>463</v>
      </c>
      <c r="C310" s="37">
        <v>4301051142</v>
      </c>
      <c r="D310" s="415">
        <v>4607091387919</v>
      </c>
      <c r="E310" s="415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79</v>
      </c>
      <c r="M310" s="38">
        <v>45</v>
      </c>
      <c r="N310" s="5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7"/>
      <c r="P310" s="417"/>
      <c r="Q310" s="417"/>
      <c r="R310" s="418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ht="27" customHeight="1" x14ac:dyDescent="0.25">
      <c r="A311" s="64" t="s">
        <v>464</v>
      </c>
      <c r="B311" s="64" t="s">
        <v>465</v>
      </c>
      <c r="C311" s="37">
        <v>4301051461</v>
      </c>
      <c r="D311" s="415">
        <v>4680115883604</v>
      </c>
      <c r="E311" s="415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80</v>
      </c>
      <c r="L311" s="39" t="s">
        <v>132</v>
      </c>
      <c r="M311" s="38">
        <v>45</v>
      </c>
      <c r="N311" s="5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7"/>
      <c r="P311" s="417"/>
      <c r="Q311" s="417"/>
      <c r="R311" s="418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466</v>
      </c>
      <c r="B312" s="64" t="s">
        <v>467</v>
      </c>
      <c r="C312" s="37">
        <v>4301051485</v>
      </c>
      <c r="D312" s="415">
        <v>4680115883567</v>
      </c>
      <c r="E312" s="415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80</v>
      </c>
      <c r="L312" s="39" t="s">
        <v>79</v>
      </c>
      <c r="M312" s="38">
        <v>40</v>
      </c>
      <c r="N312" s="6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7"/>
      <c r="P312" s="417"/>
      <c r="Q312" s="417"/>
      <c r="R312" s="41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422"/>
      <c r="B313" s="422"/>
      <c r="C313" s="422"/>
      <c r="D313" s="422"/>
      <c r="E313" s="422"/>
      <c r="F313" s="422"/>
      <c r="G313" s="422"/>
      <c r="H313" s="422"/>
      <c r="I313" s="422"/>
      <c r="J313" s="422"/>
      <c r="K313" s="422"/>
      <c r="L313" s="422"/>
      <c r="M313" s="423"/>
      <c r="N313" s="419" t="s">
        <v>43</v>
      </c>
      <c r="O313" s="420"/>
      <c r="P313" s="420"/>
      <c r="Q313" s="420"/>
      <c r="R313" s="420"/>
      <c r="S313" s="420"/>
      <c r="T313" s="421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422"/>
      <c r="B314" s="422"/>
      <c r="C314" s="422"/>
      <c r="D314" s="422"/>
      <c r="E314" s="422"/>
      <c r="F314" s="422"/>
      <c r="G314" s="422"/>
      <c r="H314" s="422"/>
      <c r="I314" s="422"/>
      <c r="J314" s="422"/>
      <c r="K314" s="422"/>
      <c r="L314" s="422"/>
      <c r="M314" s="423"/>
      <c r="N314" s="419" t="s">
        <v>43</v>
      </c>
      <c r="O314" s="420"/>
      <c r="P314" s="420"/>
      <c r="Q314" s="420"/>
      <c r="R314" s="420"/>
      <c r="S314" s="420"/>
      <c r="T314" s="421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414" t="s">
        <v>215</v>
      </c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4"/>
      <c r="P315" s="414"/>
      <c r="Q315" s="414"/>
      <c r="R315" s="414"/>
      <c r="S315" s="414"/>
      <c r="T315" s="414"/>
      <c r="U315" s="414"/>
      <c r="V315" s="414"/>
      <c r="W315" s="414"/>
      <c r="X315" s="414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4301060324</v>
      </c>
      <c r="D316" s="415">
        <v>4607091388831</v>
      </c>
      <c r="E316" s="415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7"/>
      <c r="P316" s="417"/>
      <c r="Q316" s="417"/>
      <c r="R316" s="41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422"/>
      <c r="B317" s="422"/>
      <c r="C317" s="422"/>
      <c r="D317" s="422"/>
      <c r="E317" s="422"/>
      <c r="F317" s="422"/>
      <c r="G317" s="422"/>
      <c r="H317" s="422"/>
      <c r="I317" s="422"/>
      <c r="J317" s="422"/>
      <c r="K317" s="422"/>
      <c r="L317" s="422"/>
      <c r="M317" s="423"/>
      <c r="N317" s="419" t="s">
        <v>43</v>
      </c>
      <c r="O317" s="420"/>
      <c r="P317" s="420"/>
      <c r="Q317" s="420"/>
      <c r="R317" s="420"/>
      <c r="S317" s="420"/>
      <c r="T317" s="421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422"/>
      <c r="B318" s="422"/>
      <c r="C318" s="422"/>
      <c r="D318" s="422"/>
      <c r="E318" s="422"/>
      <c r="F318" s="422"/>
      <c r="G318" s="422"/>
      <c r="H318" s="422"/>
      <c r="I318" s="422"/>
      <c r="J318" s="422"/>
      <c r="K318" s="422"/>
      <c r="L318" s="422"/>
      <c r="M318" s="423"/>
      <c r="N318" s="419" t="s">
        <v>43</v>
      </c>
      <c r="O318" s="420"/>
      <c r="P318" s="420"/>
      <c r="Q318" s="420"/>
      <c r="R318" s="420"/>
      <c r="S318" s="420"/>
      <c r="T318" s="421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414" t="s">
        <v>96</v>
      </c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4"/>
      <c r="P319" s="414"/>
      <c r="Q319" s="414"/>
      <c r="R319" s="414"/>
      <c r="S319" s="414"/>
      <c r="T319" s="414"/>
      <c r="U319" s="414"/>
      <c r="V319" s="414"/>
      <c r="W319" s="414"/>
      <c r="X319" s="414"/>
      <c r="Y319" s="67"/>
      <c r="Z319" s="67"/>
    </row>
    <row r="320" spans="1:53" ht="27" customHeight="1" x14ac:dyDescent="0.25">
      <c r="A320" s="64" t="s">
        <v>470</v>
      </c>
      <c r="B320" s="64" t="s">
        <v>471</v>
      </c>
      <c r="C320" s="37">
        <v>4301032015</v>
      </c>
      <c r="D320" s="415">
        <v>4607091383102</v>
      </c>
      <c r="E320" s="415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7"/>
      <c r="P320" s="417"/>
      <c r="Q320" s="417"/>
      <c r="R320" s="41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422"/>
      <c r="B321" s="422"/>
      <c r="C321" s="422"/>
      <c r="D321" s="422"/>
      <c r="E321" s="422"/>
      <c r="F321" s="422"/>
      <c r="G321" s="422"/>
      <c r="H321" s="422"/>
      <c r="I321" s="422"/>
      <c r="J321" s="422"/>
      <c r="K321" s="422"/>
      <c r="L321" s="422"/>
      <c r="M321" s="423"/>
      <c r="N321" s="419" t="s">
        <v>43</v>
      </c>
      <c r="O321" s="420"/>
      <c r="P321" s="420"/>
      <c r="Q321" s="420"/>
      <c r="R321" s="420"/>
      <c r="S321" s="420"/>
      <c r="T321" s="42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422"/>
      <c r="B322" s="422"/>
      <c r="C322" s="422"/>
      <c r="D322" s="422"/>
      <c r="E322" s="422"/>
      <c r="F322" s="422"/>
      <c r="G322" s="422"/>
      <c r="H322" s="422"/>
      <c r="I322" s="422"/>
      <c r="J322" s="422"/>
      <c r="K322" s="422"/>
      <c r="L322" s="422"/>
      <c r="M322" s="423"/>
      <c r="N322" s="419" t="s">
        <v>43</v>
      </c>
      <c r="O322" s="420"/>
      <c r="P322" s="420"/>
      <c r="Q322" s="420"/>
      <c r="R322" s="420"/>
      <c r="S322" s="420"/>
      <c r="T322" s="42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412" t="s">
        <v>472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55"/>
      <c r="Z323" s="55"/>
    </row>
    <row r="324" spans="1:53" ht="16.5" customHeight="1" x14ac:dyDescent="0.25">
      <c r="A324" s="413" t="s">
        <v>473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66"/>
      <c r="Z324" s="66"/>
    </row>
    <row r="325" spans="1:53" ht="14.25" customHeight="1" x14ac:dyDescent="0.25">
      <c r="A325" s="414" t="s">
        <v>81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7"/>
      <c r="Z325" s="67"/>
    </row>
    <row r="326" spans="1:53" ht="27" customHeight="1" x14ac:dyDescent="0.25">
      <c r="A326" s="64" t="s">
        <v>474</v>
      </c>
      <c r="B326" s="64" t="s">
        <v>475</v>
      </c>
      <c r="C326" s="37">
        <v>4301051292</v>
      </c>
      <c r="D326" s="415">
        <v>4607091383928</v>
      </c>
      <c r="E326" s="415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0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7"/>
      <c r="P326" s="417"/>
      <c r="Q326" s="417"/>
      <c r="R326" s="41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422"/>
      <c r="B327" s="422"/>
      <c r="C327" s="422"/>
      <c r="D327" s="422"/>
      <c r="E327" s="422"/>
      <c r="F327" s="422"/>
      <c r="G327" s="422"/>
      <c r="H327" s="422"/>
      <c r="I327" s="422"/>
      <c r="J327" s="422"/>
      <c r="K327" s="422"/>
      <c r="L327" s="422"/>
      <c r="M327" s="423"/>
      <c r="N327" s="419" t="s">
        <v>43</v>
      </c>
      <c r="O327" s="420"/>
      <c r="P327" s="420"/>
      <c r="Q327" s="420"/>
      <c r="R327" s="420"/>
      <c r="S327" s="420"/>
      <c r="T327" s="421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422"/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3"/>
      <c r="N328" s="419" t="s">
        <v>43</v>
      </c>
      <c r="O328" s="420"/>
      <c r="P328" s="420"/>
      <c r="Q328" s="420"/>
      <c r="R328" s="420"/>
      <c r="S328" s="420"/>
      <c r="T328" s="421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412" t="s">
        <v>476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55"/>
      <c r="Z329" s="55"/>
    </row>
    <row r="330" spans="1:53" ht="16.5" customHeight="1" x14ac:dyDescent="0.25">
      <c r="A330" s="413" t="s">
        <v>477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66"/>
      <c r="Z330" s="66"/>
    </row>
    <row r="331" spans="1:53" ht="14.25" customHeight="1" x14ac:dyDescent="0.25">
      <c r="A331" s="414" t="s">
        <v>118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7"/>
      <c r="Z331" s="67"/>
    </row>
    <row r="332" spans="1:53" ht="27" customHeight="1" x14ac:dyDescent="0.25">
      <c r="A332" s="64" t="s">
        <v>478</v>
      </c>
      <c r="B332" s="64" t="s">
        <v>479</v>
      </c>
      <c r="C332" s="37">
        <v>4301011239</v>
      </c>
      <c r="D332" s="415">
        <v>4607091383997</v>
      </c>
      <c r="E332" s="41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7"/>
      <c r="P332" s="417"/>
      <c r="Q332" s="417"/>
      <c r="R332" s="418"/>
      <c r="S332" s="40" t="s">
        <v>48</v>
      </c>
      <c r="T332" s="40" t="s">
        <v>48</v>
      </c>
      <c r="U332" s="41" t="s">
        <v>0</v>
      </c>
      <c r="V332" s="59">
        <v>1200</v>
      </c>
      <c r="W332" s="56">
        <f t="shared" ref="W332:W339" si="17">IFERROR(IF(V332="",0,CEILING((V332/$H332),1)*$H332),"")</f>
        <v>1200</v>
      </c>
      <c r="X332" s="42">
        <f>IFERROR(IF(W332=0,"",ROUNDUP(W332/H332,0)*0.02039),"")</f>
        <v>1.6311999999999998</v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478</v>
      </c>
      <c r="B333" s="64" t="s">
        <v>480</v>
      </c>
      <c r="C333" s="37">
        <v>4301011339</v>
      </c>
      <c r="D333" s="415">
        <v>4607091383997</v>
      </c>
      <c r="E333" s="41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7"/>
      <c r="P333" s="417"/>
      <c r="Q333" s="417"/>
      <c r="R333" s="41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482</v>
      </c>
      <c r="C334" s="37">
        <v>4301011240</v>
      </c>
      <c r="D334" s="415">
        <v>4607091384130</v>
      </c>
      <c r="E334" s="41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8">
        <v>60</v>
      </c>
      <c r="N334" s="6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7"/>
      <c r="P334" s="417"/>
      <c r="Q334" s="417"/>
      <c r="R334" s="418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481</v>
      </c>
      <c r="B335" s="64" t="s">
        <v>483</v>
      </c>
      <c r="C335" s="37">
        <v>4301011326</v>
      </c>
      <c r="D335" s="415">
        <v>4607091384130</v>
      </c>
      <c r="E335" s="41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7"/>
      <c r="P335" s="417"/>
      <c r="Q335" s="417"/>
      <c r="R335" s="418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485</v>
      </c>
      <c r="C336" s="37">
        <v>4301011238</v>
      </c>
      <c r="D336" s="415">
        <v>4607091384147</v>
      </c>
      <c r="E336" s="41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8">
        <v>60</v>
      </c>
      <c r="N336" s="6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7"/>
      <c r="P336" s="417"/>
      <c r="Q336" s="417"/>
      <c r="R336" s="418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484</v>
      </c>
      <c r="B337" s="64" t="s">
        <v>486</v>
      </c>
      <c r="C337" s="37">
        <v>4301011330</v>
      </c>
      <c r="D337" s="415">
        <v>4607091384147</v>
      </c>
      <c r="E337" s="41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6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7"/>
      <c r="P337" s="417"/>
      <c r="Q337" s="417"/>
      <c r="R337" s="418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488</v>
      </c>
      <c r="C338" s="37">
        <v>4301011327</v>
      </c>
      <c r="D338" s="415">
        <v>4607091384154</v>
      </c>
      <c r="E338" s="415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7"/>
      <c r="P338" s="417"/>
      <c r="Q338" s="417"/>
      <c r="R338" s="418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489</v>
      </c>
      <c r="B339" s="64" t="s">
        <v>490</v>
      </c>
      <c r="C339" s="37">
        <v>4301011332</v>
      </c>
      <c r="D339" s="415">
        <v>4607091384161</v>
      </c>
      <c r="E339" s="41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7"/>
      <c r="P339" s="417"/>
      <c r="Q339" s="417"/>
      <c r="R339" s="418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22"/>
      <c r="B340" s="422"/>
      <c r="C340" s="422"/>
      <c r="D340" s="422"/>
      <c r="E340" s="422"/>
      <c r="F340" s="422"/>
      <c r="G340" s="422"/>
      <c r="H340" s="422"/>
      <c r="I340" s="422"/>
      <c r="J340" s="422"/>
      <c r="K340" s="422"/>
      <c r="L340" s="422"/>
      <c r="M340" s="423"/>
      <c r="N340" s="419" t="s">
        <v>43</v>
      </c>
      <c r="O340" s="420"/>
      <c r="P340" s="420"/>
      <c r="Q340" s="420"/>
      <c r="R340" s="420"/>
      <c r="S340" s="420"/>
      <c r="T340" s="421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80</v>
      </c>
      <c r="W340" s="44">
        <f>IFERROR(W332/H332,"0")+IFERROR(W333/H333,"0")+IFERROR(W334/H334,"0")+IFERROR(W335/H335,"0")+IFERROR(W336/H336,"0")+IFERROR(W337/H337,"0")+IFERROR(W338/H338,"0")+IFERROR(W339/H339,"0")</f>
        <v>80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1.6311999999999998</v>
      </c>
      <c r="Y340" s="68"/>
      <c r="Z340" s="68"/>
    </row>
    <row r="341" spans="1:53" x14ac:dyDescent="0.2">
      <c r="A341" s="422"/>
      <c r="B341" s="422"/>
      <c r="C341" s="422"/>
      <c r="D341" s="422"/>
      <c r="E341" s="422"/>
      <c r="F341" s="422"/>
      <c r="G341" s="422"/>
      <c r="H341" s="422"/>
      <c r="I341" s="422"/>
      <c r="J341" s="422"/>
      <c r="K341" s="422"/>
      <c r="L341" s="422"/>
      <c r="M341" s="423"/>
      <c r="N341" s="419" t="s">
        <v>43</v>
      </c>
      <c r="O341" s="420"/>
      <c r="P341" s="420"/>
      <c r="Q341" s="420"/>
      <c r="R341" s="420"/>
      <c r="S341" s="420"/>
      <c r="T341" s="421"/>
      <c r="U341" s="43" t="s">
        <v>0</v>
      </c>
      <c r="V341" s="44">
        <f>IFERROR(SUM(V332:V339),"0")</f>
        <v>1200</v>
      </c>
      <c r="W341" s="44">
        <f>IFERROR(SUM(W332:W339),"0")</f>
        <v>1200</v>
      </c>
      <c r="X341" s="43"/>
      <c r="Y341" s="68"/>
      <c r="Z341" s="68"/>
    </row>
    <row r="342" spans="1:53" ht="14.25" customHeight="1" x14ac:dyDescent="0.25">
      <c r="A342" s="414" t="s">
        <v>110</v>
      </c>
      <c r="B342" s="414"/>
      <c r="C342" s="414"/>
      <c r="D342" s="414"/>
      <c r="E342" s="414"/>
      <c r="F342" s="414"/>
      <c r="G342" s="414"/>
      <c r="H342" s="414"/>
      <c r="I342" s="414"/>
      <c r="J342" s="414"/>
      <c r="K342" s="414"/>
      <c r="L342" s="414"/>
      <c r="M342" s="414"/>
      <c r="N342" s="414"/>
      <c r="O342" s="414"/>
      <c r="P342" s="414"/>
      <c r="Q342" s="414"/>
      <c r="R342" s="414"/>
      <c r="S342" s="414"/>
      <c r="T342" s="414"/>
      <c r="U342" s="414"/>
      <c r="V342" s="414"/>
      <c r="W342" s="414"/>
      <c r="X342" s="414"/>
      <c r="Y342" s="67"/>
      <c r="Z342" s="67"/>
    </row>
    <row r="343" spans="1:53" ht="27" customHeight="1" x14ac:dyDescent="0.25">
      <c r="A343" s="64" t="s">
        <v>491</v>
      </c>
      <c r="B343" s="64" t="s">
        <v>492</v>
      </c>
      <c r="C343" s="37">
        <v>4301020178</v>
      </c>
      <c r="D343" s="415">
        <v>4607091383980</v>
      </c>
      <c r="E343" s="415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7"/>
      <c r="P343" s="417"/>
      <c r="Q343" s="417"/>
      <c r="R343" s="418"/>
      <c r="S343" s="40" t="s">
        <v>48</v>
      </c>
      <c r="T343" s="40" t="s">
        <v>48</v>
      </c>
      <c r="U343" s="41" t="s">
        <v>0</v>
      </c>
      <c r="V343" s="59">
        <v>1200</v>
      </c>
      <c r="W343" s="56">
        <f>IFERROR(IF(V343="",0,CEILING((V343/$H343),1)*$H343),"")</f>
        <v>1200</v>
      </c>
      <c r="X343" s="42">
        <f>IFERROR(IF(W343=0,"",ROUNDUP(W343/H343,0)*0.02175),"")</f>
        <v>1.7399999999999998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493</v>
      </c>
      <c r="B344" s="64" t="s">
        <v>494</v>
      </c>
      <c r="C344" s="37">
        <v>4301020270</v>
      </c>
      <c r="D344" s="415">
        <v>4680115883314</v>
      </c>
      <c r="E344" s="415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7"/>
      <c r="P344" s="417"/>
      <c r="Q344" s="417"/>
      <c r="R344" s="41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495</v>
      </c>
      <c r="B345" s="64" t="s">
        <v>496</v>
      </c>
      <c r="C345" s="37">
        <v>4301020179</v>
      </c>
      <c r="D345" s="415">
        <v>4607091384178</v>
      </c>
      <c r="E345" s="415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7"/>
      <c r="P345" s="417"/>
      <c r="Q345" s="417"/>
      <c r="R345" s="41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22"/>
      <c r="B346" s="422"/>
      <c r="C346" s="422"/>
      <c r="D346" s="422"/>
      <c r="E346" s="422"/>
      <c r="F346" s="422"/>
      <c r="G346" s="422"/>
      <c r="H346" s="422"/>
      <c r="I346" s="422"/>
      <c r="J346" s="422"/>
      <c r="K346" s="422"/>
      <c r="L346" s="422"/>
      <c r="M346" s="423"/>
      <c r="N346" s="419" t="s">
        <v>43</v>
      </c>
      <c r="O346" s="420"/>
      <c r="P346" s="420"/>
      <c r="Q346" s="420"/>
      <c r="R346" s="420"/>
      <c r="S346" s="420"/>
      <c r="T346" s="421"/>
      <c r="U346" s="43" t="s">
        <v>42</v>
      </c>
      <c r="V346" s="44">
        <f>IFERROR(V343/H343,"0")+IFERROR(V344/H344,"0")+IFERROR(V345/H345,"0")</f>
        <v>80</v>
      </c>
      <c r="W346" s="44">
        <f>IFERROR(W343/H343,"0")+IFERROR(W344/H344,"0")+IFERROR(W345/H345,"0")</f>
        <v>80</v>
      </c>
      <c r="X346" s="44">
        <f>IFERROR(IF(X343="",0,X343),"0")+IFERROR(IF(X344="",0,X344),"0")+IFERROR(IF(X345="",0,X345),"0")</f>
        <v>1.7399999999999998</v>
      </c>
      <c r="Y346" s="68"/>
      <c r="Z346" s="68"/>
    </row>
    <row r="347" spans="1:53" x14ac:dyDescent="0.2">
      <c r="A347" s="422"/>
      <c r="B347" s="422"/>
      <c r="C347" s="422"/>
      <c r="D347" s="422"/>
      <c r="E347" s="422"/>
      <c r="F347" s="422"/>
      <c r="G347" s="422"/>
      <c r="H347" s="422"/>
      <c r="I347" s="422"/>
      <c r="J347" s="422"/>
      <c r="K347" s="422"/>
      <c r="L347" s="422"/>
      <c r="M347" s="423"/>
      <c r="N347" s="419" t="s">
        <v>43</v>
      </c>
      <c r="O347" s="420"/>
      <c r="P347" s="420"/>
      <c r="Q347" s="420"/>
      <c r="R347" s="420"/>
      <c r="S347" s="420"/>
      <c r="T347" s="421"/>
      <c r="U347" s="43" t="s">
        <v>0</v>
      </c>
      <c r="V347" s="44">
        <f>IFERROR(SUM(V343:V345),"0")</f>
        <v>1200</v>
      </c>
      <c r="W347" s="44">
        <f>IFERROR(SUM(W343:W345),"0")</f>
        <v>1200</v>
      </c>
      <c r="X347" s="43"/>
      <c r="Y347" s="68"/>
      <c r="Z347" s="68"/>
    </row>
    <row r="348" spans="1:53" ht="14.25" customHeight="1" x14ac:dyDescent="0.25">
      <c r="A348" s="414" t="s">
        <v>81</v>
      </c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67"/>
      <c r="Z348" s="67"/>
    </row>
    <row r="349" spans="1:53" ht="27" customHeight="1" x14ac:dyDescent="0.25">
      <c r="A349" s="64" t="s">
        <v>497</v>
      </c>
      <c r="B349" s="64" t="s">
        <v>498</v>
      </c>
      <c r="C349" s="37">
        <v>4301051560</v>
      </c>
      <c r="D349" s="415">
        <v>4607091383928</v>
      </c>
      <c r="E349" s="41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615" t="s">
        <v>499</v>
      </c>
      <c r="O349" s="417"/>
      <c r="P349" s="417"/>
      <c r="Q349" s="417"/>
      <c r="R349" s="418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500</v>
      </c>
      <c r="B350" s="64" t="s">
        <v>501</v>
      </c>
      <c r="C350" s="37">
        <v>4301051298</v>
      </c>
      <c r="D350" s="415">
        <v>4607091384260</v>
      </c>
      <c r="E350" s="415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7"/>
      <c r="P350" s="417"/>
      <c r="Q350" s="417"/>
      <c r="R350" s="41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422"/>
      <c r="B351" s="422"/>
      <c r="C351" s="422"/>
      <c r="D351" s="422"/>
      <c r="E351" s="422"/>
      <c r="F351" s="422"/>
      <c r="G351" s="422"/>
      <c r="H351" s="422"/>
      <c r="I351" s="422"/>
      <c r="J351" s="422"/>
      <c r="K351" s="422"/>
      <c r="L351" s="422"/>
      <c r="M351" s="423"/>
      <c r="N351" s="419" t="s">
        <v>43</v>
      </c>
      <c r="O351" s="420"/>
      <c r="P351" s="420"/>
      <c r="Q351" s="420"/>
      <c r="R351" s="420"/>
      <c r="S351" s="420"/>
      <c r="T351" s="421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422"/>
      <c r="B352" s="422"/>
      <c r="C352" s="422"/>
      <c r="D352" s="422"/>
      <c r="E352" s="422"/>
      <c r="F352" s="422"/>
      <c r="G352" s="422"/>
      <c r="H352" s="422"/>
      <c r="I352" s="422"/>
      <c r="J352" s="422"/>
      <c r="K352" s="422"/>
      <c r="L352" s="422"/>
      <c r="M352" s="423"/>
      <c r="N352" s="419" t="s">
        <v>43</v>
      </c>
      <c r="O352" s="420"/>
      <c r="P352" s="420"/>
      <c r="Q352" s="420"/>
      <c r="R352" s="420"/>
      <c r="S352" s="420"/>
      <c r="T352" s="421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414" t="s">
        <v>215</v>
      </c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14"/>
      <c r="V353" s="414"/>
      <c r="W353" s="414"/>
      <c r="X353" s="414"/>
      <c r="Y353" s="67"/>
      <c r="Z353" s="67"/>
    </row>
    <row r="354" spans="1:53" ht="16.5" customHeight="1" x14ac:dyDescent="0.25">
      <c r="A354" s="64" t="s">
        <v>502</v>
      </c>
      <c r="B354" s="64" t="s">
        <v>503</v>
      </c>
      <c r="C354" s="37">
        <v>4301060314</v>
      </c>
      <c r="D354" s="415">
        <v>4607091384673</v>
      </c>
      <c r="E354" s="415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7"/>
      <c r="P354" s="417"/>
      <c r="Q354" s="417"/>
      <c r="R354" s="41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422"/>
      <c r="B355" s="422"/>
      <c r="C355" s="422"/>
      <c r="D355" s="422"/>
      <c r="E355" s="422"/>
      <c r="F355" s="422"/>
      <c r="G355" s="422"/>
      <c r="H355" s="422"/>
      <c r="I355" s="422"/>
      <c r="J355" s="422"/>
      <c r="K355" s="422"/>
      <c r="L355" s="422"/>
      <c r="M355" s="423"/>
      <c r="N355" s="419" t="s">
        <v>43</v>
      </c>
      <c r="O355" s="420"/>
      <c r="P355" s="420"/>
      <c r="Q355" s="420"/>
      <c r="R355" s="420"/>
      <c r="S355" s="420"/>
      <c r="T355" s="421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422"/>
      <c r="B356" s="422"/>
      <c r="C356" s="422"/>
      <c r="D356" s="422"/>
      <c r="E356" s="422"/>
      <c r="F356" s="422"/>
      <c r="G356" s="422"/>
      <c r="H356" s="422"/>
      <c r="I356" s="422"/>
      <c r="J356" s="422"/>
      <c r="K356" s="422"/>
      <c r="L356" s="422"/>
      <c r="M356" s="423"/>
      <c r="N356" s="419" t="s">
        <v>43</v>
      </c>
      <c r="O356" s="420"/>
      <c r="P356" s="420"/>
      <c r="Q356" s="420"/>
      <c r="R356" s="420"/>
      <c r="S356" s="420"/>
      <c r="T356" s="421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413" t="s">
        <v>504</v>
      </c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3"/>
      <c r="O357" s="413"/>
      <c r="P357" s="413"/>
      <c r="Q357" s="413"/>
      <c r="R357" s="413"/>
      <c r="S357" s="413"/>
      <c r="T357" s="413"/>
      <c r="U357" s="413"/>
      <c r="V357" s="413"/>
      <c r="W357" s="413"/>
      <c r="X357" s="413"/>
      <c r="Y357" s="66"/>
      <c r="Z357" s="66"/>
    </row>
    <row r="358" spans="1:53" ht="14.25" customHeight="1" x14ac:dyDescent="0.25">
      <c r="A358" s="414" t="s">
        <v>118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7"/>
      <c r="Z358" s="67"/>
    </row>
    <row r="359" spans="1:53" ht="37.5" customHeight="1" x14ac:dyDescent="0.25">
      <c r="A359" s="64" t="s">
        <v>505</v>
      </c>
      <c r="B359" s="64" t="s">
        <v>506</v>
      </c>
      <c r="C359" s="37">
        <v>4301011324</v>
      </c>
      <c r="D359" s="415">
        <v>4607091384185</v>
      </c>
      <c r="E359" s="415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7"/>
      <c r="P359" s="417"/>
      <c r="Q359" s="417"/>
      <c r="R359" s="41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507</v>
      </c>
      <c r="B360" s="64" t="s">
        <v>508</v>
      </c>
      <c r="C360" s="37">
        <v>4301011312</v>
      </c>
      <c r="D360" s="415">
        <v>4607091384192</v>
      </c>
      <c r="E360" s="415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7"/>
      <c r="P360" s="417"/>
      <c r="Q360" s="417"/>
      <c r="R360" s="41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509</v>
      </c>
      <c r="B361" s="64" t="s">
        <v>510</v>
      </c>
      <c r="C361" s="37">
        <v>4301011483</v>
      </c>
      <c r="D361" s="415">
        <v>4680115881907</v>
      </c>
      <c r="E361" s="41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7"/>
      <c r="P361" s="417"/>
      <c r="Q361" s="417"/>
      <c r="R361" s="41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511</v>
      </c>
      <c r="B362" s="64" t="s">
        <v>512</v>
      </c>
      <c r="C362" s="37">
        <v>4301011655</v>
      </c>
      <c r="D362" s="415">
        <v>4680115883925</v>
      </c>
      <c r="E362" s="415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7"/>
      <c r="P362" s="417"/>
      <c r="Q362" s="417"/>
      <c r="R362" s="41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513</v>
      </c>
      <c r="B363" s="64" t="s">
        <v>514</v>
      </c>
      <c r="C363" s="37">
        <v>4301011303</v>
      </c>
      <c r="D363" s="415">
        <v>4607091384680</v>
      </c>
      <c r="E363" s="415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7"/>
      <c r="P363" s="417"/>
      <c r="Q363" s="417"/>
      <c r="R363" s="41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422"/>
      <c r="B364" s="422"/>
      <c r="C364" s="422"/>
      <c r="D364" s="422"/>
      <c r="E364" s="422"/>
      <c r="F364" s="422"/>
      <c r="G364" s="422"/>
      <c r="H364" s="422"/>
      <c r="I364" s="422"/>
      <c r="J364" s="422"/>
      <c r="K364" s="422"/>
      <c r="L364" s="422"/>
      <c r="M364" s="423"/>
      <c r="N364" s="419" t="s">
        <v>43</v>
      </c>
      <c r="O364" s="420"/>
      <c r="P364" s="420"/>
      <c r="Q364" s="420"/>
      <c r="R364" s="420"/>
      <c r="S364" s="420"/>
      <c r="T364" s="421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422"/>
      <c r="B365" s="422"/>
      <c r="C365" s="422"/>
      <c r="D365" s="422"/>
      <c r="E365" s="422"/>
      <c r="F365" s="422"/>
      <c r="G365" s="422"/>
      <c r="H365" s="422"/>
      <c r="I365" s="422"/>
      <c r="J365" s="422"/>
      <c r="K365" s="422"/>
      <c r="L365" s="422"/>
      <c r="M365" s="423"/>
      <c r="N365" s="419" t="s">
        <v>43</v>
      </c>
      <c r="O365" s="420"/>
      <c r="P365" s="420"/>
      <c r="Q365" s="420"/>
      <c r="R365" s="420"/>
      <c r="S365" s="420"/>
      <c r="T365" s="421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414" t="s">
        <v>76</v>
      </c>
      <c r="B366" s="414"/>
      <c r="C366" s="414"/>
      <c r="D366" s="414"/>
      <c r="E366" s="414"/>
      <c r="F366" s="414"/>
      <c r="G366" s="414"/>
      <c r="H366" s="414"/>
      <c r="I366" s="414"/>
      <c r="J366" s="414"/>
      <c r="K366" s="414"/>
      <c r="L366" s="414"/>
      <c r="M366" s="414"/>
      <c r="N366" s="414"/>
      <c r="O366" s="414"/>
      <c r="P366" s="414"/>
      <c r="Q366" s="414"/>
      <c r="R366" s="414"/>
      <c r="S366" s="414"/>
      <c r="T366" s="414"/>
      <c r="U366" s="414"/>
      <c r="V366" s="414"/>
      <c r="W366" s="414"/>
      <c r="X366" s="414"/>
      <c r="Y366" s="67"/>
      <c r="Z366" s="67"/>
    </row>
    <row r="367" spans="1:53" ht="27" customHeight="1" x14ac:dyDescent="0.25">
      <c r="A367" s="64" t="s">
        <v>515</v>
      </c>
      <c r="B367" s="64" t="s">
        <v>516</v>
      </c>
      <c r="C367" s="37">
        <v>4301031139</v>
      </c>
      <c r="D367" s="415">
        <v>4607091384802</v>
      </c>
      <c r="E367" s="415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7"/>
      <c r="P367" s="417"/>
      <c r="Q367" s="417"/>
      <c r="R367" s="41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517</v>
      </c>
      <c r="B368" s="64" t="s">
        <v>518</v>
      </c>
      <c r="C368" s="37">
        <v>4301031140</v>
      </c>
      <c r="D368" s="415">
        <v>4607091384826</v>
      </c>
      <c r="E368" s="415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6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7"/>
      <c r="P368" s="417"/>
      <c r="Q368" s="417"/>
      <c r="R368" s="41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22"/>
      <c r="B369" s="422"/>
      <c r="C369" s="422"/>
      <c r="D369" s="422"/>
      <c r="E369" s="422"/>
      <c r="F369" s="422"/>
      <c r="G369" s="422"/>
      <c r="H369" s="422"/>
      <c r="I369" s="422"/>
      <c r="J369" s="422"/>
      <c r="K369" s="422"/>
      <c r="L369" s="422"/>
      <c r="M369" s="423"/>
      <c r="N369" s="419" t="s">
        <v>43</v>
      </c>
      <c r="O369" s="420"/>
      <c r="P369" s="420"/>
      <c r="Q369" s="420"/>
      <c r="R369" s="420"/>
      <c r="S369" s="420"/>
      <c r="T369" s="421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422"/>
      <c r="B370" s="422"/>
      <c r="C370" s="422"/>
      <c r="D370" s="422"/>
      <c r="E370" s="422"/>
      <c r="F370" s="422"/>
      <c r="G370" s="422"/>
      <c r="H370" s="422"/>
      <c r="I370" s="422"/>
      <c r="J370" s="422"/>
      <c r="K370" s="422"/>
      <c r="L370" s="422"/>
      <c r="M370" s="423"/>
      <c r="N370" s="419" t="s">
        <v>43</v>
      </c>
      <c r="O370" s="420"/>
      <c r="P370" s="420"/>
      <c r="Q370" s="420"/>
      <c r="R370" s="420"/>
      <c r="S370" s="420"/>
      <c r="T370" s="421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414" t="s">
        <v>81</v>
      </c>
      <c r="B371" s="414"/>
      <c r="C371" s="414"/>
      <c r="D371" s="414"/>
      <c r="E371" s="414"/>
      <c r="F371" s="414"/>
      <c r="G371" s="414"/>
      <c r="H371" s="414"/>
      <c r="I371" s="414"/>
      <c r="J371" s="414"/>
      <c r="K371" s="414"/>
      <c r="L371" s="414"/>
      <c r="M371" s="414"/>
      <c r="N371" s="414"/>
      <c r="O371" s="414"/>
      <c r="P371" s="414"/>
      <c r="Q371" s="414"/>
      <c r="R371" s="414"/>
      <c r="S371" s="414"/>
      <c r="T371" s="414"/>
      <c r="U371" s="414"/>
      <c r="V371" s="414"/>
      <c r="W371" s="414"/>
      <c r="X371" s="414"/>
      <c r="Y371" s="67"/>
      <c r="Z371" s="67"/>
    </row>
    <row r="372" spans="1:53" ht="27" customHeight="1" x14ac:dyDescent="0.25">
      <c r="A372" s="64" t="s">
        <v>519</v>
      </c>
      <c r="B372" s="64" t="s">
        <v>520</v>
      </c>
      <c r="C372" s="37">
        <v>4301051303</v>
      </c>
      <c r="D372" s="415">
        <v>4607091384246</v>
      </c>
      <c r="E372" s="415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7"/>
      <c r="P372" s="417"/>
      <c r="Q372" s="417"/>
      <c r="R372" s="41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521</v>
      </c>
      <c r="B373" s="64" t="s">
        <v>522</v>
      </c>
      <c r="C373" s="37">
        <v>4301051445</v>
      </c>
      <c r="D373" s="415">
        <v>4680115881976</v>
      </c>
      <c r="E373" s="41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7"/>
      <c r="P373" s="417"/>
      <c r="Q373" s="417"/>
      <c r="R373" s="41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523</v>
      </c>
      <c r="B374" s="64" t="s">
        <v>524</v>
      </c>
      <c r="C374" s="37">
        <v>4301051297</v>
      </c>
      <c r="D374" s="415">
        <v>4607091384253</v>
      </c>
      <c r="E374" s="415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7"/>
      <c r="P374" s="417"/>
      <c r="Q374" s="417"/>
      <c r="R374" s="41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525</v>
      </c>
      <c r="B375" s="64" t="s">
        <v>526</v>
      </c>
      <c r="C375" s="37">
        <v>4301051444</v>
      </c>
      <c r="D375" s="415">
        <v>4680115881969</v>
      </c>
      <c r="E375" s="415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7"/>
      <c r="P375" s="417"/>
      <c r="Q375" s="417"/>
      <c r="R375" s="41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422"/>
      <c r="B376" s="422"/>
      <c r="C376" s="422"/>
      <c r="D376" s="422"/>
      <c r="E376" s="422"/>
      <c r="F376" s="422"/>
      <c r="G376" s="422"/>
      <c r="H376" s="422"/>
      <c r="I376" s="422"/>
      <c r="J376" s="422"/>
      <c r="K376" s="422"/>
      <c r="L376" s="422"/>
      <c r="M376" s="423"/>
      <c r="N376" s="419" t="s">
        <v>43</v>
      </c>
      <c r="O376" s="420"/>
      <c r="P376" s="420"/>
      <c r="Q376" s="420"/>
      <c r="R376" s="420"/>
      <c r="S376" s="420"/>
      <c r="T376" s="421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422"/>
      <c r="B377" s="422"/>
      <c r="C377" s="422"/>
      <c r="D377" s="422"/>
      <c r="E377" s="422"/>
      <c r="F377" s="422"/>
      <c r="G377" s="422"/>
      <c r="H377" s="422"/>
      <c r="I377" s="422"/>
      <c r="J377" s="422"/>
      <c r="K377" s="422"/>
      <c r="L377" s="422"/>
      <c r="M377" s="423"/>
      <c r="N377" s="419" t="s">
        <v>43</v>
      </c>
      <c r="O377" s="420"/>
      <c r="P377" s="420"/>
      <c r="Q377" s="420"/>
      <c r="R377" s="420"/>
      <c r="S377" s="420"/>
      <c r="T377" s="421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414" t="s">
        <v>215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67"/>
      <c r="Z378" s="67"/>
    </row>
    <row r="379" spans="1:53" ht="27" customHeight="1" x14ac:dyDescent="0.25">
      <c r="A379" s="64" t="s">
        <v>527</v>
      </c>
      <c r="B379" s="64" t="s">
        <v>528</v>
      </c>
      <c r="C379" s="37">
        <v>4301060322</v>
      </c>
      <c r="D379" s="415">
        <v>4607091389357</v>
      </c>
      <c r="E379" s="415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2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7"/>
      <c r="P379" s="417"/>
      <c r="Q379" s="417"/>
      <c r="R379" s="41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422"/>
      <c r="B380" s="422"/>
      <c r="C380" s="422"/>
      <c r="D380" s="422"/>
      <c r="E380" s="422"/>
      <c r="F380" s="422"/>
      <c r="G380" s="422"/>
      <c r="H380" s="422"/>
      <c r="I380" s="422"/>
      <c r="J380" s="422"/>
      <c r="K380" s="422"/>
      <c r="L380" s="422"/>
      <c r="M380" s="423"/>
      <c r="N380" s="419" t="s">
        <v>43</v>
      </c>
      <c r="O380" s="420"/>
      <c r="P380" s="420"/>
      <c r="Q380" s="420"/>
      <c r="R380" s="420"/>
      <c r="S380" s="420"/>
      <c r="T380" s="421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422"/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3"/>
      <c r="N381" s="419" t="s">
        <v>43</v>
      </c>
      <c r="O381" s="420"/>
      <c r="P381" s="420"/>
      <c r="Q381" s="420"/>
      <c r="R381" s="420"/>
      <c r="S381" s="420"/>
      <c r="T381" s="421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412" t="s">
        <v>529</v>
      </c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2"/>
      <c r="O382" s="412"/>
      <c r="P382" s="412"/>
      <c r="Q382" s="412"/>
      <c r="R382" s="412"/>
      <c r="S382" s="412"/>
      <c r="T382" s="412"/>
      <c r="U382" s="412"/>
      <c r="V382" s="412"/>
      <c r="W382" s="412"/>
      <c r="X382" s="412"/>
      <c r="Y382" s="55"/>
      <c r="Z382" s="55"/>
    </row>
    <row r="383" spans="1:53" ht="16.5" customHeight="1" x14ac:dyDescent="0.25">
      <c r="A383" s="413" t="s">
        <v>530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66"/>
      <c r="Z383" s="66"/>
    </row>
    <row r="384" spans="1:53" ht="14.25" customHeight="1" x14ac:dyDescent="0.25">
      <c r="A384" s="414" t="s">
        <v>118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7"/>
      <c r="Z384" s="67"/>
    </row>
    <row r="385" spans="1:53" ht="27" customHeight="1" x14ac:dyDescent="0.25">
      <c r="A385" s="64" t="s">
        <v>531</v>
      </c>
      <c r="B385" s="64" t="s">
        <v>532</v>
      </c>
      <c r="C385" s="37">
        <v>4301011428</v>
      </c>
      <c r="D385" s="415">
        <v>4607091389708</v>
      </c>
      <c r="E385" s="415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7"/>
      <c r="P385" s="417"/>
      <c r="Q385" s="417"/>
      <c r="R385" s="41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533</v>
      </c>
      <c r="B386" s="64" t="s">
        <v>534</v>
      </c>
      <c r="C386" s="37">
        <v>4301011427</v>
      </c>
      <c r="D386" s="415">
        <v>4607091389692</v>
      </c>
      <c r="E386" s="41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7"/>
      <c r="P386" s="417"/>
      <c r="Q386" s="417"/>
      <c r="R386" s="41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422"/>
      <c r="B387" s="422"/>
      <c r="C387" s="422"/>
      <c r="D387" s="422"/>
      <c r="E387" s="422"/>
      <c r="F387" s="422"/>
      <c r="G387" s="422"/>
      <c r="H387" s="422"/>
      <c r="I387" s="422"/>
      <c r="J387" s="422"/>
      <c r="K387" s="422"/>
      <c r="L387" s="422"/>
      <c r="M387" s="423"/>
      <c r="N387" s="419" t="s">
        <v>43</v>
      </c>
      <c r="O387" s="420"/>
      <c r="P387" s="420"/>
      <c r="Q387" s="420"/>
      <c r="R387" s="420"/>
      <c r="S387" s="420"/>
      <c r="T387" s="421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422"/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3"/>
      <c r="N388" s="419" t="s">
        <v>43</v>
      </c>
      <c r="O388" s="420"/>
      <c r="P388" s="420"/>
      <c r="Q388" s="420"/>
      <c r="R388" s="420"/>
      <c r="S388" s="420"/>
      <c r="T388" s="421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414" t="s">
        <v>76</v>
      </c>
      <c r="B389" s="414"/>
      <c r="C389" s="414"/>
      <c r="D389" s="414"/>
      <c r="E389" s="414"/>
      <c r="F389" s="414"/>
      <c r="G389" s="414"/>
      <c r="H389" s="414"/>
      <c r="I389" s="414"/>
      <c r="J389" s="414"/>
      <c r="K389" s="414"/>
      <c r="L389" s="414"/>
      <c r="M389" s="414"/>
      <c r="N389" s="414"/>
      <c r="O389" s="414"/>
      <c r="P389" s="414"/>
      <c r="Q389" s="414"/>
      <c r="R389" s="414"/>
      <c r="S389" s="414"/>
      <c r="T389" s="414"/>
      <c r="U389" s="414"/>
      <c r="V389" s="414"/>
      <c r="W389" s="414"/>
      <c r="X389" s="414"/>
      <c r="Y389" s="67"/>
      <c r="Z389" s="67"/>
    </row>
    <row r="390" spans="1:53" ht="27" customHeight="1" x14ac:dyDescent="0.25">
      <c r="A390" s="64" t="s">
        <v>535</v>
      </c>
      <c r="B390" s="64" t="s">
        <v>536</v>
      </c>
      <c r="C390" s="37">
        <v>4301031177</v>
      </c>
      <c r="D390" s="415">
        <v>4607091389753</v>
      </c>
      <c r="E390" s="41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7"/>
      <c r="P390" s="417"/>
      <c r="Q390" s="417"/>
      <c r="R390" s="41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537</v>
      </c>
      <c r="B391" s="64" t="s">
        <v>538</v>
      </c>
      <c r="C391" s="37">
        <v>4301031174</v>
      </c>
      <c r="D391" s="415">
        <v>4607091389760</v>
      </c>
      <c r="E391" s="41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7"/>
      <c r="P391" s="417"/>
      <c r="Q391" s="417"/>
      <c r="R391" s="41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539</v>
      </c>
      <c r="B392" s="64" t="s">
        <v>540</v>
      </c>
      <c r="C392" s="37">
        <v>4301031175</v>
      </c>
      <c r="D392" s="415">
        <v>4607091389746</v>
      </c>
      <c r="E392" s="41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7"/>
      <c r="P392" s="417"/>
      <c r="Q392" s="417"/>
      <c r="R392" s="41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541</v>
      </c>
      <c r="B393" s="64" t="s">
        <v>542</v>
      </c>
      <c r="C393" s="37">
        <v>4301031236</v>
      </c>
      <c r="D393" s="415">
        <v>4680115882928</v>
      </c>
      <c r="E393" s="415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7"/>
      <c r="P393" s="417"/>
      <c r="Q393" s="417"/>
      <c r="R393" s="41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543</v>
      </c>
      <c r="B394" s="64" t="s">
        <v>544</v>
      </c>
      <c r="C394" s="37">
        <v>4301031257</v>
      </c>
      <c r="D394" s="415">
        <v>4680115883147</v>
      </c>
      <c r="E394" s="41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6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7"/>
      <c r="P394" s="417"/>
      <c r="Q394" s="417"/>
      <c r="R394" s="41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545</v>
      </c>
      <c r="B395" s="64" t="s">
        <v>546</v>
      </c>
      <c r="C395" s="37">
        <v>4301031178</v>
      </c>
      <c r="D395" s="415">
        <v>4607091384338</v>
      </c>
      <c r="E395" s="41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6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7"/>
      <c r="P395" s="417"/>
      <c r="Q395" s="417"/>
      <c r="R395" s="41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547</v>
      </c>
      <c r="B396" s="64" t="s">
        <v>548</v>
      </c>
      <c r="C396" s="37">
        <v>4301031254</v>
      </c>
      <c r="D396" s="415">
        <v>4680115883154</v>
      </c>
      <c r="E396" s="41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6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7"/>
      <c r="P396" s="417"/>
      <c r="Q396" s="417"/>
      <c r="R396" s="41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549</v>
      </c>
      <c r="B397" s="64" t="s">
        <v>550</v>
      </c>
      <c r="C397" s="37">
        <v>4301031171</v>
      </c>
      <c r="D397" s="415">
        <v>4607091389524</v>
      </c>
      <c r="E397" s="41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7"/>
      <c r="P397" s="417"/>
      <c r="Q397" s="417"/>
      <c r="R397" s="41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551</v>
      </c>
      <c r="B398" s="64" t="s">
        <v>552</v>
      </c>
      <c r="C398" s="37">
        <v>4301031258</v>
      </c>
      <c r="D398" s="415">
        <v>4680115883161</v>
      </c>
      <c r="E398" s="41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6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7"/>
      <c r="P398" s="417"/>
      <c r="Q398" s="417"/>
      <c r="R398" s="41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553</v>
      </c>
      <c r="B399" s="64" t="s">
        <v>554</v>
      </c>
      <c r="C399" s="37">
        <v>4301031170</v>
      </c>
      <c r="D399" s="415">
        <v>4607091384345</v>
      </c>
      <c r="E399" s="41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64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7"/>
      <c r="P399" s="417"/>
      <c r="Q399" s="417"/>
      <c r="R399" s="41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555</v>
      </c>
      <c r="B400" s="64" t="s">
        <v>556</v>
      </c>
      <c r="C400" s="37">
        <v>4301031256</v>
      </c>
      <c r="D400" s="415">
        <v>4680115883178</v>
      </c>
      <c r="E400" s="41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64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7"/>
      <c r="P400" s="417"/>
      <c r="Q400" s="417"/>
      <c r="R400" s="41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557</v>
      </c>
      <c r="B401" s="64" t="s">
        <v>558</v>
      </c>
      <c r="C401" s="37">
        <v>4301031172</v>
      </c>
      <c r="D401" s="415">
        <v>4607091389531</v>
      </c>
      <c r="E401" s="41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6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7"/>
      <c r="P401" s="417"/>
      <c r="Q401" s="417"/>
      <c r="R401" s="41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559</v>
      </c>
      <c r="B402" s="64" t="s">
        <v>560</v>
      </c>
      <c r="C402" s="37">
        <v>4301031255</v>
      </c>
      <c r="D402" s="415">
        <v>4680115883185</v>
      </c>
      <c r="E402" s="415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6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7"/>
      <c r="P402" s="417"/>
      <c r="Q402" s="417"/>
      <c r="R402" s="41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22"/>
      <c r="B403" s="422"/>
      <c r="C403" s="422"/>
      <c r="D403" s="422"/>
      <c r="E403" s="422"/>
      <c r="F403" s="422"/>
      <c r="G403" s="422"/>
      <c r="H403" s="422"/>
      <c r="I403" s="422"/>
      <c r="J403" s="422"/>
      <c r="K403" s="422"/>
      <c r="L403" s="422"/>
      <c r="M403" s="423"/>
      <c r="N403" s="419" t="s">
        <v>43</v>
      </c>
      <c r="O403" s="420"/>
      <c r="P403" s="420"/>
      <c r="Q403" s="420"/>
      <c r="R403" s="420"/>
      <c r="S403" s="420"/>
      <c r="T403" s="421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22"/>
      <c r="B404" s="422"/>
      <c r="C404" s="422"/>
      <c r="D404" s="422"/>
      <c r="E404" s="422"/>
      <c r="F404" s="422"/>
      <c r="G404" s="422"/>
      <c r="H404" s="422"/>
      <c r="I404" s="422"/>
      <c r="J404" s="422"/>
      <c r="K404" s="422"/>
      <c r="L404" s="422"/>
      <c r="M404" s="423"/>
      <c r="N404" s="419" t="s">
        <v>43</v>
      </c>
      <c r="O404" s="420"/>
      <c r="P404" s="420"/>
      <c r="Q404" s="420"/>
      <c r="R404" s="420"/>
      <c r="S404" s="420"/>
      <c r="T404" s="421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414" t="s">
        <v>81</v>
      </c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4"/>
      <c r="N405" s="414"/>
      <c r="O405" s="414"/>
      <c r="P405" s="414"/>
      <c r="Q405" s="414"/>
      <c r="R405" s="414"/>
      <c r="S405" s="414"/>
      <c r="T405" s="414"/>
      <c r="U405" s="414"/>
      <c r="V405" s="414"/>
      <c r="W405" s="414"/>
      <c r="X405" s="414"/>
      <c r="Y405" s="67"/>
      <c r="Z405" s="67"/>
    </row>
    <row r="406" spans="1:53" ht="27" customHeight="1" x14ac:dyDescent="0.25">
      <c r="A406" s="64" t="s">
        <v>561</v>
      </c>
      <c r="B406" s="64" t="s">
        <v>562</v>
      </c>
      <c r="C406" s="37">
        <v>4301051258</v>
      </c>
      <c r="D406" s="415">
        <v>4607091389685</v>
      </c>
      <c r="E406" s="415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7"/>
      <c r="P406" s="417"/>
      <c r="Q406" s="417"/>
      <c r="R406" s="418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563</v>
      </c>
      <c r="B407" s="64" t="s">
        <v>564</v>
      </c>
      <c r="C407" s="37">
        <v>4301051431</v>
      </c>
      <c r="D407" s="415">
        <v>4607091389654</v>
      </c>
      <c r="E407" s="415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7"/>
      <c r="P407" s="417"/>
      <c r="Q407" s="417"/>
      <c r="R407" s="418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565</v>
      </c>
      <c r="B408" s="64" t="s">
        <v>566</v>
      </c>
      <c r="C408" s="37">
        <v>4301051284</v>
      </c>
      <c r="D408" s="415">
        <v>4607091384352</v>
      </c>
      <c r="E408" s="415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7"/>
      <c r="P408" s="417"/>
      <c r="Q408" s="417"/>
      <c r="R408" s="41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567</v>
      </c>
      <c r="B409" s="64" t="s">
        <v>568</v>
      </c>
      <c r="C409" s="37">
        <v>4301051257</v>
      </c>
      <c r="D409" s="415">
        <v>4607091389661</v>
      </c>
      <c r="E409" s="415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6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7"/>
      <c r="P409" s="417"/>
      <c r="Q409" s="417"/>
      <c r="R409" s="41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422"/>
      <c r="B410" s="422"/>
      <c r="C410" s="422"/>
      <c r="D410" s="422"/>
      <c r="E410" s="422"/>
      <c r="F410" s="422"/>
      <c r="G410" s="422"/>
      <c r="H410" s="422"/>
      <c r="I410" s="422"/>
      <c r="J410" s="422"/>
      <c r="K410" s="422"/>
      <c r="L410" s="422"/>
      <c r="M410" s="423"/>
      <c r="N410" s="419" t="s">
        <v>43</v>
      </c>
      <c r="O410" s="420"/>
      <c r="P410" s="420"/>
      <c r="Q410" s="420"/>
      <c r="R410" s="420"/>
      <c r="S410" s="420"/>
      <c r="T410" s="421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22"/>
      <c r="B411" s="422"/>
      <c r="C411" s="422"/>
      <c r="D411" s="422"/>
      <c r="E411" s="422"/>
      <c r="F411" s="422"/>
      <c r="G411" s="422"/>
      <c r="H411" s="422"/>
      <c r="I411" s="422"/>
      <c r="J411" s="422"/>
      <c r="K411" s="422"/>
      <c r="L411" s="422"/>
      <c r="M411" s="423"/>
      <c r="N411" s="419" t="s">
        <v>43</v>
      </c>
      <c r="O411" s="420"/>
      <c r="P411" s="420"/>
      <c r="Q411" s="420"/>
      <c r="R411" s="420"/>
      <c r="S411" s="420"/>
      <c r="T411" s="421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414" t="s">
        <v>215</v>
      </c>
      <c r="B412" s="414"/>
      <c r="C412" s="414"/>
      <c r="D412" s="414"/>
      <c r="E412" s="414"/>
      <c r="F412" s="414"/>
      <c r="G412" s="414"/>
      <c r="H412" s="414"/>
      <c r="I412" s="414"/>
      <c r="J412" s="414"/>
      <c r="K412" s="414"/>
      <c r="L412" s="414"/>
      <c r="M412" s="414"/>
      <c r="N412" s="414"/>
      <c r="O412" s="414"/>
      <c r="P412" s="414"/>
      <c r="Q412" s="414"/>
      <c r="R412" s="414"/>
      <c r="S412" s="414"/>
      <c r="T412" s="414"/>
      <c r="U412" s="414"/>
      <c r="V412" s="414"/>
      <c r="W412" s="414"/>
      <c r="X412" s="414"/>
      <c r="Y412" s="67"/>
      <c r="Z412" s="67"/>
    </row>
    <row r="413" spans="1:53" ht="27" customHeight="1" x14ac:dyDescent="0.25">
      <c r="A413" s="64" t="s">
        <v>569</v>
      </c>
      <c r="B413" s="64" t="s">
        <v>570</v>
      </c>
      <c r="C413" s="37">
        <v>4301060352</v>
      </c>
      <c r="D413" s="415">
        <v>4680115881648</v>
      </c>
      <c r="E413" s="41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7"/>
      <c r="P413" s="417"/>
      <c r="Q413" s="417"/>
      <c r="R413" s="41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22"/>
      <c r="B414" s="422"/>
      <c r="C414" s="422"/>
      <c r="D414" s="422"/>
      <c r="E414" s="422"/>
      <c r="F414" s="422"/>
      <c r="G414" s="422"/>
      <c r="H414" s="422"/>
      <c r="I414" s="422"/>
      <c r="J414" s="422"/>
      <c r="K414" s="422"/>
      <c r="L414" s="422"/>
      <c r="M414" s="423"/>
      <c r="N414" s="419" t="s">
        <v>43</v>
      </c>
      <c r="O414" s="420"/>
      <c r="P414" s="420"/>
      <c r="Q414" s="420"/>
      <c r="R414" s="420"/>
      <c r="S414" s="420"/>
      <c r="T414" s="421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422"/>
      <c r="B415" s="422"/>
      <c r="C415" s="422"/>
      <c r="D415" s="422"/>
      <c r="E415" s="422"/>
      <c r="F415" s="422"/>
      <c r="G415" s="422"/>
      <c r="H415" s="422"/>
      <c r="I415" s="422"/>
      <c r="J415" s="422"/>
      <c r="K415" s="422"/>
      <c r="L415" s="422"/>
      <c r="M415" s="423"/>
      <c r="N415" s="419" t="s">
        <v>43</v>
      </c>
      <c r="O415" s="420"/>
      <c r="P415" s="420"/>
      <c r="Q415" s="420"/>
      <c r="R415" s="420"/>
      <c r="S415" s="420"/>
      <c r="T415" s="421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414" t="s">
        <v>96</v>
      </c>
      <c r="B416" s="414"/>
      <c r="C416" s="414"/>
      <c r="D416" s="414"/>
      <c r="E416" s="414"/>
      <c r="F416" s="414"/>
      <c r="G416" s="414"/>
      <c r="H416" s="414"/>
      <c r="I416" s="414"/>
      <c r="J416" s="414"/>
      <c r="K416" s="414"/>
      <c r="L416" s="414"/>
      <c r="M416" s="414"/>
      <c r="N416" s="414"/>
      <c r="O416" s="414"/>
      <c r="P416" s="414"/>
      <c r="Q416" s="414"/>
      <c r="R416" s="414"/>
      <c r="S416" s="414"/>
      <c r="T416" s="414"/>
      <c r="U416" s="414"/>
      <c r="V416" s="414"/>
      <c r="W416" s="414"/>
      <c r="X416" s="414"/>
      <c r="Y416" s="67"/>
      <c r="Z416" s="67"/>
    </row>
    <row r="417" spans="1:53" ht="27" customHeight="1" x14ac:dyDescent="0.25">
      <c r="A417" s="64" t="s">
        <v>571</v>
      </c>
      <c r="B417" s="64" t="s">
        <v>572</v>
      </c>
      <c r="C417" s="37">
        <v>4301032045</v>
      </c>
      <c r="D417" s="415">
        <v>4680115884335</v>
      </c>
      <c r="E417" s="41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574</v>
      </c>
      <c r="L417" s="39" t="s">
        <v>573</v>
      </c>
      <c r="M417" s="38">
        <v>60</v>
      </c>
      <c r="N417" s="6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7"/>
      <c r="P417" s="417"/>
      <c r="Q417" s="417"/>
      <c r="R417" s="418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575</v>
      </c>
      <c r="B418" s="64" t="s">
        <v>576</v>
      </c>
      <c r="C418" s="37">
        <v>4301032047</v>
      </c>
      <c r="D418" s="415">
        <v>4680115884342</v>
      </c>
      <c r="E418" s="41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574</v>
      </c>
      <c r="L418" s="39" t="s">
        <v>573</v>
      </c>
      <c r="M418" s="38">
        <v>60</v>
      </c>
      <c r="N418" s="6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7"/>
      <c r="P418" s="417"/>
      <c r="Q418" s="417"/>
      <c r="R418" s="418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577</v>
      </c>
      <c r="B419" s="64" t="s">
        <v>578</v>
      </c>
      <c r="C419" s="37">
        <v>4301170011</v>
      </c>
      <c r="D419" s="415">
        <v>4680115884113</v>
      </c>
      <c r="E419" s="41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6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7"/>
      <c r="P419" s="417"/>
      <c r="Q419" s="417"/>
      <c r="R419" s="418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x14ac:dyDescent="0.2">
      <c r="A420" s="422"/>
      <c r="B420" s="422"/>
      <c r="C420" s="422"/>
      <c r="D420" s="422"/>
      <c r="E420" s="422"/>
      <c r="F420" s="422"/>
      <c r="G420" s="422"/>
      <c r="H420" s="422"/>
      <c r="I420" s="422"/>
      <c r="J420" s="422"/>
      <c r="K420" s="422"/>
      <c r="L420" s="422"/>
      <c r="M420" s="423"/>
      <c r="N420" s="419" t="s">
        <v>43</v>
      </c>
      <c r="O420" s="420"/>
      <c r="P420" s="420"/>
      <c r="Q420" s="420"/>
      <c r="R420" s="420"/>
      <c r="S420" s="420"/>
      <c r="T420" s="421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x14ac:dyDescent="0.2">
      <c r="A421" s="422"/>
      <c r="B421" s="422"/>
      <c r="C421" s="422"/>
      <c r="D421" s="422"/>
      <c r="E421" s="422"/>
      <c r="F421" s="422"/>
      <c r="G421" s="422"/>
      <c r="H421" s="422"/>
      <c r="I421" s="422"/>
      <c r="J421" s="422"/>
      <c r="K421" s="422"/>
      <c r="L421" s="422"/>
      <c r="M421" s="423"/>
      <c r="N421" s="419" t="s">
        <v>43</v>
      </c>
      <c r="O421" s="420"/>
      <c r="P421" s="420"/>
      <c r="Q421" s="420"/>
      <c r="R421" s="420"/>
      <c r="S421" s="420"/>
      <c r="T421" s="421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customHeight="1" x14ac:dyDescent="0.25">
      <c r="A422" s="413" t="s">
        <v>579</v>
      </c>
      <c r="B422" s="413"/>
      <c r="C422" s="413"/>
      <c r="D422" s="413"/>
      <c r="E422" s="413"/>
      <c r="F422" s="413"/>
      <c r="G422" s="413"/>
      <c r="H422" s="413"/>
      <c r="I422" s="413"/>
      <c r="J422" s="413"/>
      <c r="K422" s="413"/>
      <c r="L422" s="413"/>
      <c r="M422" s="413"/>
      <c r="N422" s="413"/>
      <c r="O422" s="413"/>
      <c r="P422" s="413"/>
      <c r="Q422" s="413"/>
      <c r="R422" s="413"/>
      <c r="S422" s="413"/>
      <c r="T422" s="413"/>
      <c r="U422" s="413"/>
      <c r="V422" s="413"/>
      <c r="W422" s="413"/>
      <c r="X422" s="413"/>
      <c r="Y422" s="66"/>
      <c r="Z422" s="66"/>
    </row>
    <row r="423" spans="1:53" ht="14.25" customHeight="1" x14ac:dyDescent="0.25">
      <c r="A423" s="414" t="s">
        <v>110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7"/>
      <c r="Z423" s="67"/>
    </row>
    <row r="424" spans="1:53" ht="27" customHeight="1" x14ac:dyDescent="0.25">
      <c r="A424" s="64" t="s">
        <v>580</v>
      </c>
      <c r="B424" s="64" t="s">
        <v>581</v>
      </c>
      <c r="C424" s="37">
        <v>4301020214</v>
      </c>
      <c r="D424" s="415">
        <v>4607091389388</v>
      </c>
      <c r="E424" s="41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7"/>
      <c r="P424" s="417"/>
      <c r="Q424" s="417"/>
      <c r="R424" s="418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582</v>
      </c>
      <c r="B425" s="64" t="s">
        <v>583</v>
      </c>
      <c r="C425" s="37">
        <v>4301020185</v>
      </c>
      <c r="D425" s="415">
        <v>4607091389364</v>
      </c>
      <c r="E425" s="41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6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7"/>
      <c r="P425" s="417"/>
      <c r="Q425" s="417"/>
      <c r="R425" s="418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422"/>
      <c r="B426" s="422"/>
      <c r="C426" s="422"/>
      <c r="D426" s="422"/>
      <c r="E426" s="422"/>
      <c r="F426" s="422"/>
      <c r="G426" s="422"/>
      <c r="H426" s="422"/>
      <c r="I426" s="422"/>
      <c r="J426" s="422"/>
      <c r="K426" s="422"/>
      <c r="L426" s="422"/>
      <c r="M426" s="423"/>
      <c r="N426" s="419" t="s">
        <v>43</v>
      </c>
      <c r="O426" s="420"/>
      <c r="P426" s="420"/>
      <c r="Q426" s="420"/>
      <c r="R426" s="420"/>
      <c r="S426" s="420"/>
      <c r="T426" s="421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422"/>
      <c r="B427" s="422"/>
      <c r="C427" s="422"/>
      <c r="D427" s="422"/>
      <c r="E427" s="422"/>
      <c r="F427" s="422"/>
      <c r="G427" s="422"/>
      <c r="H427" s="422"/>
      <c r="I427" s="422"/>
      <c r="J427" s="422"/>
      <c r="K427" s="422"/>
      <c r="L427" s="422"/>
      <c r="M427" s="423"/>
      <c r="N427" s="419" t="s">
        <v>43</v>
      </c>
      <c r="O427" s="420"/>
      <c r="P427" s="420"/>
      <c r="Q427" s="420"/>
      <c r="R427" s="420"/>
      <c r="S427" s="420"/>
      <c r="T427" s="421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414" t="s">
        <v>76</v>
      </c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67"/>
      <c r="Z428" s="67"/>
    </row>
    <row r="429" spans="1:53" ht="27" customHeight="1" x14ac:dyDescent="0.25">
      <c r="A429" s="64" t="s">
        <v>584</v>
      </c>
      <c r="B429" s="64" t="s">
        <v>585</v>
      </c>
      <c r="C429" s="37">
        <v>4301031212</v>
      </c>
      <c r="D429" s="415">
        <v>4607091389739</v>
      </c>
      <c r="E429" s="41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6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7"/>
      <c r="P429" s="417"/>
      <c r="Q429" s="417"/>
      <c r="R429" s="41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586</v>
      </c>
      <c r="B430" s="64" t="s">
        <v>587</v>
      </c>
      <c r="C430" s="37">
        <v>4301031247</v>
      </c>
      <c r="D430" s="415">
        <v>4680115883048</v>
      </c>
      <c r="E430" s="41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6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7"/>
      <c r="P430" s="417"/>
      <c r="Q430" s="417"/>
      <c r="R430" s="41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588</v>
      </c>
      <c r="B431" s="64" t="s">
        <v>589</v>
      </c>
      <c r="C431" s="37">
        <v>4301031176</v>
      </c>
      <c r="D431" s="415">
        <v>4607091389425</v>
      </c>
      <c r="E431" s="41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6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7"/>
      <c r="P431" s="417"/>
      <c r="Q431" s="417"/>
      <c r="R431" s="41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590</v>
      </c>
      <c r="B432" s="64" t="s">
        <v>591</v>
      </c>
      <c r="C432" s="37">
        <v>4301031215</v>
      </c>
      <c r="D432" s="415">
        <v>4680115882911</v>
      </c>
      <c r="E432" s="41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65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7"/>
      <c r="P432" s="417"/>
      <c r="Q432" s="417"/>
      <c r="R432" s="41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592</v>
      </c>
      <c r="B433" s="64" t="s">
        <v>593</v>
      </c>
      <c r="C433" s="37">
        <v>4301031167</v>
      </c>
      <c r="D433" s="415">
        <v>4680115880771</v>
      </c>
      <c r="E433" s="41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7"/>
      <c r="P433" s="417"/>
      <c r="Q433" s="417"/>
      <c r="R433" s="41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594</v>
      </c>
      <c r="B434" s="64" t="s">
        <v>595</v>
      </c>
      <c r="C434" s="37">
        <v>4301031173</v>
      </c>
      <c r="D434" s="415">
        <v>4607091389500</v>
      </c>
      <c r="E434" s="41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6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7"/>
      <c r="P434" s="417"/>
      <c r="Q434" s="417"/>
      <c r="R434" s="41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596</v>
      </c>
      <c r="B435" s="64" t="s">
        <v>597</v>
      </c>
      <c r="C435" s="37">
        <v>4301031103</v>
      </c>
      <c r="D435" s="415">
        <v>4680115881983</v>
      </c>
      <c r="E435" s="41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6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7"/>
      <c r="P435" s="417"/>
      <c r="Q435" s="417"/>
      <c r="R435" s="41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x14ac:dyDescent="0.2">
      <c r="A436" s="422"/>
      <c r="B436" s="422"/>
      <c r="C436" s="422"/>
      <c r="D436" s="422"/>
      <c r="E436" s="422"/>
      <c r="F436" s="422"/>
      <c r="G436" s="422"/>
      <c r="H436" s="422"/>
      <c r="I436" s="422"/>
      <c r="J436" s="422"/>
      <c r="K436" s="422"/>
      <c r="L436" s="422"/>
      <c r="M436" s="423"/>
      <c r="N436" s="419" t="s">
        <v>43</v>
      </c>
      <c r="O436" s="420"/>
      <c r="P436" s="420"/>
      <c r="Q436" s="420"/>
      <c r="R436" s="420"/>
      <c r="S436" s="420"/>
      <c r="T436" s="421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422"/>
      <c r="B437" s="422"/>
      <c r="C437" s="422"/>
      <c r="D437" s="422"/>
      <c r="E437" s="422"/>
      <c r="F437" s="422"/>
      <c r="G437" s="422"/>
      <c r="H437" s="422"/>
      <c r="I437" s="422"/>
      <c r="J437" s="422"/>
      <c r="K437" s="422"/>
      <c r="L437" s="422"/>
      <c r="M437" s="423"/>
      <c r="N437" s="419" t="s">
        <v>43</v>
      </c>
      <c r="O437" s="420"/>
      <c r="P437" s="420"/>
      <c r="Q437" s="420"/>
      <c r="R437" s="420"/>
      <c r="S437" s="420"/>
      <c r="T437" s="421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customHeight="1" x14ac:dyDescent="0.25">
      <c r="A438" s="414" t="s">
        <v>105</v>
      </c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4"/>
      <c r="N438" s="414"/>
      <c r="O438" s="414"/>
      <c r="P438" s="414"/>
      <c r="Q438" s="414"/>
      <c r="R438" s="414"/>
      <c r="S438" s="414"/>
      <c r="T438" s="414"/>
      <c r="U438" s="414"/>
      <c r="V438" s="414"/>
      <c r="W438" s="414"/>
      <c r="X438" s="414"/>
      <c r="Y438" s="67"/>
      <c r="Z438" s="67"/>
    </row>
    <row r="439" spans="1:53" ht="27" customHeight="1" x14ac:dyDescent="0.25">
      <c r="A439" s="64" t="s">
        <v>598</v>
      </c>
      <c r="B439" s="64" t="s">
        <v>599</v>
      </c>
      <c r="C439" s="37">
        <v>4301170010</v>
      </c>
      <c r="D439" s="415">
        <v>4680115884090</v>
      </c>
      <c r="E439" s="415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574</v>
      </c>
      <c r="L439" s="39" t="s">
        <v>573</v>
      </c>
      <c r="M439" s="38">
        <v>150</v>
      </c>
      <c r="N439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7"/>
      <c r="P439" s="417"/>
      <c r="Q439" s="417"/>
      <c r="R439" s="41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x14ac:dyDescent="0.2">
      <c r="A440" s="422"/>
      <c r="B440" s="422"/>
      <c r="C440" s="422"/>
      <c r="D440" s="422"/>
      <c r="E440" s="422"/>
      <c r="F440" s="422"/>
      <c r="G440" s="422"/>
      <c r="H440" s="422"/>
      <c r="I440" s="422"/>
      <c r="J440" s="422"/>
      <c r="K440" s="422"/>
      <c r="L440" s="422"/>
      <c r="M440" s="423"/>
      <c r="N440" s="419" t="s">
        <v>43</v>
      </c>
      <c r="O440" s="420"/>
      <c r="P440" s="420"/>
      <c r="Q440" s="420"/>
      <c r="R440" s="420"/>
      <c r="S440" s="420"/>
      <c r="T440" s="421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422"/>
      <c r="B441" s="422"/>
      <c r="C441" s="422"/>
      <c r="D441" s="422"/>
      <c r="E441" s="422"/>
      <c r="F441" s="422"/>
      <c r="G441" s="422"/>
      <c r="H441" s="422"/>
      <c r="I441" s="422"/>
      <c r="J441" s="422"/>
      <c r="K441" s="422"/>
      <c r="L441" s="422"/>
      <c r="M441" s="423"/>
      <c r="N441" s="419" t="s">
        <v>43</v>
      </c>
      <c r="O441" s="420"/>
      <c r="P441" s="420"/>
      <c r="Q441" s="420"/>
      <c r="R441" s="420"/>
      <c r="S441" s="420"/>
      <c r="T441" s="421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414" t="s">
        <v>600</v>
      </c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67"/>
      <c r="Z442" s="67"/>
    </row>
    <row r="443" spans="1:53" ht="27" customHeight="1" x14ac:dyDescent="0.25">
      <c r="A443" s="64" t="s">
        <v>601</v>
      </c>
      <c r="B443" s="64" t="s">
        <v>602</v>
      </c>
      <c r="C443" s="37">
        <v>4301040357</v>
      </c>
      <c r="D443" s="415">
        <v>4680115884564</v>
      </c>
      <c r="E443" s="415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574</v>
      </c>
      <c r="L443" s="39" t="s">
        <v>573</v>
      </c>
      <c r="M443" s="38">
        <v>60</v>
      </c>
      <c r="N443" s="6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7"/>
      <c r="P443" s="417"/>
      <c r="Q443" s="417"/>
      <c r="R443" s="41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x14ac:dyDescent="0.2">
      <c r="A444" s="422"/>
      <c r="B444" s="422"/>
      <c r="C444" s="422"/>
      <c r="D444" s="422"/>
      <c r="E444" s="422"/>
      <c r="F444" s="422"/>
      <c r="G444" s="422"/>
      <c r="H444" s="422"/>
      <c r="I444" s="422"/>
      <c r="J444" s="422"/>
      <c r="K444" s="422"/>
      <c r="L444" s="422"/>
      <c r="M444" s="423"/>
      <c r="N444" s="419" t="s">
        <v>43</v>
      </c>
      <c r="O444" s="420"/>
      <c r="P444" s="420"/>
      <c r="Q444" s="420"/>
      <c r="R444" s="420"/>
      <c r="S444" s="420"/>
      <c r="T444" s="421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422"/>
      <c r="B445" s="422"/>
      <c r="C445" s="422"/>
      <c r="D445" s="422"/>
      <c r="E445" s="422"/>
      <c r="F445" s="422"/>
      <c r="G445" s="422"/>
      <c r="H445" s="422"/>
      <c r="I445" s="422"/>
      <c r="J445" s="422"/>
      <c r="K445" s="422"/>
      <c r="L445" s="422"/>
      <c r="M445" s="423"/>
      <c r="N445" s="419" t="s">
        <v>43</v>
      </c>
      <c r="O445" s="420"/>
      <c r="P445" s="420"/>
      <c r="Q445" s="420"/>
      <c r="R445" s="420"/>
      <c r="S445" s="420"/>
      <c r="T445" s="421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412" t="s">
        <v>603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55"/>
      <c r="Z446" s="55"/>
    </row>
    <row r="447" spans="1:53" ht="16.5" customHeight="1" x14ac:dyDescent="0.25">
      <c r="A447" s="413" t="s">
        <v>603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66"/>
      <c r="Z447" s="66"/>
    </row>
    <row r="448" spans="1:53" ht="14.25" customHeight="1" x14ac:dyDescent="0.25">
      <c r="A448" s="414" t="s">
        <v>118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7"/>
      <c r="Z448" s="67"/>
    </row>
    <row r="449" spans="1:53" ht="27" customHeight="1" x14ac:dyDescent="0.25">
      <c r="A449" s="64" t="s">
        <v>604</v>
      </c>
      <c r="B449" s="64" t="s">
        <v>605</v>
      </c>
      <c r="C449" s="37">
        <v>4301011795</v>
      </c>
      <c r="D449" s="415">
        <v>4607091389067</v>
      </c>
      <c r="E449" s="41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664" t="s">
        <v>606</v>
      </c>
      <c r="O449" s="417"/>
      <c r="P449" s="417"/>
      <c r="Q449" s="417"/>
      <c r="R449" s="418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1" si="21">IFERROR(IF(V449="",0,CEILING((V449/$H449),1)*$H449),"")</f>
        <v>0</v>
      </c>
      <c r="X449" s="42" t="str">
        <f t="shared" ref="X449:X455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607</v>
      </c>
      <c r="B450" s="64" t="s">
        <v>608</v>
      </c>
      <c r="C450" s="37">
        <v>4301011363</v>
      </c>
      <c r="D450" s="415">
        <v>4607091383522</v>
      </c>
      <c r="E450" s="41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55</v>
      </c>
      <c r="N450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417"/>
      <c r="P450" s="417"/>
      <c r="Q450" s="417"/>
      <c r="R450" s="418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607</v>
      </c>
      <c r="B451" s="64" t="s">
        <v>609</v>
      </c>
      <c r="C451" s="37">
        <v>4301011779</v>
      </c>
      <c r="D451" s="415">
        <v>4607091383522</v>
      </c>
      <c r="E451" s="41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666" t="s">
        <v>610</v>
      </c>
      <c r="O451" s="417"/>
      <c r="P451" s="417"/>
      <c r="Q451" s="417"/>
      <c r="R451" s="41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611</v>
      </c>
      <c r="B452" s="64" t="s">
        <v>612</v>
      </c>
      <c r="C452" s="37">
        <v>4301011785</v>
      </c>
      <c r="D452" s="415">
        <v>4607091384437</v>
      </c>
      <c r="E452" s="41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667" t="s">
        <v>613</v>
      </c>
      <c r="O452" s="417"/>
      <c r="P452" s="417"/>
      <c r="Q452" s="417"/>
      <c r="R452" s="41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customHeight="1" x14ac:dyDescent="0.25">
      <c r="A453" s="64" t="s">
        <v>614</v>
      </c>
      <c r="B453" s="64" t="s">
        <v>615</v>
      </c>
      <c r="C453" s="37">
        <v>4301011774</v>
      </c>
      <c r="D453" s="415">
        <v>4680115884502</v>
      </c>
      <c r="E453" s="415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68" t="s">
        <v>616</v>
      </c>
      <c r="O453" s="417"/>
      <c r="P453" s="417"/>
      <c r="Q453" s="417"/>
      <c r="R453" s="418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4301011771</v>
      </c>
      <c r="D454" s="415">
        <v>4607091389104</v>
      </c>
      <c r="E454" s="41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69" t="s">
        <v>619</v>
      </c>
      <c r="O454" s="417"/>
      <c r="P454" s="417"/>
      <c r="Q454" s="417"/>
      <c r="R454" s="41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customHeight="1" x14ac:dyDescent="0.25">
      <c r="A455" s="64" t="s">
        <v>620</v>
      </c>
      <c r="B455" s="64" t="s">
        <v>621</v>
      </c>
      <c r="C455" s="37">
        <v>4301011799</v>
      </c>
      <c r="D455" s="415">
        <v>4680115884519</v>
      </c>
      <c r="E455" s="41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132</v>
      </c>
      <c r="M455" s="38">
        <v>60</v>
      </c>
      <c r="N455" s="670" t="s">
        <v>622</v>
      </c>
      <c r="O455" s="417"/>
      <c r="P455" s="417"/>
      <c r="Q455" s="417"/>
      <c r="R455" s="41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623</v>
      </c>
      <c r="B456" s="64" t="s">
        <v>624</v>
      </c>
      <c r="C456" s="37">
        <v>4301011778</v>
      </c>
      <c r="D456" s="415">
        <v>4680115880603</v>
      </c>
      <c r="E456" s="415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671" t="s">
        <v>625</v>
      </c>
      <c r="O456" s="417"/>
      <c r="P456" s="417"/>
      <c r="Q456" s="417"/>
      <c r="R456" s="41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4301011168</v>
      </c>
      <c r="D457" s="415">
        <v>4607091389999</v>
      </c>
      <c r="E457" s="41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417"/>
      <c r="P457" s="417"/>
      <c r="Q457" s="417"/>
      <c r="R457" s="41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626</v>
      </c>
      <c r="B458" s="64" t="s">
        <v>628</v>
      </c>
      <c r="C458" s="37">
        <v>4301011775</v>
      </c>
      <c r="D458" s="415">
        <v>4607091389999</v>
      </c>
      <c r="E458" s="415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673" t="s">
        <v>629</v>
      </c>
      <c r="O458" s="417"/>
      <c r="P458" s="417"/>
      <c r="Q458" s="417"/>
      <c r="R458" s="41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630</v>
      </c>
      <c r="B459" s="64" t="s">
        <v>631</v>
      </c>
      <c r="C459" s="37">
        <v>4301011770</v>
      </c>
      <c r="D459" s="415">
        <v>4680115882782</v>
      </c>
      <c r="E459" s="415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674" t="s">
        <v>632</v>
      </c>
      <c r="O459" s="417"/>
      <c r="P459" s="417"/>
      <c r="Q459" s="417"/>
      <c r="R459" s="41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4301011190</v>
      </c>
      <c r="D460" s="415">
        <v>4607091389098</v>
      </c>
      <c r="E460" s="415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132</v>
      </c>
      <c r="M460" s="38">
        <v>50</v>
      </c>
      <c r="N460" s="6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417"/>
      <c r="P460" s="417"/>
      <c r="Q460" s="417"/>
      <c r="R460" s="418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635</v>
      </c>
      <c r="B461" s="64" t="s">
        <v>636</v>
      </c>
      <c r="C461" s="37">
        <v>4301011784</v>
      </c>
      <c r="D461" s="415">
        <v>4607091389982</v>
      </c>
      <c r="E461" s="41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60</v>
      </c>
      <c r="N461" s="676" t="s">
        <v>637</v>
      </c>
      <c r="O461" s="417"/>
      <c r="P461" s="417"/>
      <c r="Q461" s="417"/>
      <c r="R461" s="418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x14ac:dyDescent="0.2">
      <c r="A462" s="422"/>
      <c r="B462" s="422"/>
      <c r="C462" s="422"/>
      <c r="D462" s="422"/>
      <c r="E462" s="422"/>
      <c r="F462" s="422"/>
      <c r="G462" s="422"/>
      <c r="H462" s="422"/>
      <c r="I462" s="422"/>
      <c r="J462" s="422"/>
      <c r="K462" s="422"/>
      <c r="L462" s="422"/>
      <c r="M462" s="423"/>
      <c r="N462" s="419" t="s">
        <v>43</v>
      </c>
      <c r="O462" s="420"/>
      <c r="P462" s="420"/>
      <c r="Q462" s="420"/>
      <c r="R462" s="420"/>
      <c r="S462" s="420"/>
      <c r="T462" s="421"/>
      <c r="U462" s="43" t="s">
        <v>42</v>
      </c>
      <c r="V462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8"/>
      <c r="Z462" s="68"/>
    </row>
    <row r="463" spans="1:53" x14ac:dyDescent="0.2">
      <c r="A463" s="422"/>
      <c r="B463" s="422"/>
      <c r="C463" s="422"/>
      <c r="D463" s="422"/>
      <c r="E463" s="422"/>
      <c r="F463" s="422"/>
      <c r="G463" s="422"/>
      <c r="H463" s="422"/>
      <c r="I463" s="422"/>
      <c r="J463" s="422"/>
      <c r="K463" s="422"/>
      <c r="L463" s="422"/>
      <c r="M463" s="423"/>
      <c r="N463" s="419" t="s">
        <v>43</v>
      </c>
      <c r="O463" s="420"/>
      <c r="P463" s="420"/>
      <c r="Q463" s="420"/>
      <c r="R463" s="420"/>
      <c r="S463" s="420"/>
      <c r="T463" s="421"/>
      <c r="U463" s="43" t="s">
        <v>0</v>
      </c>
      <c r="V463" s="44">
        <f>IFERROR(SUM(V449:V461),"0")</f>
        <v>0</v>
      </c>
      <c r="W463" s="44">
        <f>IFERROR(SUM(W449:W461),"0")</f>
        <v>0</v>
      </c>
      <c r="X463" s="43"/>
      <c r="Y463" s="68"/>
      <c r="Z463" s="68"/>
    </row>
    <row r="464" spans="1:53" ht="14.25" customHeight="1" x14ac:dyDescent="0.25">
      <c r="A464" s="414" t="s">
        <v>110</v>
      </c>
      <c r="B464" s="414"/>
      <c r="C464" s="414"/>
      <c r="D464" s="414"/>
      <c r="E464" s="414"/>
      <c r="F464" s="414"/>
      <c r="G464" s="414"/>
      <c r="H464" s="414"/>
      <c r="I464" s="414"/>
      <c r="J464" s="414"/>
      <c r="K464" s="414"/>
      <c r="L464" s="414"/>
      <c r="M464" s="414"/>
      <c r="N464" s="414"/>
      <c r="O464" s="414"/>
      <c r="P464" s="414"/>
      <c r="Q464" s="414"/>
      <c r="R464" s="414"/>
      <c r="S464" s="414"/>
      <c r="T464" s="414"/>
      <c r="U464" s="414"/>
      <c r="V464" s="414"/>
      <c r="W464" s="414"/>
      <c r="X464" s="414"/>
      <c r="Y464" s="67"/>
      <c r="Z464" s="67"/>
    </row>
    <row r="465" spans="1:53" ht="16.5" customHeight="1" x14ac:dyDescent="0.25">
      <c r="A465" s="64" t="s">
        <v>638</v>
      </c>
      <c r="B465" s="64" t="s">
        <v>639</v>
      </c>
      <c r="C465" s="37">
        <v>4301020222</v>
      </c>
      <c r="D465" s="415">
        <v>4607091388930</v>
      </c>
      <c r="E465" s="415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114</v>
      </c>
      <c r="L465" s="39" t="s">
        <v>113</v>
      </c>
      <c r="M465" s="38">
        <v>55</v>
      </c>
      <c r="N465" s="6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417"/>
      <c r="P465" s="417"/>
      <c r="Q465" s="417"/>
      <c r="R465" s="41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16.5" customHeight="1" x14ac:dyDescent="0.25">
      <c r="A466" s="64" t="s">
        <v>640</v>
      </c>
      <c r="B466" s="64" t="s">
        <v>641</v>
      </c>
      <c r="C466" s="37">
        <v>4301020206</v>
      </c>
      <c r="D466" s="415">
        <v>4680115880054</v>
      </c>
      <c r="E466" s="415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417"/>
      <c r="P466" s="417"/>
      <c r="Q466" s="417"/>
      <c r="R466" s="418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x14ac:dyDescent="0.2">
      <c r="A467" s="422"/>
      <c r="B467" s="422"/>
      <c r="C467" s="422"/>
      <c r="D467" s="422"/>
      <c r="E467" s="422"/>
      <c r="F467" s="422"/>
      <c r="G467" s="422"/>
      <c r="H467" s="422"/>
      <c r="I467" s="422"/>
      <c r="J467" s="422"/>
      <c r="K467" s="422"/>
      <c r="L467" s="422"/>
      <c r="M467" s="423"/>
      <c r="N467" s="419" t="s">
        <v>43</v>
      </c>
      <c r="O467" s="420"/>
      <c r="P467" s="420"/>
      <c r="Q467" s="420"/>
      <c r="R467" s="420"/>
      <c r="S467" s="420"/>
      <c r="T467" s="421"/>
      <c r="U467" s="43" t="s">
        <v>42</v>
      </c>
      <c r="V467" s="44">
        <f>IFERROR(V465/H465,"0")+IFERROR(V466/H466,"0")</f>
        <v>0</v>
      </c>
      <c r="W467" s="44">
        <f>IFERROR(W465/H465,"0")+IFERROR(W466/H466,"0")</f>
        <v>0</v>
      </c>
      <c r="X467" s="44">
        <f>IFERROR(IF(X465="",0,X465),"0")+IFERROR(IF(X466="",0,X466),"0")</f>
        <v>0</v>
      </c>
      <c r="Y467" s="68"/>
      <c r="Z467" s="68"/>
    </row>
    <row r="468" spans="1:53" x14ac:dyDescent="0.2">
      <c r="A468" s="422"/>
      <c r="B468" s="422"/>
      <c r="C468" s="422"/>
      <c r="D468" s="422"/>
      <c r="E468" s="422"/>
      <c r="F468" s="422"/>
      <c r="G468" s="422"/>
      <c r="H468" s="422"/>
      <c r="I468" s="422"/>
      <c r="J468" s="422"/>
      <c r="K468" s="422"/>
      <c r="L468" s="422"/>
      <c r="M468" s="423"/>
      <c r="N468" s="419" t="s">
        <v>43</v>
      </c>
      <c r="O468" s="420"/>
      <c r="P468" s="420"/>
      <c r="Q468" s="420"/>
      <c r="R468" s="420"/>
      <c r="S468" s="420"/>
      <c r="T468" s="421"/>
      <c r="U468" s="43" t="s">
        <v>0</v>
      </c>
      <c r="V468" s="44">
        <f>IFERROR(SUM(V465:V466),"0")</f>
        <v>0</v>
      </c>
      <c r="W468" s="44">
        <f>IFERROR(SUM(W465:W466),"0")</f>
        <v>0</v>
      </c>
      <c r="X468" s="43"/>
      <c r="Y468" s="68"/>
      <c r="Z468" s="68"/>
    </row>
    <row r="469" spans="1:53" ht="14.25" customHeight="1" x14ac:dyDescent="0.25">
      <c r="A469" s="414" t="s">
        <v>76</v>
      </c>
      <c r="B469" s="414"/>
      <c r="C469" s="414"/>
      <c r="D469" s="414"/>
      <c r="E469" s="414"/>
      <c r="F469" s="414"/>
      <c r="G469" s="414"/>
      <c r="H469" s="414"/>
      <c r="I469" s="414"/>
      <c r="J469" s="414"/>
      <c r="K469" s="414"/>
      <c r="L469" s="414"/>
      <c r="M469" s="414"/>
      <c r="N469" s="414"/>
      <c r="O469" s="414"/>
      <c r="P469" s="414"/>
      <c r="Q469" s="414"/>
      <c r="R469" s="414"/>
      <c r="S469" s="414"/>
      <c r="T469" s="414"/>
      <c r="U469" s="414"/>
      <c r="V469" s="414"/>
      <c r="W469" s="414"/>
      <c r="X469" s="414"/>
      <c r="Y469" s="67"/>
      <c r="Z469" s="67"/>
    </row>
    <row r="470" spans="1:53" ht="27" customHeight="1" x14ac:dyDescent="0.25">
      <c r="A470" s="64" t="s">
        <v>642</v>
      </c>
      <c r="B470" s="64" t="s">
        <v>643</v>
      </c>
      <c r="C470" s="37">
        <v>4301031252</v>
      </c>
      <c r="D470" s="415">
        <v>4680115883116</v>
      </c>
      <c r="E470" s="415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60</v>
      </c>
      <c r="N470" s="6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417"/>
      <c r="P470" s="417"/>
      <c r="Q470" s="417"/>
      <c r="R470" s="418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ref="W470:W475" si="23"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customHeight="1" x14ac:dyDescent="0.25">
      <c r="A471" s="64" t="s">
        <v>644</v>
      </c>
      <c r="B471" s="64" t="s">
        <v>645</v>
      </c>
      <c r="C471" s="37">
        <v>4301031248</v>
      </c>
      <c r="D471" s="415">
        <v>4680115883093</v>
      </c>
      <c r="E471" s="41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79</v>
      </c>
      <c r="M471" s="38">
        <v>60</v>
      </c>
      <c r="N471" s="6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417"/>
      <c r="P471" s="417"/>
      <c r="Q471" s="417"/>
      <c r="R471" s="418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646</v>
      </c>
      <c r="B472" s="64" t="s">
        <v>647</v>
      </c>
      <c r="C472" s="37">
        <v>4301031250</v>
      </c>
      <c r="D472" s="415">
        <v>4680115883109</v>
      </c>
      <c r="E472" s="415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6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417"/>
      <c r="P472" s="417"/>
      <c r="Q472" s="417"/>
      <c r="R472" s="418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648</v>
      </c>
      <c r="B473" s="64" t="s">
        <v>649</v>
      </c>
      <c r="C473" s="37">
        <v>4301031249</v>
      </c>
      <c r="D473" s="415">
        <v>4680115882072</v>
      </c>
      <c r="E473" s="415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60</v>
      </c>
      <c r="N473" s="6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417"/>
      <c r="P473" s="417"/>
      <c r="Q473" s="417"/>
      <c r="R473" s="418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650</v>
      </c>
      <c r="B474" s="64" t="s">
        <v>651</v>
      </c>
      <c r="C474" s="37">
        <v>4301031251</v>
      </c>
      <c r="D474" s="415">
        <v>4680115882102</v>
      </c>
      <c r="E474" s="415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8">
        <v>60</v>
      </c>
      <c r="N474" s="6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417"/>
      <c r="P474" s="417"/>
      <c r="Q474" s="417"/>
      <c r="R474" s="418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652</v>
      </c>
      <c r="B475" s="64" t="s">
        <v>653</v>
      </c>
      <c r="C475" s="37">
        <v>4301031253</v>
      </c>
      <c r="D475" s="415">
        <v>4680115882096</v>
      </c>
      <c r="E475" s="415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417"/>
      <c r="P475" s="417"/>
      <c r="Q475" s="417"/>
      <c r="R475" s="418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x14ac:dyDescent="0.2">
      <c r="A476" s="422"/>
      <c r="B476" s="422"/>
      <c r="C476" s="422"/>
      <c r="D476" s="422"/>
      <c r="E476" s="422"/>
      <c r="F476" s="422"/>
      <c r="G476" s="422"/>
      <c r="H476" s="422"/>
      <c r="I476" s="422"/>
      <c r="J476" s="422"/>
      <c r="K476" s="422"/>
      <c r="L476" s="422"/>
      <c r="M476" s="423"/>
      <c r="N476" s="419" t="s">
        <v>43</v>
      </c>
      <c r="O476" s="420"/>
      <c r="P476" s="420"/>
      <c r="Q476" s="420"/>
      <c r="R476" s="420"/>
      <c r="S476" s="420"/>
      <c r="T476" s="421"/>
      <c r="U476" s="43" t="s">
        <v>42</v>
      </c>
      <c r="V476" s="44">
        <f>IFERROR(V470/H470,"0")+IFERROR(V471/H471,"0")+IFERROR(V472/H472,"0")+IFERROR(V473/H473,"0")+IFERROR(V474/H474,"0")+IFERROR(V475/H475,"0")</f>
        <v>0</v>
      </c>
      <c r="W476" s="44">
        <f>IFERROR(W470/H470,"0")+IFERROR(W471/H471,"0")+IFERROR(W472/H472,"0")+IFERROR(W473/H473,"0")+IFERROR(W474/H474,"0")+IFERROR(W475/H475,"0")</f>
        <v>0</v>
      </c>
      <c r="X476" s="44">
        <f>IFERROR(IF(X470="",0,X470),"0")+IFERROR(IF(X471="",0,X471),"0")+IFERROR(IF(X472="",0,X472),"0")+IFERROR(IF(X473="",0,X473),"0")+IFERROR(IF(X474="",0,X474),"0")+IFERROR(IF(X475="",0,X475),"0")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422"/>
      <c r="B477" s="422"/>
      <c r="C477" s="422"/>
      <c r="D477" s="422"/>
      <c r="E477" s="422"/>
      <c r="F477" s="422"/>
      <c r="G477" s="422"/>
      <c r="H477" s="422"/>
      <c r="I477" s="422"/>
      <c r="J477" s="422"/>
      <c r="K477" s="422"/>
      <c r="L477" s="422"/>
      <c r="M477" s="423"/>
      <c r="N477" s="419" t="s">
        <v>43</v>
      </c>
      <c r="O477" s="420"/>
      <c r="P477" s="420"/>
      <c r="Q477" s="420"/>
      <c r="R477" s="420"/>
      <c r="S477" s="420"/>
      <c r="T477" s="421"/>
      <c r="U477" s="43" t="s">
        <v>0</v>
      </c>
      <c r="V477" s="44">
        <f>IFERROR(SUM(V470:V475),"0")</f>
        <v>0</v>
      </c>
      <c r="W477" s="44">
        <f>IFERROR(SUM(W470:W475),"0")</f>
        <v>0</v>
      </c>
      <c r="X477" s="43"/>
      <c r="Y477" s="68"/>
      <c r="Z477" s="68"/>
    </row>
    <row r="478" spans="1:53" ht="14.25" customHeight="1" x14ac:dyDescent="0.25">
      <c r="A478" s="414" t="s">
        <v>81</v>
      </c>
      <c r="B478" s="414"/>
      <c r="C478" s="414"/>
      <c r="D478" s="414"/>
      <c r="E478" s="414"/>
      <c r="F478" s="414"/>
      <c r="G478" s="414"/>
      <c r="H478" s="414"/>
      <c r="I478" s="414"/>
      <c r="J478" s="414"/>
      <c r="K478" s="414"/>
      <c r="L478" s="414"/>
      <c r="M478" s="414"/>
      <c r="N478" s="414"/>
      <c r="O478" s="414"/>
      <c r="P478" s="414"/>
      <c r="Q478" s="414"/>
      <c r="R478" s="414"/>
      <c r="S478" s="414"/>
      <c r="T478" s="414"/>
      <c r="U478" s="414"/>
      <c r="V478" s="414"/>
      <c r="W478" s="414"/>
      <c r="X478" s="414"/>
      <c r="Y478" s="67"/>
      <c r="Z478" s="67"/>
    </row>
    <row r="479" spans="1:53" ht="16.5" customHeight="1" x14ac:dyDescent="0.25">
      <c r="A479" s="64" t="s">
        <v>654</v>
      </c>
      <c r="B479" s="64" t="s">
        <v>655</v>
      </c>
      <c r="C479" s="37">
        <v>4301051230</v>
      </c>
      <c r="D479" s="415">
        <v>4607091383409</v>
      </c>
      <c r="E479" s="415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114</v>
      </c>
      <c r="L479" s="39" t="s">
        <v>79</v>
      </c>
      <c r="M479" s="38">
        <v>45</v>
      </c>
      <c r="N479" s="6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417"/>
      <c r="P479" s="417"/>
      <c r="Q479" s="417"/>
      <c r="R479" s="418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customHeight="1" x14ac:dyDescent="0.25">
      <c r="A480" s="64" t="s">
        <v>656</v>
      </c>
      <c r="B480" s="64" t="s">
        <v>657</v>
      </c>
      <c r="C480" s="37">
        <v>4301051231</v>
      </c>
      <c r="D480" s="415">
        <v>4607091383416</v>
      </c>
      <c r="E480" s="415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6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417"/>
      <c r="P480" s="417"/>
      <c r="Q480" s="417"/>
      <c r="R480" s="418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x14ac:dyDescent="0.2">
      <c r="A481" s="422"/>
      <c r="B481" s="422"/>
      <c r="C481" s="422"/>
      <c r="D481" s="422"/>
      <c r="E481" s="422"/>
      <c r="F481" s="422"/>
      <c r="G481" s="422"/>
      <c r="H481" s="422"/>
      <c r="I481" s="422"/>
      <c r="J481" s="422"/>
      <c r="K481" s="422"/>
      <c r="L481" s="422"/>
      <c r="M481" s="423"/>
      <c r="N481" s="419" t="s">
        <v>43</v>
      </c>
      <c r="O481" s="420"/>
      <c r="P481" s="420"/>
      <c r="Q481" s="420"/>
      <c r="R481" s="420"/>
      <c r="S481" s="420"/>
      <c r="T481" s="421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x14ac:dyDescent="0.2">
      <c r="A482" s="422"/>
      <c r="B482" s="422"/>
      <c r="C482" s="422"/>
      <c r="D482" s="422"/>
      <c r="E482" s="422"/>
      <c r="F482" s="422"/>
      <c r="G482" s="422"/>
      <c r="H482" s="422"/>
      <c r="I482" s="422"/>
      <c r="J482" s="422"/>
      <c r="K482" s="422"/>
      <c r="L482" s="422"/>
      <c r="M482" s="423"/>
      <c r="N482" s="419" t="s">
        <v>43</v>
      </c>
      <c r="O482" s="420"/>
      <c r="P482" s="420"/>
      <c r="Q482" s="420"/>
      <c r="R482" s="420"/>
      <c r="S482" s="420"/>
      <c r="T482" s="421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27.75" customHeight="1" x14ac:dyDescent="0.2">
      <c r="A483" s="412" t="s">
        <v>658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55"/>
      <c r="Z483" s="55"/>
    </row>
    <row r="484" spans="1:53" ht="16.5" customHeight="1" x14ac:dyDescent="0.25">
      <c r="A484" s="413" t="s">
        <v>659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66"/>
      <c r="Z484" s="66"/>
    </row>
    <row r="485" spans="1:53" ht="14.25" customHeight="1" x14ac:dyDescent="0.25">
      <c r="A485" s="414" t="s">
        <v>118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7"/>
      <c r="Z485" s="67"/>
    </row>
    <row r="486" spans="1:53" ht="27" customHeight="1" x14ac:dyDescent="0.25">
      <c r="A486" s="64" t="s">
        <v>660</v>
      </c>
      <c r="B486" s="64" t="s">
        <v>661</v>
      </c>
      <c r="C486" s="37">
        <v>4301011763</v>
      </c>
      <c r="D486" s="415">
        <v>4640242181011</v>
      </c>
      <c r="E486" s="415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132</v>
      </c>
      <c r="M486" s="38">
        <v>55</v>
      </c>
      <c r="N486" s="687" t="s">
        <v>662</v>
      </c>
      <c r="O486" s="417"/>
      <c r="P486" s="417"/>
      <c r="Q486" s="417"/>
      <c r="R486" s="41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customHeight="1" x14ac:dyDescent="0.25">
      <c r="A487" s="64" t="s">
        <v>663</v>
      </c>
      <c r="B487" s="64" t="s">
        <v>664</v>
      </c>
      <c r="C487" s="37">
        <v>4301011585</v>
      </c>
      <c r="D487" s="415">
        <v>4640242180441</v>
      </c>
      <c r="E487" s="415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114</v>
      </c>
      <c r="L487" s="39" t="s">
        <v>113</v>
      </c>
      <c r="M487" s="38">
        <v>50</v>
      </c>
      <c r="N487" s="688" t="s">
        <v>665</v>
      </c>
      <c r="O487" s="417"/>
      <c r="P487" s="417"/>
      <c r="Q487" s="417"/>
      <c r="R487" s="41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4301011584</v>
      </c>
      <c r="D488" s="415">
        <v>4640242180564</v>
      </c>
      <c r="E488" s="415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114</v>
      </c>
      <c r="L488" s="39" t="s">
        <v>113</v>
      </c>
      <c r="M488" s="38">
        <v>50</v>
      </c>
      <c r="N488" s="689" t="s">
        <v>668</v>
      </c>
      <c r="O488" s="417"/>
      <c r="P488" s="417"/>
      <c r="Q488" s="417"/>
      <c r="R488" s="418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4301011762</v>
      </c>
      <c r="D489" s="415">
        <v>4640242180922</v>
      </c>
      <c r="E489" s="415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113</v>
      </c>
      <c r="M489" s="38">
        <v>55</v>
      </c>
      <c r="N489" s="690" t="s">
        <v>671</v>
      </c>
      <c r="O489" s="417"/>
      <c r="P489" s="417"/>
      <c r="Q489" s="417"/>
      <c r="R489" s="418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4301011551</v>
      </c>
      <c r="D490" s="415">
        <v>4640242180038</v>
      </c>
      <c r="E490" s="415"/>
      <c r="F490" s="63">
        <v>0.4</v>
      </c>
      <c r="G490" s="38">
        <v>10</v>
      </c>
      <c r="H490" s="63">
        <v>4</v>
      </c>
      <c r="I490" s="63">
        <v>4.24</v>
      </c>
      <c r="J490" s="38">
        <v>120</v>
      </c>
      <c r="K490" s="38" t="s">
        <v>80</v>
      </c>
      <c r="L490" s="39" t="s">
        <v>113</v>
      </c>
      <c r="M490" s="38">
        <v>50</v>
      </c>
      <c r="N490" s="691" t="s">
        <v>674</v>
      </c>
      <c r="O490" s="417"/>
      <c r="P490" s="417"/>
      <c r="Q490" s="417"/>
      <c r="R490" s="418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IFERROR(IF(W490=0,"",ROUNDUP(W490/H490,0)*0.00937),"")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x14ac:dyDescent="0.2">
      <c r="A491" s="422"/>
      <c r="B491" s="422"/>
      <c r="C491" s="422"/>
      <c r="D491" s="422"/>
      <c r="E491" s="422"/>
      <c r="F491" s="422"/>
      <c r="G491" s="422"/>
      <c r="H491" s="422"/>
      <c r="I491" s="422"/>
      <c r="J491" s="422"/>
      <c r="K491" s="422"/>
      <c r="L491" s="422"/>
      <c r="M491" s="423"/>
      <c r="N491" s="419" t="s">
        <v>43</v>
      </c>
      <c r="O491" s="420"/>
      <c r="P491" s="420"/>
      <c r="Q491" s="420"/>
      <c r="R491" s="420"/>
      <c r="S491" s="420"/>
      <c r="T491" s="421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x14ac:dyDescent="0.2">
      <c r="A492" s="422"/>
      <c r="B492" s="422"/>
      <c r="C492" s="422"/>
      <c r="D492" s="422"/>
      <c r="E492" s="422"/>
      <c r="F492" s="422"/>
      <c r="G492" s="422"/>
      <c r="H492" s="422"/>
      <c r="I492" s="422"/>
      <c r="J492" s="422"/>
      <c r="K492" s="422"/>
      <c r="L492" s="422"/>
      <c r="M492" s="423"/>
      <c r="N492" s="419" t="s">
        <v>43</v>
      </c>
      <c r="O492" s="420"/>
      <c r="P492" s="420"/>
      <c r="Q492" s="420"/>
      <c r="R492" s="420"/>
      <c r="S492" s="420"/>
      <c r="T492" s="421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4.25" customHeight="1" x14ac:dyDescent="0.25">
      <c r="A493" s="414" t="s">
        <v>110</v>
      </c>
      <c r="B493" s="414"/>
      <c r="C493" s="414"/>
      <c r="D493" s="414"/>
      <c r="E493" s="414"/>
      <c r="F493" s="414"/>
      <c r="G493" s="414"/>
      <c r="H493" s="414"/>
      <c r="I493" s="414"/>
      <c r="J493" s="414"/>
      <c r="K493" s="414"/>
      <c r="L493" s="414"/>
      <c r="M493" s="414"/>
      <c r="N493" s="414"/>
      <c r="O493" s="414"/>
      <c r="P493" s="414"/>
      <c r="Q493" s="414"/>
      <c r="R493" s="414"/>
      <c r="S493" s="414"/>
      <c r="T493" s="414"/>
      <c r="U493" s="414"/>
      <c r="V493" s="414"/>
      <c r="W493" s="414"/>
      <c r="X493" s="414"/>
      <c r="Y493" s="67"/>
      <c r="Z493" s="67"/>
    </row>
    <row r="494" spans="1:53" ht="27" customHeight="1" x14ac:dyDescent="0.25">
      <c r="A494" s="64" t="s">
        <v>675</v>
      </c>
      <c r="B494" s="64" t="s">
        <v>676</v>
      </c>
      <c r="C494" s="37">
        <v>4301020260</v>
      </c>
      <c r="D494" s="415">
        <v>4640242180526</v>
      </c>
      <c r="E494" s="415"/>
      <c r="F494" s="63">
        <v>1.8</v>
      </c>
      <c r="G494" s="38">
        <v>6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692" t="s">
        <v>677</v>
      </c>
      <c r="O494" s="417"/>
      <c r="P494" s="417"/>
      <c r="Q494" s="417"/>
      <c r="R494" s="41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16.5" customHeight="1" x14ac:dyDescent="0.25">
      <c r="A495" s="64" t="s">
        <v>678</v>
      </c>
      <c r="B495" s="64" t="s">
        <v>679</v>
      </c>
      <c r="C495" s="37">
        <v>4301020269</v>
      </c>
      <c r="D495" s="415">
        <v>4640242180519</v>
      </c>
      <c r="E495" s="415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132</v>
      </c>
      <c r="M495" s="38">
        <v>50</v>
      </c>
      <c r="N495" s="693" t="s">
        <v>680</v>
      </c>
      <c r="O495" s="417"/>
      <c r="P495" s="417"/>
      <c r="Q495" s="417"/>
      <c r="R495" s="41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681</v>
      </c>
      <c r="B496" s="64" t="s">
        <v>682</v>
      </c>
      <c r="C496" s="37">
        <v>4301020309</v>
      </c>
      <c r="D496" s="415">
        <v>4640242180090</v>
      </c>
      <c r="E496" s="415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50</v>
      </c>
      <c r="N496" s="694" t="s">
        <v>683</v>
      </c>
      <c r="O496" s="417"/>
      <c r="P496" s="417"/>
      <c r="Q496" s="417"/>
      <c r="R496" s="418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422"/>
      <c r="B497" s="422"/>
      <c r="C497" s="422"/>
      <c r="D497" s="422"/>
      <c r="E497" s="422"/>
      <c r="F497" s="422"/>
      <c r="G497" s="422"/>
      <c r="H497" s="422"/>
      <c r="I497" s="422"/>
      <c r="J497" s="422"/>
      <c r="K497" s="422"/>
      <c r="L497" s="422"/>
      <c r="M497" s="423"/>
      <c r="N497" s="419" t="s">
        <v>43</v>
      </c>
      <c r="O497" s="420"/>
      <c r="P497" s="420"/>
      <c r="Q497" s="420"/>
      <c r="R497" s="420"/>
      <c r="S497" s="420"/>
      <c r="T497" s="421"/>
      <c r="U497" s="43" t="s">
        <v>42</v>
      </c>
      <c r="V497" s="44">
        <f>IFERROR(V494/H494,"0")+IFERROR(V495/H495,"0")+IFERROR(V496/H496,"0")</f>
        <v>0</v>
      </c>
      <c r="W497" s="44">
        <f>IFERROR(W494/H494,"0")+IFERROR(W495/H495,"0")+IFERROR(W496/H496,"0")</f>
        <v>0</v>
      </c>
      <c r="X497" s="44">
        <f>IFERROR(IF(X494="",0,X494),"0")+IFERROR(IF(X495="",0,X495),"0")+IFERROR(IF(X496="",0,X496),"0")</f>
        <v>0</v>
      </c>
      <c r="Y497" s="68"/>
      <c r="Z497" s="68"/>
    </row>
    <row r="498" spans="1:53" x14ac:dyDescent="0.2">
      <c r="A498" s="422"/>
      <c r="B498" s="422"/>
      <c r="C498" s="422"/>
      <c r="D498" s="422"/>
      <c r="E498" s="422"/>
      <c r="F498" s="422"/>
      <c r="G498" s="422"/>
      <c r="H498" s="422"/>
      <c r="I498" s="422"/>
      <c r="J498" s="422"/>
      <c r="K498" s="422"/>
      <c r="L498" s="422"/>
      <c r="M498" s="423"/>
      <c r="N498" s="419" t="s">
        <v>43</v>
      </c>
      <c r="O498" s="420"/>
      <c r="P498" s="420"/>
      <c r="Q498" s="420"/>
      <c r="R498" s="420"/>
      <c r="S498" s="420"/>
      <c r="T498" s="421"/>
      <c r="U498" s="43" t="s">
        <v>0</v>
      </c>
      <c r="V498" s="44">
        <f>IFERROR(SUM(V494:V496),"0")</f>
        <v>0</v>
      </c>
      <c r="W498" s="44">
        <f>IFERROR(SUM(W494:W496),"0")</f>
        <v>0</v>
      </c>
      <c r="X498" s="43"/>
      <c r="Y498" s="68"/>
      <c r="Z498" s="68"/>
    </row>
    <row r="499" spans="1:53" ht="14.25" customHeight="1" x14ac:dyDescent="0.25">
      <c r="A499" s="414" t="s">
        <v>76</v>
      </c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414"/>
      <c r="N499" s="414"/>
      <c r="O499" s="414"/>
      <c r="P499" s="414"/>
      <c r="Q499" s="414"/>
      <c r="R499" s="414"/>
      <c r="S499" s="414"/>
      <c r="T499" s="414"/>
      <c r="U499" s="414"/>
      <c r="V499" s="414"/>
      <c r="W499" s="414"/>
      <c r="X499" s="414"/>
      <c r="Y499" s="67"/>
      <c r="Z499" s="67"/>
    </row>
    <row r="500" spans="1:53" ht="27" customHeight="1" x14ac:dyDescent="0.25">
      <c r="A500" s="64" t="s">
        <v>684</v>
      </c>
      <c r="B500" s="64" t="s">
        <v>685</v>
      </c>
      <c r="C500" s="37">
        <v>4301031280</v>
      </c>
      <c r="D500" s="415">
        <v>4640242180816</v>
      </c>
      <c r="E500" s="415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80</v>
      </c>
      <c r="L500" s="39" t="s">
        <v>79</v>
      </c>
      <c r="M500" s="38">
        <v>40</v>
      </c>
      <c r="N500" s="695" t="s">
        <v>686</v>
      </c>
      <c r="O500" s="417"/>
      <c r="P500" s="417"/>
      <c r="Q500" s="417"/>
      <c r="R500" s="418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687</v>
      </c>
      <c r="B501" s="64" t="s">
        <v>688</v>
      </c>
      <c r="C501" s="37">
        <v>4301031244</v>
      </c>
      <c r="D501" s="415">
        <v>4640242180595</v>
      </c>
      <c r="E501" s="415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6" t="s">
        <v>689</v>
      </c>
      <c r="O501" s="417"/>
      <c r="P501" s="417"/>
      <c r="Q501" s="417"/>
      <c r="R501" s="418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4301031203</v>
      </c>
      <c r="D502" s="415">
        <v>4640242180908</v>
      </c>
      <c r="E502" s="415"/>
      <c r="F502" s="63">
        <v>0.28000000000000003</v>
      </c>
      <c r="G502" s="38">
        <v>6</v>
      </c>
      <c r="H502" s="63">
        <v>1.68</v>
      </c>
      <c r="I502" s="63">
        <v>1.81</v>
      </c>
      <c r="J502" s="38">
        <v>234</v>
      </c>
      <c r="K502" s="38" t="s">
        <v>175</v>
      </c>
      <c r="L502" s="39" t="s">
        <v>79</v>
      </c>
      <c r="M502" s="38">
        <v>40</v>
      </c>
      <c r="N502" s="697" t="s">
        <v>692</v>
      </c>
      <c r="O502" s="417"/>
      <c r="P502" s="417"/>
      <c r="Q502" s="417"/>
      <c r="R502" s="418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4301031200</v>
      </c>
      <c r="D503" s="415">
        <v>4640242180489</v>
      </c>
      <c r="E503" s="415"/>
      <c r="F503" s="63">
        <v>0.28000000000000003</v>
      </c>
      <c r="G503" s="38">
        <v>6</v>
      </c>
      <c r="H503" s="63">
        <v>1.68</v>
      </c>
      <c r="I503" s="63">
        <v>1.84</v>
      </c>
      <c r="J503" s="38">
        <v>234</v>
      </c>
      <c r="K503" s="38" t="s">
        <v>175</v>
      </c>
      <c r="L503" s="39" t="s">
        <v>79</v>
      </c>
      <c r="M503" s="38">
        <v>40</v>
      </c>
      <c r="N503" s="698" t="s">
        <v>695</v>
      </c>
      <c r="O503" s="417"/>
      <c r="P503" s="417"/>
      <c r="Q503" s="417"/>
      <c r="R503" s="418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x14ac:dyDescent="0.2">
      <c r="A504" s="422"/>
      <c r="B504" s="422"/>
      <c r="C504" s="422"/>
      <c r="D504" s="422"/>
      <c r="E504" s="422"/>
      <c r="F504" s="422"/>
      <c r="G504" s="422"/>
      <c r="H504" s="422"/>
      <c r="I504" s="422"/>
      <c r="J504" s="422"/>
      <c r="K504" s="422"/>
      <c r="L504" s="422"/>
      <c r="M504" s="423"/>
      <c r="N504" s="419" t="s">
        <v>43</v>
      </c>
      <c r="O504" s="420"/>
      <c r="P504" s="420"/>
      <c r="Q504" s="420"/>
      <c r="R504" s="420"/>
      <c r="S504" s="420"/>
      <c r="T504" s="421"/>
      <c r="U504" s="43" t="s">
        <v>42</v>
      </c>
      <c r="V504" s="44">
        <f>IFERROR(V500/H500,"0")+IFERROR(V501/H501,"0")+IFERROR(V502/H502,"0")+IFERROR(V503/H503,"0")</f>
        <v>0</v>
      </c>
      <c r="W504" s="44">
        <f>IFERROR(W500/H500,"0")+IFERROR(W501/H501,"0")+IFERROR(W502/H502,"0")+IFERROR(W503/H503,"0")</f>
        <v>0</v>
      </c>
      <c r="X504" s="44">
        <f>IFERROR(IF(X500="",0,X500),"0")+IFERROR(IF(X501="",0,X501),"0")+IFERROR(IF(X502="",0,X502),"0")+IFERROR(IF(X503="",0,X503),"0")</f>
        <v>0</v>
      </c>
      <c r="Y504" s="68"/>
      <c r="Z504" s="68"/>
    </row>
    <row r="505" spans="1:53" x14ac:dyDescent="0.2">
      <c r="A505" s="422"/>
      <c r="B505" s="422"/>
      <c r="C505" s="422"/>
      <c r="D505" s="422"/>
      <c r="E505" s="422"/>
      <c r="F505" s="422"/>
      <c r="G505" s="422"/>
      <c r="H505" s="422"/>
      <c r="I505" s="422"/>
      <c r="J505" s="422"/>
      <c r="K505" s="422"/>
      <c r="L505" s="422"/>
      <c r="M505" s="423"/>
      <c r="N505" s="419" t="s">
        <v>43</v>
      </c>
      <c r="O505" s="420"/>
      <c r="P505" s="420"/>
      <c r="Q505" s="420"/>
      <c r="R505" s="420"/>
      <c r="S505" s="420"/>
      <c r="T505" s="421"/>
      <c r="U505" s="43" t="s">
        <v>0</v>
      </c>
      <c r="V505" s="44">
        <f>IFERROR(SUM(V500:V503),"0")</f>
        <v>0</v>
      </c>
      <c r="W505" s="44">
        <f>IFERROR(SUM(W500:W503),"0")</f>
        <v>0</v>
      </c>
      <c r="X505" s="43"/>
      <c r="Y505" s="68"/>
      <c r="Z505" s="68"/>
    </row>
    <row r="506" spans="1:53" ht="14.25" customHeight="1" x14ac:dyDescent="0.25">
      <c r="A506" s="414" t="s">
        <v>81</v>
      </c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414"/>
      <c r="N506" s="414"/>
      <c r="O506" s="414"/>
      <c r="P506" s="414"/>
      <c r="Q506" s="414"/>
      <c r="R506" s="414"/>
      <c r="S506" s="414"/>
      <c r="T506" s="414"/>
      <c r="U506" s="414"/>
      <c r="V506" s="414"/>
      <c r="W506" s="414"/>
      <c r="X506" s="414"/>
      <c r="Y506" s="67"/>
      <c r="Z506" s="67"/>
    </row>
    <row r="507" spans="1:53" ht="27" customHeight="1" x14ac:dyDescent="0.25">
      <c r="A507" s="64" t="s">
        <v>696</v>
      </c>
      <c r="B507" s="64" t="s">
        <v>697</v>
      </c>
      <c r="C507" s="37">
        <v>4301051310</v>
      </c>
      <c r="D507" s="415">
        <v>4680115880870</v>
      </c>
      <c r="E507" s="415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114</v>
      </c>
      <c r="L507" s="39" t="s">
        <v>132</v>
      </c>
      <c r="M507" s="38">
        <v>40</v>
      </c>
      <c r="N507" s="69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417"/>
      <c r="P507" s="417"/>
      <c r="Q507" s="417"/>
      <c r="R507" s="418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customHeight="1" x14ac:dyDescent="0.25">
      <c r="A508" s="64" t="s">
        <v>698</v>
      </c>
      <c r="B508" s="64" t="s">
        <v>699</v>
      </c>
      <c r="C508" s="37">
        <v>4301051510</v>
      </c>
      <c r="D508" s="415">
        <v>4640242180540</v>
      </c>
      <c r="E508" s="415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114</v>
      </c>
      <c r="L508" s="39" t="s">
        <v>79</v>
      </c>
      <c r="M508" s="38">
        <v>30</v>
      </c>
      <c r="N508" s="700" t="s">
        <v>700</v>
      </c>
      <c r="O508" s="417"/>
      <c r="P508" s="417"/>
      <c r="Q508" s="417"/>
      <c r="R508" s="418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4301051390</v>
      </c>
      <c r="D509" s="415">
        <v>4640242181233</v>
      </c>
      <c r="E509" s="415"/>
      <c r="F509" s="63">
        <v>0.3</v>
      </c>
      <c r="G509" s="38">
        <v>6</v>
      </c>
      <c r="H509" s="63">
        <v>1.8</v>
      </c>
      <c r="I509" s="63">
        <v>1.984</v>
      </c>
      <c r="J509" s="38">
        <v>234</v>
      </c>
      <c r="K509" s="38" t="s">
        <v>175</v>
      </c>
      <c r="L509" s="39" t="s">
        <v>79</v>
      </c>
      <c r="M509" s="38">
        <v>40</v>
      </c>
      <c r="N509" s="701" t="s">
        <v>703</v>
      </c>
      <c r="O509" s="417"/>
      <c r="P509" s="417"/>
      <c r="Q509" s="417"/>
      <c r="R509" s="418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4301051508</v>
      </c>
      <c r="D510" s="415">
        <v>4640242180557</v>
      </c>
      <c r="E510" s="415"/>
      <c r="F510" s="63">
        <v>0.5</v>
      </c>
      <c r="G510" s="38">
        <v>6</v>
      </c>
      <c r="H510" s="63">
        <v>3</v>
      </c>
      <c r="I510" s="63">
        <v>3.2839999999999998</v>
      </c>
      <c r="J510" s="38">
        <v>156</v>
      </c>
      <c r="K510" s="38" t="s">
        <v>80</v>
      </c>
      <c r="L510" s="39" t="s">
        <v>79</v>
      </c>
      <c r="M510" s="38">
        <v>30</v>
      </c>
      <c r="N510" s="703" t="s">
        <v>706</v>
      </c>
      <c r="O510" s="417"/>
      <c r="P510" s="417"/>
      <c r="Q510" s="417"/>
      <c r="R510" s="418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IFERROR(IF(W510=0,"",ROUNDUP(W510/H510,0)*0.00753),"")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4301051448</v>
      </c>
      <c r="D511" s="415">
        <v>4640242181226</v>
      </c>
      <c r="E511" s="415"/>
      <c r="F511" s="63">
        <v>0.3</v>
      </c>
      <c r="G511" s="38">
        <v>6</v>
      </c>
      <c r="H511" s="63">
        <v>1.8</v>
      </c>
      <c r="I511" s="63">
        <v>1.972</v>
      </c>
      <c r="J511" s="38">
        <v>234</v>
      </c>
      <c r="K511" s="38" t="s">
        <v>175</v>
      </c>
      <c r="L511" s="39" t="s">
        <v>79</v>
      </c>
      <c r="M511" s="38">
        <v>30</v>
      </c>
      <c r="N511" s="704" t="s">
        <v>709</v>
      </c>
      <c r="O511" s="417"/>
      <c r="P511" s="417"/>
      <c r="Q511" s="417"/>
      <c r="R511" s="418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x14ac:dyDescent="0.2">
      <c r="A512" s="422"/>
      <c r="B512" s="422"/>
      <c r="C512" s="422"/>
      <c r="D512" s="422"/>
      <c r="E512" s="422"/>
      <c r="F512" s="422"/>
      <c r="G512" s="422"/>
      <c r="H512" s="422"/>
      <c r="I512" s="422"/>
      <c r="J512" s="422"/>
      <c r="K512" s="422"/>
      <c r="L512" s="422"/>
      <c r="M512" s="423"/>
      <c r="N512" s="419" t="s">
        <v>43</v>
      </c>
      <c r="O512" s="420"/>
      <c r="P512" s="420"/>
      <c r="Q512" s="420"/>
      <c r="R512" s="420"/>
      <c r="S512" s="420"/>
      <c r="T512" s="421"/>
      <c r="U512" s="43" t="s">
        <v>42</v>
      </c>
      <c r="V512" s="44">
        <f>IFERROR(V507/H507,"0")+IFERROR(V508/H508,"0")+IFERROR(V509/H509,"0")+IFERROR(V510/H510,"0")+IFERROR(V511/H511,"0")</f>
        <v>0</v>
      </c>
      <c r="W512" s="44">
        <f>IFERROR(W507/H507,"0")+IFERROR(W508/H508,"0")+IFERROR(W509/H509,"0")+IFERROR(W510/H510,"0")+IFERROR(W511/H511,"0")</f>
        <v>0</v>
      </c>
      <c r="X512" s="44">
        <f>IFERROR(IF(X507="",0,X507),"0")+IFERROR(IF(X508="",0,X508),"0")+IFERROR(IF(X509="",0,X509),"0")+IFERROR(IF(X510="",0,X510),"0")+IFERROR(IF(X511="",0,X511),"0")</f>
        <v>0</v>
      </c>
      <c r="Y512" s="68"/>
      <c r="Z512" s="68"/>
    </row>
    <row r="513" spans="1:29" x14ac:dyDescent="0.2">
      <c r="A513" s="422"/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3"/>
      <c r="N513" s="419" t="s">
        <v>43</v>
      </c>
      <c r="O513" s="420"/>
      <c r="P513" s="420"/>
      <c r="Q513" s="420"/>
      <c r="R513" s="420"/>
      <c r="S513" s="420"/>
      <c r="T513" s="421"/>
      <c r="U513" s="43" t="s">
        <v>0</v>
      </c>
      <c r="V513" s="44">
        <f>IFERROR(SUM(V507:V511),"0")</f>
        <v>0</v>
      </c>
      <c r="W513" s="44">
        <f>IFERROR(SUM(W507:W511),"0")</f>
        <v>0</v>
      </c>
      <c r="X513" s="43"/>
      <c r="Y513" s="68"/>
      <c r="Z513" s="68"/>
    </row>
    <row r="514" spans="1:29" ht="15" customHeight="1" x14ac:dyDescent="0.2">
      <c r="A514" s="422"/>
      <c r="B514" s="422"/>
      <c r="C514" s="422"/>
      <c r="D514" s="422"/>
      <c r="E514" s="422"/>
      <c r="F514" s="422"/>
      <c r="G514" s="422"/>
      <c r="H514" s="422"/>
      <c r="I514" s="422"/>
      <c r="J514" s="422"/>
      <c r="K514" s="422"/>
      <c r="L514" s="422"/>
      <c r="M514" s="708"/>
      <c r="N514" s="705" t="s">
        <v>36</v>
      </c>
      <c r="O514" s="706"/>
      <c r="P514" s="706"/>
      <c r="Q514" s="706"/>
      <c r="R514" s="706"/>
      <c r="S514" s="706"/>
      <c r="T514" s="707"/>
      <c r="U514" s="43" t="s">
        <v>0</v>
      </c>
      <c r="V514" s="44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3600</v>
      </c>
      <c r="W514" s="44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3601.2</v>
      </c>
      <c r="X514" s="43"/>
      <c r="Y514" s="68"/>
      <c r="Z514" s="68"/>
    </row>
    <row r="515" spans="1:29" x14ac:dyDescent="0.2">
      <c r="A515" s="422"/>
      <c r="B515" s="422"/>
      <c r="C515" s="422"/>
      <c r="D515" s="422"/>
      <c r="E515" s="422"/>
      <c r="F515" s="422"/>
      <c r="G515" s="422"/>
      <c r="H515" s="422"/>
      <c r="I515" s="422"/>
      <c r="J515" s="422"/>
      <c r="K515" s="422"/>
      <c r="L515" s="422"/>
      <c r="M515" s="708"/>
      <c r="N515" s="705" t="s">
        <v>37</v>
      </c>
      <c r="O515" s="706"/>
      <c r="P515" s="706"/>
      <c r="Q515" s="706"/>
      <c r="R515" s="706"/>
      <c r="S515" s="706"/>
      <c r="T515" s="707"/>
      <c r="U515" s="43" t="s">
        <v>0</v>
      </c>
      <c r="V51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3762.646153846154</v>
      </c>
      <c r="W51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3763.9320000000002</v>
      </c>
      <c r="X515" s="43"/>
      <c r="Y515" s="68"/>
      <c r="Z515" s="68"/>
    </row>
    <row r="516" spans="1:29" x14ac:dyDescent="0.2">
      <c r="A516" s="422"/>
      <c r="B516" s="422"/>
      <c r="C516" s="422"/>
      <c r="D516" s="422"/>
      <c r="E516" s="422"/>
      <c r="F516" s="422"/>
      <c r="G516" s="422"/>
      <c r="H516" s="422"/>
      <c r="I516" s="422"/>
      <c r="J516" s="422"/>
      <c r="K516" s="422"/>
      <c r="L516" s="422"/>
      <c r="M516" s="708"/>
      <c r="N516" s="705" t="s">
        <v>38</v>
      </c>
      <c r="O516" s="706"/>
      <c r="P516" s="706"/>
      <c r="Q516" s="706"/>
      <c r="R516" s="706"/>
      <c r="S516" s="706"/>
      <c r="T516" s="707"/>
      <c r="U516" s="43" t="s">
        <v>23</v>
      </c>
      <c r="V51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7</v>
      </c>
      <c r="W51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7</v>
      </c>
      <c r="X516" s="43"/>
      <c r="Y516" s="68"/>
      <c r="Z516" s="68"/>
    </row>
    <row r="517" spans="1:29" x14ac:dyDescent="0.2">
      <c r="A517" s="422"/>
      <c r="B517" s="422"/>
      <c r="C517" s="422"/>
      <c r="D517" s="422"/>
      <c r="E517" s="422"/>
      <c r="F517" s="422"/>
      <c r="G517" s="422"/>
      <c r="H517" s="422"/>
      <c r="I517" s="422"/>
      <c r="J517" s="422"/>
      <c r="K517" s="422"/>
      <c r="L517" s="422"/>
      <c r="M517" s="708"/>
      <c r="N517" s="705" t="s">
        <v>39</v>
      </c>
      <c r="O517" s="706"/>
      <c r="P517" s="706"/>
      <c r="Q517" s="706"/>
      <c r="R517" s="706"/>
      <c r="S517" s="706"/>
      <c r="T517" s="707"/>
      <c r="U517" s="43" t="s">
        <v>0</v>
      </c>
      <c r="V517" s="44">
        <f>GrossWeightTotal+PalletQtyTotal*25</f>
        <v>3937.646153846154</v>
      </c>
      <c r="W517" s="44">
        <f>GrossWeightTotalR+PalletQtyTotalR*25</f>
        <v>3938.9320000000002</v>
      </c>
      <c r="X517" s="43"/>
      <c r="Y517" s="68"/>
      <c r="Z517" s="68"/>
    </row>
    <row r="518" spans="1:29" x14ac:dyDescent="0.2">
      <c r="A518" s="422"/>
      <c r="B518" s="422"/>
      <c r="C518" s="422"/>
      <c r="D518" s="422"/>
      <c r="E518" s="422"/>
      <c r="F518" s="422"/>
      <c r="G518" s="422"/>
      <c r="H518" s="422"/>
      <c r="I518" s="422"/>
      <c r="J518" s="422"/>
      <c r="K518" s="422"/>
      <c r="L518" s="422"/>
      <c r="M518" s="708"/>
      <c r="N518" s="705" t="s">
        <v>40</v>
      </c>
      <c r="O518" s="706"/>
      <c r="P518" s="706"/>
      <c r="Q518" s="706"/>
      <c r="R518" s="706"/>
      <c r="S518" s="706"/>
      <c r="T518" s="707"/>
      <c r="U518" s="43" t="s">
        <v>23</v>
      </c>
      <c r="V518" s="44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313.84615384615381</v>
      </c>
      <c r="W518" s="44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314</v>
      </c>
      <c r="X518" s="43"/>
      <c r="Y518" s="68"/>
      <c r="Z518" s="68"/>
    </row>
    <row r="519" spans="1:29" ht="14.25" x14ac:dyDescent="0.2">
      <c r="A519" s="422"/>
      <c r="B519" s="422"/>
      <c r="C519" s="422"/>
      <c r="D519" s="422"/>
      <c r="E519" s="422"/>
      <c r="F519" s="422"/>
      <c r="G519" s="422"/>
      <c r="H519" s="422"/>
      <c r="I519" s="422"/>
      <c r="J519" s="422"/>
      <c r="K519" s="422"/>
      <c r="L519" s="422"/>
      <c r="M519" s="708"/>
      <c r="N519" s="705" t="s">
        <v>41</v>
      </c>
      <c r="O519" s="706"/>
      <c r="P519" s="706"/>
      <c r="Q519" s="706"/>
      <c r="R519" s="706"/>
      <c r="S519" s="706"/>
      <c r="T519" s="707"/>
      <c r="U519" s="46" t="s">
        <v>54</v>
      </c>
      <c r="V519" s="43"/>
      <c r="W519" s="43"/>
      <c r="X519" s="43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6.720699999999999</v>
      </c>
      <c r="Y519" s="68"/>
      <c r="Z519" s="68"/>
    </row>
    <row r="520" spans="1:29" ht="13.5" thickBot="1" x14ac:dyDescent="0.25"/>
    <row r="521" spans="1:29" ht="27" thickTop="1" thickBot="1" x14ac:dyDescent="0.25">
      <c r="A521" s="47" t="s">
        <v>9</v>
      </c>
      <c r="B521" s="72" t="s">
        <v>75</v>
      </c>
      <c r="C521" s="702" t="s">
        <v>108</v>
      </c>
      <c r="D521" s="702" t="s">
        <v>108</v>
      </c>
      <c r="E521" s="702" t="s">
        <v>108</v>
      </c>
      <c r="F521" s="702" t="s">
        <v>108</v>
      </c>
      <c r="G521" s="702" t="s">
        <v>237</v>
      </c>
      <c r="H521" s="702" t="s">
        <v>237</v>
      </c>
      <c r="I521" s="702" t="s">
        <v>237</v>
      </c>
      <c r="J521" s="702" t="s">
        <v>237</v>
      </c>
      <c r="K521" s="709"/>
      <c r="L521" s="702" t="s">
        <v>237</v>
      </c>
      <c r="M521" s="702" t="s">
        <v>237</v>
      </c>
      <c r="N521" s="702" t="s">
        <v>237</v>
      </c>
      <c r="O521" s="702" t="s">
        <v>237</v>
      </c>
      <c r="P521" s="72" t="s">
        <v>472</v>
      </c>
      <c r="Q521" s="702" t="s">
        <v>476</v>
      </c>
      <c r="R521" s="702" t="s">
        <v>476</v>
      </c>
      <c r="S521" s="702" t="s">
        <v>529</v>
      </c>
      <c r="T521" s="702" t="s">
        <v>529</v>
      </c>
      <c r="U521" s="72" t="s">
        <v>603</v>
      </c>
      <c r="V521" s="72" t="s">
        <v>658</v>
      </c>
      <c r="Z521" s="61"/>
      <c r="AC521" s="1"/>
    </row>
    <row r="522" spans="1:29" ht="14.25" customHeight="1" thickTop="1" x14ac:dyDescent="0.2">
      <c r="A522" s="710" t="s">
        <v>10</v>
      </c>
      <c r="B522" s="702" t="s">
        <v>75</v>
      </c>
      <c r="C522" s="702" t="s">
        <v>109</v>
      </c>
      <c r="D522" s="702" t="s">
        <v>117</v>
      </c>
      <c r="E522" s="702" t="s">
        <v>108</v>
      </c>
      <c r="F522" s="702" t="s">
        <v>229</v>
      </c>
      <c r="G522" s="702" t="s">
        <v>238</v>
      </c>
      <c r="H522" s="702" t="s">
        <v>245</v>
      </c>
      <c r="I522" s="702" t="s">
        <v>264</v>
      </c>
      <c r="J522" s="702" t="s">
        <v>323</v>
      </c>
      <c r="K522" s="1"/>
      <c r="L522" s="702" t="s">
        <v>344</v>
      </c>
      <c r="M522" s="702" t="s">
        <v>363</v>
      </c>
      <c r="N522" s="702" t="s">
        <v>441</v>
      </c>
      <c r="O522" s="702" t="s">
        <v>459</v>
      </c>
      <c r="P522" s="702" t="s">
        <v>473</v>
      </c>
      <c r="Q522" s="702" t="s">
        <v>477</v>
      </c>
      <c r="R522" s="702" t="s">
        <v>504</v>
      </c>
      <c r="S522" s="702" t="s">
        <v>530</v>
      </c>
      <c r="T522" s="702" t="s">
        <v>579</v>
      </c>
      <c r="U522" s="702" t="s">
        <v>603</v>
      </c>
      <c r="V522" s="702" t="s">
        <v>659</v>
      </c>
      <c r="Z522" s="61"/>
      <c r="AC522" s="1"/>
    </row>
    <row r="523" spans="1:29" ht="13.5" thickBot="1" x14ac:dyDescent="0.25">
      <c r="A523" s="711"/>
      <c r="B523" s="702"/>
      <c r="C523" s="702"/>
      <c r="D523" s="702"/>
      <c r="E523" s="702"/>
      <c r="F523" s="702"/>
      <c r="G523" s="702"/>
      <c r="H523" s="702"/>
      <c r="I523" s="702"/>
      <c r="J523" s="702"/>
      <c r="K523" s="1"/>
      <c r="L523" s="702"/>
      <c r="M523" s="702"/>
      <c r="N523" s="702"/>
      <c r="O523" s="702"/>
      <c r="P523" s="702"/>
      <c r="Q523" s="702"/>
      <c r="R523" s="702"/>
      <c r="S523" s="702"/>
      <c r="T523" s="702"/>
      <c r="U523" s="702"/>
      <c r="V523" s="702"/>
      <c r="Z523" s="61"/>
      <c r="AC523" s="1"/>
    </row>
    <row r="524" spans="1:29" ht="18" thickTop="1" thickBot="1" x14ac:dyDescent="0.25">
      <c r="A524" s="47" t="s">
        <v>13</v>
      </c>
      <c r="B524" s="53">
        <f>IFERROR(W22*1,"0")+IFERROR(W26*1,"0")+IFERROR(W27*1,"0")+IFERROR(W28*1,"0")+IFERROR(W29*1,"0")+IFERROR(W30*1,"0")+IFERROR(W31*1,"0")+IFERROR(W32*1,"0")+IFERROR(W36*1,"0")+IFERROR(W40*1,"0")+IFERROR(W44*1,"0")</f>
        <v>0</v>
      </c>
      <c r="C524" s="53">
        <f>IFERROR(W50*1,"0")+IFERROR(W51*1,"0")</f>
        <v>0</v>
      </c>
      <c r="D524" s="53">
        <f>IFERROR(W56*1,"0")+IFERROR(W57*1,"0")+IFERROR(W58*1,"0")+IFERROR(W59*1,"0")</f>
        <v>0</v>
      </c>
      <c r="E52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4" s="53">
        <f>IFERROR(W132*1,"0")+IFERROR(W133*1,"0")+IFERROR(W134*1,"0")+IFERROR(W135*1,"0")</f>
        <v>0</v>
      </c>
      <c r="G524" s="53">
        <f>IFERROR(W141*1,"0")+IFERROR(W142*1,"0")+IFERROR(W143*1,"0")</f>
        <v>0</v>
      </c>
      <c r="H524" s="53">
        <f>IFERROR(W148*1,"0")+IFERROR(W149*1,"0")+IFERROR(W150*1,"0")+IFERROR(W151*1,"0")+IFERROR(W152*1,"0")+IFERROR(W153*1,"0")+IFERROR(W154*1,"0")+IFERROR(W155*1,"0")+IFERROR(W156*1,"0")</f>
        <v>0</v>
      </c>
      <c r="I524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3">
        <f>IFERROR(W206*1,"0")+IFERROR(W207*1,"0")+IFERROR(W208*1,"0")+IFERROR(W209*1,"0")+IFERROR(W210*1,"0")+IFERROR(W211*1,"0")+IFERROR(W215*1,"0")</f>
        <v>0</v>
      </c>
      <c r="K524" s="1"/>
      <c r="L524" s="53">
        <f>IFERROR(W220*1,"0")+IFERROR(W221*1,"0")+IFERROR(W222*1,"0")+IFERROR(W223*1,"0")+IFERROR(W224*1,"0")+IFERROR(W225*1,"0")</f>
        <v>0</v>
      </c>
      <c r="M524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1201.2</v>
      </c>
      <c r="N524" s="53">
        <f>IFERROR(W289*1,"0")+IFERROR(W290*1,"0")+IFERROR(W291*1,"0")+IFERROR(W292*1,"0")+IFERROR(W293*1,"0")+IFERROR(W294*1,"0")+IFERROR(W295*1,"0")+IFERROR(W296*1,"0")+IFERROR(W300*1,"0")+IFERROR(W301*1,"0")</f>
        <v>0</v>
      </c>
      <c r="O524" s="53">
        <f>IFERROR(W306*1,"0")+IFERROR(W310*1,"0")+IFERROR(W311*1,"0")+IFERROR(W312*1,"0")+IFERROR(W316*1,"0")+IFERROR(W320*1,"0")</f>
        <v>0</v>
      </c>
      <c r="P524" s="53">
        <f>IFERROR(W326*1,"0")</f>
        <v>0</v>
      </c>
      <c r="Q524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2400</v>
      </c>
      <c r="R524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3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61"/>
      <c r="AC524" s="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5"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2" spans="2:8" x14ac:dyDescent="0.2">
      <c r="B12" s="54" t="s">
        <v>731</v>
      </c>
      <c r="C12" s="54" t="s">
        <v>732</v>
      </c>
      <c r="D12" s="54" t="s">
        <v>733</v>
      </c>
      <c r="E12" s="54" t="s">
        <v>48</v>
      </c>
    </row>
    <row r="13" spans="2:8" x14ac:dyDescent="0.2">
      <c r="B13" s="54" t="s">
        <v>734</v>
      </c>
      <c r="C13" s="54" t="s">
        <v>735</v>
      </c>
      <c r="D13" s="54" t="s">
        <v>114</v>
      </c>
      <c r="E13" s="54" t="s">
        <v>48</v>
      </c>
    </row>
    <row r="15" spans="2:8" x14ac:dyDescent="0.2">
      <c r="B15" s="54" t="s">
        <v>736</v>
      </c>
      <c r="C15" s="54" t="s">
        <v>714</v>
      </c>
      <c r="D15" s="54" t="s">
        <v>48</v>
      </c>
      <c r="E15" s="54" t="s">
        <v>48</v>
      </c>
    </row>
    <row r="17" spans="2:5" x14ac:dyDescent="0.2">
      <c r="B17" s="54" t="s">
        <v>737</v>
      </c>
      <c r="C17" s="54" t="s">
        <v>717</v>
      </c>
      <c r="D17" s="54" t="s">
        <v>48</v>
      </c>
      <c r="E17" s="54" t="s">
        <v>48</v>
      </c>
    </row>
    <row r="19" spans="2:5" x14ac:dyDescent="0.2">
      <c r="B19" s="54" t="s">
        <v>738</v>
      </c>
      <c r="C19" s="54" t="s">
        <v>720</v>
      </c>
      <c r="D19" s="54" t="s">
        <v>48</v>
      </c>
      <c r="E19" s="54" t="s">
        <v>48</v>
      </c>
    </row>
    <row r="21" spans="2:5" x14ac:dyDescent="0.2">
      <c r="B21" s="54" t="s">
        <v>739</v>
      </c>
      <c r="C21" s="54" t="s">
        <v>723</v>
      </c>
      <c r="D21" s="54" t="s">
        <v>48</v>
      </c>
      <c r="E21" s="54" t="s">
        <v>48</v>
      </c>
    </row>
    <row r="23" spans="2:5" x14ac:dyDescent="0.2">
      <c r="B23" s="54" t="s">
        <v>740</v>
      </c>
      <c r="C23" s="54" t="s">
        <v>726</v>
      </c>
      <c r="D23" s="54" t="s">
        <v>48</v>
      </c>
      <c r="E23" s="54" t="s">
        <v>48</v>
      </c>
    </row>
    <row r="25" spans="2:5" x14ac:dyDescent="0.2">
      <c r="B25" s="54" t="s">
        <v>741</v>
      </c>
      <c r="C25" s="54" t="s">
        <v>729</v>
      </c>
      <c r="D25" s="54" t="s">
        <v>48</v>
      </c>
      <c r="E25" s="54" t="s">
        <v>48</v>
      </c>
    </row>
    <row r="27" spans="2:5" x14ac:dyDescent="0.2">
      <c r="B27" s="54" t="s">
        <v>742</v>
      </c>
      <c r="C27" s="54" t="s">
        <v>732</v>
      </c>
      <c r="D27" s="54" t="s">
        <v>48</v>
      </c>
      <c r="E27" s="54" t="s">
        <v>48</v>
      </c>
    </row>
    <row r="29" spans="2:5" x14ac:dyDescent="0.2">
      <c r="B29" s="54" t="s">
        <v>743</v>
      </c>
      <c r="C29" s="54" t="s">
        <v>735</v>
      </c>
      <c r="D29" s="54" t="s">
        <v>48</v>
      </c>
      <c r="E29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749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754</v>
      </c>
      <c r="C41" s="54" t="s">
        <v>48</v>
      </c>
      <c r="D41" s="54" t="s">
        <v>48</v>
      </c>
      <c r="E41" s="54" t="s">
        <v>48</v>
      </c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2024-03-12T09:40:08Z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