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3,24 Патяка ПОКОМ\"/>
    </mc:Choice>
  </mc:AlternateContent>
  <xr:revisionPtr revIDLastSave="0" documentId="13_ncr:1_{B7608112-9B27-471F-BE35-FFB1C89729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X374" i="1" s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X338" i="1" s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W311" i="1"/>
  <c r="V311" i="1"/>
  <c r="X310" i="1"/>
  <c r="W310" i="1"/>
  <c r="N310" i="1"/>
  <c r="W309" i="1"/>
  <c r="N309" i="1"/>
  <c r="X308" i="1"/>
  <c r="W308" i="1"/>
  <c r="W312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W300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X295" i="1" s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W271" i="1"/>
  <c r="V271" i="1"/>
  <c r="X270" i="1"/>
  <c r="W270" i="1"/>
  <c r="N270" i="1"/>
  <c r="W269" i="1"/>
  <c r="X269" i="1" s="1"/>
  <c r="N269" i="1"/>
  <c r="X268" i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N257" i="1"/>
  <c r="V255" i="1"/>
  <c r="V254" i="1"/>
  <c r="W253" i="1"/>
  <c r="X253" i="1" s="1"/>
  <c r="N253" i="1"/>
  <c r="X252" i="1"/>
  <c r="W252" i="1"/>
  <c r="N252" i="1"/>
  <c r="W251" i="1"/>
  <c r="X251" i="1" s="1"/>
  <c r="N251" i="1"/>
  <c r="X250" i="1"/>
  <c r="X254" i="1" s="1"/>
  <c r="W250" i="1"/>
  <c r="W254" i="1" s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M522" i="1" s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W211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H522" i="1" s="1"/>
  <c r="N146" i="1"/>
  <c r="V143" i="1"/>
  <c r="W142" i="1"/>
  <c r="V142" i="1"/>
  <c r="X141" i="1"/>
  <c r="W141" i="1"/>
  <c r="N141" i="1"/>
  <c r="W140" i="1"/>
  <c r="X140" i="1" s="1"/>
  <c r="N140" i="1"/>
  <c r="X139" i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X89" i="1"/>
  <c r="W89" i="1"/>
  <c r="N89" i="1"/>
  <c r="W88" i="1"/>
  <c r="W92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5" i="1" s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N57" i="1"/>
  <c r="V54" i="1"/>
  <c r="V53" i="1"/>
  <c r="X52" i="1"/>
  <c r="W52" i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V512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X61" i="1" l="1"/>
  <c r="H9" i="1"/>
  <c r="A10" i="1"/>
  <c r="W514" i="1"/>
  <c r="W513" i="1"/>
  <c r="W515" i="1" s="1"/>
  <c r="B522" i="1"/>
  <c r="V516" i="1"/>
  <c r="W24" i="1"/>
  <c r="X26" i="1"/>
  <c r="X34" i="1" s="1"/>
  <c r="X517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2" i="1"/>
  <c r="X58" i="1"/>
  <c r="W62" i="1"/>
  <c r="E522" i="1"/>
  <c r="W85" i="1"/>
  <c r="X88" i="1"/>
  <c r="X92" i="1" s="1"/>
  <c r="W93" i="1"/>
  <c r="W104" i="1"/>
  <c r="X95" i="1"/>
  <c r="X103" i="1" s="1"/>
  <c r="W103" i="1"/>
  <c r="X116" i="1"/>
  <c r="W116" i="1"/>
  <c r="W127" i="1"/>
  <c r="W135" i="1"/>
  <c r="X130" i="1"/>
  <c r="X134" i="1" s="1"/>
  <c r="F522" i="1"/>
  <c r="W134" i="1"/>
  <c r="X142" i="1"/>
  <c r="W214" i="1"/>
  <c r="X213" i="1"/>
  <c r="X214" i="1" s="1"/>
  <c r="W215" i="1"/>
  <c r="X243" i="1"/>
  <c r="W255" i="1"/>
  <c r="W266" i="1"/>
  <c r="X257" i="1"/>
  <c r="X265" i="1" s="1"/>
  <c r="W265" i="1"/>
  <c r="X271" i="1"/>
  <c r="W283" i="1"/>
  <c r="X311" i="1"/>
  <c r="X309" i="1"/>
  <c r="O522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9" i="1"/>
  <c r="J9" i="1"/>
  <c r="W53" i="1"/>
  <c r="W86" i="1"/>
  <c r="W155" i="1"/>
  <c r="W162" i="1"/>
  <c r="W167" i="1"/>
  <c r="X164" i="1"/>
  <c r="X166" i="1" s="1"/>
  <c r="W174" i="1"/>
  <c r="W193" i="1"/>
  <c r="W516" i="1" s="1"/>
  <c r="X176" i="1"/>
  <c r="X193" i="1" s="1"/>
  <c r="W194" i="1"/>
  <c r="W201" i="1"/>
  <c r="X196" i="1"/>
  <c r="X200" i="1" s="1"/>
  <c r="W200" i="1"/>
  <c r="W210" i="1"/>
  <c r="X204" i="1"/>
  <c r="X210" i="1" s="1"/>
  <c r="J522" i="1"/>
  <c r="W243" i="1"/>
  <c r="W278" i="1"/>
  <c r="X274" i="1"/>
  <c r="X277" i="1" s="1"/>
  <c r="W277" i="1"/>
  <c r="W296" i="1"/>
  <c r="W301" i="1"/>
  <c r="X298" i="1"/>
  <c r="X300" i="1" s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390" i="1"/>
  <c r="S522" i="1"/>
  <c r="X460" i="1"/>
  <c r="W503" i="1"/>
  <c r="W510" i="1"/>
  <c r="X505" i="1"/>
  <c r="X510" i="1" s="1"/>
  <c r="W511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2" i="1" l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<sst xmlns="http://schemas.openxmlformats.org/spreadsheetml/2006/main" count="2201" uniqueCount="738">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</sst>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500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30</v>
      </c>
      <c r="W108" s="346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3.5714285714285712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4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8.6999999999999994E-2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30</v>
      </c>
      <c r="W117" s="347">
        <f>IFERROR(SUM(W106:W115),"0")</f>
        <v>33.6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25</v>
      </c>
      <c r="W147" s="346">
        <f t="shared" si="8"/>
        <v>25.200000000000003</v>
      </c>
      <c r="X147" s="36">
        <f>IFERROR(IF(W147=0,"",ROUNDUP(W147/H147,0)*0.00753),"")</f>
        <v>4.5179999999999998E-2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30</v>
      </c>
      <c r="W148" s="346">
        <f t="shared" si="8"/>
        <v>33.6</v>
      </c>
      <c r="X148" s="36">
        <f>IFERROR(IF(W148=0,"",ROUNDUP(W148/H148,0)*0.00753),"")</f>
        <v>6.0240000000000002E-2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8.3999999999999986</v>
      </c>
      <c r="W152" s="346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17.095238095238095</v>
      </c>
      <c r="W155" s="347">
        <f>IFERROR(W146/H146,"0")+IFERROR(W147/H147,"0")+IFERROR(W148/H148,"0")+IFERROR(W149/H149,"0")+IFERROR(W150/H150,"0")+IFERROR(W151/H151,"0")+IFERROR(W152/H152,"0")+IFERROR(W153/H153,"0")+IFERROR(W154/H154,"0")</f>
        <v>18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0.1255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63.4</v>
      </c>
      <c r="W156" s="347">
        <f>IFERROR(SUM(W146:W154),"0")</f>
        <v>67.2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10.8</v>
      </c>
      <c r="W160" s="346">
        <f>IFERROR(IF(V160="",0,CEILING((V160/$H160),1)*$H160),"")</f>
        <v>10.8</v>
      </c>
      <c r="X160" s="36">
        <f>IFERROR(IF(W160=0,"",ROUNDUP(W160/H160,0)*0.00753),"")</f>
        <v>3.0120000000000001E-2</v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4</v>
      </c>
      <c r="W161" s="347">
        <f>IFERROR(W159/H159,"0")+IFERROR(W160/H160,"0")</f>
        <v>4</v>
      </c>
      <c r="X161" s="347">
        <f>IFERROR(IF(X159="",0,X159),"0")+IFERROR(IF(X160="",0,X160),"0")</f>
        <v>3.0120000000000001E-2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10.8</v>
      </c>
      <c r="W162" s="347">
        <f>IFERROR(SUM(W159:W160),"0")</f>
        <v>10.8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60</v>
      </c>
      <c r="W169" s="346">
        <f>IFERROR(IF(V169="",0,CEILING((V169/$H169),1)*$H169),"")</f>
        <v>64.800000000000011</v>
      </c>
      <c r="X169" s="36">
        <f>IFERROR(IF(W169=0,"",ROUNDUP(W169/H169,0)*0.00937),"")</f>
        <v>0.11244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30</v>
      </c>
      <c r="W171" s="346">
        <f>IFERROR(IF(V171="",0,CEILING((V171/$H171),1)*$H171),"")</f>
        <v>32.400000000000006</v>
      </c>
      <c r="X171" s="36">
        <f>IFERROR(IF(W171=0,"",ROUNDUP(W171/H171,0)*0.00937),"")</f>
        <v>5.6219999999999999E-2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16.666666666666664</v>
      </c>
      <c r="W173" s="347">
        <f>IFERROR(W169/H169,"0")+IFERROR(W170/H170,"0")+IFERROR(W171/H171,"0")+IFERROR(W172/H172,"0")</f>
        <v>18.000000000000004</v>
      </c>
      <c r="X173" s="347">
        <f>IFERROR(IF(X169="",0,X169),"0")+IFERROR(IF(X170="",0,X170),"0")+IFERROR(IF(X171="",0,X171),"0")+IFERROR(IF(X172="",0,X172),"0")</f>
        <v>0.16866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90</v>
      </c>
      <c r="W174" s="347">
        <f>IFERROR(SUM(W169:W172),"0")</f>
        <v>97.200000000000017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30</v>
      </c>
      <c r="W180" s="346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24</v>
      </c>
      <c r="W182" s="346">
        <f t="shared" si="9"/>
        <v>24</v>
      </c>
      <c r="X182" s="36">
        <f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144</v>
      </c>
      <c r="W186" s="346">
        <f t="shared" si="9"/>
        <v>144</v>
      </c>
      <c r="X186" s="36">
        <f t="shared" ref="X186:X192" si="10">IFERROR(IF(W186=0,"",ROUNDUP(W186/H186,0)*0.00753),"")</f>
        <v>0.45180000000000003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96</v>
      </c>
      <c r="W189" s="346">
        <f t="shared" si="9"/>
        <v>96</v>
      </c>
      <c r="X189" s="36">
        <f t="shared" si="10"/>
        <v>0.30120000000000002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96</v>
      </c>
      <c r="W191" s="346">
        <f t="shared" si="9"/>
        <v>96</v>
      </c>
      <c r="X191" s="36">
        <f t="shared" si="10"/>
        <v>0.30120000000000002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96</v>
      </c>
      <c r="W192" s="346">
        <f t="shared" si="9"/>
        <v>96</v>
      </c>
      <c r="X192" s="36">
        <f t="shared" si="10"/>
        <v>0.30120000000000002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193.84615384615384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194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1.5177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486</v>
      </c>
      <c r="W194" s="347">
        <f>IFERROR(SUM(W176:W192),"0")</f>
        <v>487.2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64</v>
      </c>
      <c r="W199" s="346">
        <f>IFERROR(IF(V199="",0,CEILING((V199/$H199),1)*$H199),"")</f>
        <v>64.8</v>
      </c>
      <c r="X199" s="36">
        <f>IFERROR(IF(W199=0,"",ROUNDUP(W199/H199,0)*0.00753),"")</f>
        <v>0.20331000000000002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26.666666666666668</v>
      </c>
      <c r="W200" s="347">
        <f>IFERROR(W196/H196,"0")+IFERROR(W197/H197,"0")+IFERROR(W198/H198,"0")+IFERROR(W199/H199,"0")</f>
        <v>27</v>
      </c>
      <c r="X200" s="347">
        <f>IFERROR(IF(X196="",0,X196),"0")+IFERROR(IF(X197="",0,X197),"0")+IFERROR(IF(X198="",0,X198),"0")+IFERROR(IF(X199="",0,X199),"0")</f>
        <v>0.20331000000000002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64</v>
      </c>
      <c r="W201" s="347">
        <f>IFERROR(SUM(W196:W199),"0")</f>
        <v>64.8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120</v>
      </c>
      <c r="W268" s="346">
        <f>IFERROR(IF(V268="",0,CEILING((V268/$H268),1)*$H268),"")</f>
        <v>126</v>
      </c>
      <c r="X268" s="36">
        <f>IFERROR(IF(W268=0,"",ROUNDUP(W268/H268,0)*0.02175),"")</f>
        <v>0.32624999999999998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20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16.666666666666664</v>
      </c>
      <c r="W271" s="347">
        <f>IFERROR(W268/H268,"0")+IFERROR(W269/H269,"0")+IFERROR(W270/H270,"0")</f>
        <v>18</v>
      </c>
      <c r="X271" s="347">
        <f>IFERROR(IF(X268="",0,X268),"0")+IFERROR(IF(X269="",0,X269),"0")+IFERROR(IF(X270="",0,X270),"0")</f>
        <v>0.39149999999999996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140</v>
      </c>
      <c r="W272" s="347">
        <f>IFERROR(SUM(W268:W270),"0")</f>
        <v>151.19999999999999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1500</v>
      </c>
      <c r="W331" s="346">
        <f t="shared" si="17"/>
        <v>1500</v>
      </c>
      <c r="X331" s="36">
        <f>IFERROR(IF(W331=0,"",ROUNDUP(W331/H331,0)*0.02175),"")</f>
        <v>2.1749999999999998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2500</v>
      </c>
      <c r="W333" s="346">
        <f t="shared" si="17"/>
        <v>2505</v>
      </c>
      <c r="X333" s="36">
        <f>IFERROR(IF(W333=0,"",ROUNDUP(W333/H333,0)*0.02175),"")</f>
        <v>3.6322499999999995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1500</v>
      </c>
      <c r="W335" s="346">
        <f t="shared" si="17"/>
        <v>1500</v>
      </c>
      <c r="X335" s="36">
        <f>IFERROR(IF(W335=0,"",ROUNDUP(W335/H335,0)*0.02175),"")</f>
        <v>2.1749999999999998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24</v>
      </c>
      <c r="W336" s="346">
        <f t="shared" si="17"/>
        <v>25</v>
      </c>
      <c r="X336" s="36">
        <f>IFERROR(IF(W336=0,"",ROUNDUP(W336/H336,0)*0.00937),"")</f>
        <v>4.6850000000000003E-2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371.46666666666664</v>
      </c>
      <c r="W338" s="347">
        <f>IFERROR(W330/H330,"0")+IFERROR(W331/H331,"0")+IFERROR(W332/H332,"0")+IFERROR(W333/H333,"0")+IFERROR(W334/H334,"0")+IFERROR(W335/H335,"0")+IFERROR(W336/H336,"0")+IFERROR(W337/H337,"0")</f>
        <v>372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8.0290999999999997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5524</v>
      </c>
      <c r="W339" s="347">
        <f>IFERROR(SUM(W330:W337),"0")</f>
        <v>5530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0</v>
      </c>
      <c r="W344" s="347">
        <f>IFERROR(W341/H341,"0")+IFERROR(W342/H342,"0")+IFERROR(W343/H343,"0")</f>
        <v>0</v>
      </c>
      <c r="X344" s="347">
        <f>IFERROR(IF(X341="",0,X341),"0")+IFERROR(IF(X342="",0,X342),"0")+IFERROR(IF(X343="",0,X343),"0")</f>
        <v>0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0</v>
      </c>
      <c r="W345" s="347">
        <f>IFERROR(SUM(W341:W343),"0")</f>
        <v>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30</v>
      </c>
      <c r="W348" s="346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3.8461538461538463</v>
      </c>
      <c r="W349" s="347">
        <f>IFERROR(W347/H347,"0")+IFERROR(W348/H348,"0")</f>
        <v>4</v>
      </c>
      <c r="X349" s="347">
        <f>IFERROR(IF(X347="",0,X347),"0")+IFERROR(IF(X348="",0,X348),"0")</f>
        <v>8.6999999999999994E-2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30</v>
      </c>
      <c r="W350" s="347">
        <f>IFERROR(SUM(W347:W348),"0")</f>
        <v>31.2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350</v>
      </c>
      <c r="W352" s="346">
        <f>IFERROR(IF(V352="",0,CEILING((V352/$H352),1)*$H352),"")</f>
        <v>351</v>
      </c>
      <c r="X352" s="36">
        <f>IFERROR(IF(W352=0,"",ROUNDUP(W352/H352,0)*0.02175),"")</f>
        <v>0.9787499999999999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44.871794871794876</v>
      </c>
      <c r="W353" s="347">
        <f>IFERROR(W352/H352,"0")</f>
        <v>45</v>
      </c>
      <c r="X353" s="347">
        <f>IFERROR(IF(X352="",0,X352),"0")</f>
        <v>0.9787499999999999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350</v>
      </c>
      <c r="W354" s="347">
        <f>IFERROR(SUM(W352:W352),"0")</f>
        <v>351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50</v>
      </c>
      <c r="W390" s="346">
        <f t="shared" si="18"/>
        <v>50.400000000000006</v>
      </c>
      <c r="X390" s="36">
        <f>IFERROR(IF(W390=0,"",ROUNDUP(W390/H390,0)*0.00753),"")</f>
        <v>9.0359999999999996E-2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11.904761904761905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9.0359999999999996E-2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50</v>
      </c>
      <c r="W402" s="347">
        <f>IFERROR(SUM(W388:W400),"0")</f>
        <v>50.400000000000006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100</v>
      </c>
      <c r="W427" s="346">
        <f t="shared" ref="W427:W433" si="20">IFERROR(IF(V427="",0,CEILING((V427/$H427),1)*$H427),"")</f>
        <v>100.80000000000001</v>
      </c>
      <c r="X427" s="36">
        <f>IFERROR(IF(W427=0,"",ROUNDUP(W427/H427,0)*0.00753),"")</f>
        <v>0.18071999999999999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23.80952380952381</v>
      </c>
      <c r="W434" s="347">
        <f>IFERROR(W427/H427,"0")+IFERROR(W428/H428,"0")+IFERROR(W429/H429,"0")+IFERROR(W430/H430,"0")+IFERROR(W431/H431,"0")+IFERROR(W432/H432,"0")+IFERROR(W433/H433,"0")</f>
        <v>24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0.18071999999999999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100</v>
      </c>
      <c r="W435" s="347">
        <f>IFERROR(SUM(W427:W433),"0")</f>
        <v>100.80000000000001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0</v>
      </c>
      <c r="W461" s="347">
        <f>IFERROR(SUM(W447:W459),"0")</f>
        <v>0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50</v>
      </c>
      <c r="W499" s="346">
        <f>IFERROR(IF(V499="",0,CEILING((V499/$H499),1)*$H499),"")</f>
        <v>50.400000000000006</v>
      </c>
      <c r="X499" s="36">
        <f>IFERROR(IF(W499=0,"",ROUNDUP(W499/H499,0)*0.00753),"")</f>
        <v>9.0359999999999996E-2</v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11.904761904761905</v>
      </c>
      <c r="W502" s="347">
        <f>IFERROR(W498/H498,"0")+IFERROR(W499/H499,"0")+IFERROR(W500/H500,"0")+IFERROR(W501/H501,"0")</f>
        <v>12</v>
      </c>
      <c r="X502" s="347">
        <f>IFERROR(IF(X498="",0,X498),"0")+IFERROR(IF(X499="",0,X499),"0")+IFERROR(IF(X500="",0,X500),"0")+IFERROR(IF(X501="",0,X501),"0")</f>
        <v>9.0359999999999996E-2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50</v>
      </c>
      <c r="W503" s="347">
        <f>IFERROR(SUM(W498:W501),"0")</f>
        <v>50.400000000000006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200</v>
      </c>
      <c r="W505" s="346">
        <f>IFERROR(IF(V505="",0,CEILING((V505/$H505),1)*$H505),"")</f>
        <v>202.79999999999998</v>
      </c>
      <c r="X505" s="36">
        <f>IFERROR(IF(W505=0,"",ROUNDUP(W505/H505,0)*0.02175),"")</f>
        <v>0.5655</v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25.641025641025642</v>
      </c>
      <c r="W510" s="347">
        <f>IFERROR(W505/H505,"0")+IFERROR(W506/H506,"0")+IFERROR(W507/H507,"0")+IFERROR(W508/H508,"0")+IFERROR(W509/H509,"0")</f>
        <v>26</v>
      </c>
      <c r="X510" s="347">
        <f>IFERROR(IF(X505="",0,X505),"0")+IFERROR(IF(X506="",0,X506),"0")+IFERROR(IF(X507="",0,X507),"0")+IFERROR(IF(X508="",0,X508),"0")+IFERROR(IF(X509="",0,X509),"0")</f>
        <v>0.5655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200</v>
      </c>
      <c r="W511" s="347">
        <f>IFERROR(SUM(W505:W509),"0")</f>
        <v>202.79999999999998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7188.2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7228.5999999999995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7499.9690256410258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7542.6580000000013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12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7799.9690256410258</v>
      </c>
      <c r="W515" s="347">
        <f>GrossWeightTotalR+PalletQtyTotalR*25</f>
        <v>7842.6580000000013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771.95750915750932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778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12.545580000000001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33.6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67.2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660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151.19999999999999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5912.2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50.400000000000006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100.80000000000001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253.2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