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021808-F9D4-4028-AB87-C0CA455131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W482" i="1"/>
  <c r="X482" i="1" s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X472" i="1" s="1"/>
  <c r="N472" i="1"/>
  <c r="V470" i="1"/>
  <c r="V469" i="1"/>
  <c r="W468" i="1"/>
  <c r="X468" i="1" s="1"/>
  <c r="N468" i="1"/>
  <c r="W467" i="1"/>
  <c r="W469" i="1" s="1"/>
  <c r="N467" i="1"/>
  <c r="V465" i="1"/>
  <c r="V464" i="1"/>
  <c r="W463" i="1"/>
  <c r="X463" i="1" s="1"/>
  <c r="W462" i="1"/>
  <c r="X462" i="1" s="1"/>
  <c r="N462" i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W449" i="1"/>
  <c r="X449" i="1" s="1"/>
  <c r="W448" i="1"/>
  <c r="N448" i="1"/>
  <c r="W447" i="1"/>
  <c r="X447" i="1" s="1"/>
  <c r="W446" i="1"/>
  <c r="X446" i="1" s="1"/>
  <c r="N446" i="1"/>
  <c r="V442" i="1"/>
  <c r="V441" i="1"/>
  <c r="W440" i="1"/>
  <c r="W442" i="1" s="1"/>
  <c r="N440" i="1"/>
  <c r="V438" i="1"/>
  <c r="V437" i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X428" i="1"/>
  <c r="W428" i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W403" i="1"/>
  <c r="X403" i="1" s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W364" i="1"/>
  <c r="X364" i="1" s="1"/>
  <c r="X366" i="1" s="1"/>
  <c r="N364" i="1"/>
  <c r="V362" i="1"/>
  <c r="V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W347" i="1"/>
  <c r="X347" i="1" s="1"/>
  <c r="N347" i="1"/>
  <c r="W346" i="1"/>
  <c r="W348" i="1" s="1"/>
  <c r="V344" i="1"/>
  <c r="V343" i="1"/>
  <c r="W342" i="1"/>
  <c r="X342" i="1" s="1"/>
  <c r="N342" i="1"/>
  <c r="W341" i="1"/>
  <c r="X341" i="1" s="1"/>
  <c r="N341" i="1"/>
  <c r="W340" i="1"/>
  <c r="X340" i="1" s="1"/>
  <c r="N340" i="1"/>
  <c r="V338" i="1"/>
  <c r="V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N288" i="1"/>
  <c r="X287" i="1"/>
  <c r="W287" i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W270" i="1"/>
  <c r="X270" i="1" s="1"/>
  <c r="N270" i="1"/>
  <c r="W269" i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X252" i="1"/>
  <c r="W252" i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60" i="1" l="1"/>
  <c r="X265" i="1"/>
  <c r="X343" i="1"/>
  <c r="X22" i="1"/>
  <c r="X23" i="1" s="1"/>
  <c r="W102" i="1"/>
  <c r="W199" i="1"/>
  <c r="X351" i="1"/>
  <c r="X352" i="1" s="1"/>
  <c r="W352" i="1"/>
  <c r="W434" i="1"/>
  <c r="X478" i="1"/>
  <c r="W500" i="1"/>
  <c r="W283" i="1"/>
  <c r="X361" i="1"/>
  <c r="X400" i="1"/>
  <c r="J9" i="1"/>
  <c r="V516" i="1"/>
  <c r="W33" i="1"/>
  <c r="X94" i="1"/>
  <c r="X102" i="1" s="1"/>
  <c r="X163" i="1"/>
  <c r="X165" i="1" s="1"/>
  <c r="W193" i="1"/>
  <c r="X195" i="1"/>
  <c r="X199" i="1" s="1"/>
  <c r="X280" i="1"/>
  <c r="X426" i="1"/>
  <c r="X436" i="1"/>
  <c r="X437" i="1" s="1"/>
  <c r="W437" i="1"/>
  <c r="X440" i="1"/>
  <c r="X441" i="1" s="1"/>
  <c r="W441" i="1"/>
  <c r="X496" i="1"/>
  <c r="X499" i="1" s="1"/>
  <c r="W499" i="1"/>
  <c r="V519" i="1"/>
  <c r="J526" i="1"/>
  <c r="W103" i="1"/>
  <c r="W115" i="1"/>
  <c r="X105" i="1"/>
  <c r="X115" i="1" s="1"/>
  <c r="W116" i="1"/>
  <c r="W126" i="1"/>
  <c r="X118" i="1"/>
  <c r="X125" i="1" s="1"/>
  <c r="W125" i="1"/>
  <c r="X130" i="1"/>
  <c r="X133" i="1" s="1"/>
  <c r="F526" i="1"/>
  <c r="W134" i="1"/>
  <c r="W142" i="1"/>
  <c r="H526" i="1"/>
  <c r="W154" i="1"/>
  <c r="X145" i="1"/>
  <c r="X154" i="1" s="1"/>
  <c r="W155" i="1"/>
  <c r="I526" i="1"/>
  <c r="W161" i="1"/>
  <c r="X158" i="1"/>
  <c r="X160" i="1" s="1"/>
  <c r="W160" i="1"/>
  <c r="X27" i="1"/>
  <c r="X33" i="1" s="1"/>
  <c r="B526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6" i="1"/>
  <c r="W53" i="1"/>
  <c r="X50" i="1"/>
  <c r="X52" i="1" s="1"/>
  <c r="W60" i="1"/>
  <c r="X84" i="1"/>
  <c r="W200" i="1"/>
  <c r="L526" i="1"/>
  <c r="W223" i="1"/>
  <c r="X217" i="1"/>
  <c r="X223" i="1" s="1"/>
  <c r="W224" i="1"/>
  <c r="W243" i="1"/>
  <c r="W246" i="1"/>
  <c r="X245" i="1"/>
  <c r="X246" i="1" s="1"/>
  <c r="W247" i="1"/>
  <c r="W254" i="1"/>
  <c r="X249" i="1"/>
  <c r="X253" i="1" s="1"/>
  <c r="W253" i="1"/>
  <c r="W265" i="1"/>
  <c r="X269" i="1"/>
  <c r="X271" i="1" s="1"/>
  <c r="W271" i="1"/>
  <c r="X295" i="1"/>
  <c r="X288" i="1"/>
  <c r="W296" i="1"/>
  <c r="X309" i="1"/>
  <c r="X310" i="1" s="1"/>
  <c r="O526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W361" i="1"/>
  <c r="W367" i="1"/>
  <c r="W374" i="1"/>
  <c r="X369" i="1"/>
  <c r="X373" i="1" s="1"/>
  <c r="W373" i="1"/>
  <c r="W400" i="1"/>
  <c r="X407" i="1"/>
  <c r="X404" i="1"/>
  <c r="W408" i="1"/>
  <c r="W418" i="1"/>
  <c r="T526" i="1"/>
  <c r="W424" i="1"/>
  <c r="X421" i="1"/>
  <c r="X423" i="1" s="1"/>
  <c r="W423" i="1"/>
  <c r="W507" i="1"/>
  <c r="W514" i="1"/>
  <c r="X509" i="1"/>
  <c r="X514" i="1" s="1"/>
  <c r="W515" i="1"/>
  <c r="S526" i="1"/>
  <c r="H9" i="1"/>
  <c r="W518" i="1"/>
  <c r="W517" i="1"/>
  <c r="V520" i="1"/>
  <c r="W24" i="1"/>
  <c r="D526" i="1"/>
  <c r="W61" i="1"/>
  <c r="E526" i="1"/>
  <c r="W84" i="1"/>
  <c r="W85" i="1"/>
  <c r="W92" i="1"/>
  <c r="X87" i="1"/>
  <c r="X91" i="1" s="1"/>
  <c r="W91" i="1"/>
  <c r="W133" i="1"/>
  <c r="G526" i="1"/>
  <c r="W141" i="1"/>
  <c r="X138" i="1"/>
  <c r="X141" i="1" s="1"/>
  <c r="W166" i="1"/>
  <c r="W173" i="1"/>
  <c r="X168" i="1"/>
  <c r="X172" i="1" s="1"/>
  <c r="W172" i="1"/>
  <c r="X192" i="1"/>
  <c r="W192" i="1"/>
  <c r="M526" i="1"/>
  <c r="W242" i="1"/>
  <c r="X227" i="1"/>
  <c r="X242" i="1" s="1"/>
  <c r="W266" i="1"/>
  <c r="W272" i="1"/>
  <c r="W278" i="1"/>
  <c r="X274" i="1"/>
  <c r="X277" i="1" s="1"/>
  <c r="W277" i="1"/>
  <c r="X283" i="1"/>
  <c r="W301" i="1"/>
  <c r="X298" i="1"/>
  <c r="X300" i="1" s="1"/>
  <c r="W310" i="1"/>
  <c r="W344" i="1"/>
  <c r="W343" i="1"/>
  <c r="W349" i="1"/>
  <c r="X346" i="1"/>
  <c r="X348" i="1" s="1"/>
  <c r="W366" i="1"/>
  <c r="W433" i="1"/>
  <c r="X464" i="1"/>
  <c r="X448" i="1"/>
  <c r="U526" i="1"/>
  <c r="W465" i="1"/>
  <c r="W479" i="1"/>
  <c r="W484" i="1"/>
  <c r="X481" i="1"/>
  <c r="X483" i="1" s="1"/>
  <c r="W483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V526" i="1"/>
  <c r="W493" i="1"/>
  <c r="X488" i="1"/>
  <c r="X493" i="1" s="1"/>
  <c r="W494" i="1"/>
  <c r="W506" i="1"/>
  <c r="X502" i="1"/>
  <c r="X506" i="1" s="1"/>
  <c r="W520" i="1" l="1"/>
  <c r="X521" i="1"/>
  <c r="W516" i="1"/>
  <c r="W519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<sst xmlns="http://schemas.openxmlformats.org/spreadsheetml/2006/main" count="2225" uniqueCount="742">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</sst>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107" sqref="Z107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45360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0.375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hidden="1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hidden="1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60</v>
      </c>
      <c r="W107" s="350">
        <f t="shared" si="6"/>
        <v>67.2</v>
      </c>
      <c r="X107" s="36">
        <f>IFERROR(IF(W107=0,"",ROUNDUP(W107/H107,0)*0.02175),"")</f>
        <v>0.17399999999999999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7.1428571428571423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8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0.17399999999999999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60</v>
      </c>
      <c r="W116" s="351">
        <f>IFERROR(SUM(W105:W114),"0")</f>
        <v>67.2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hidden="1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hidden="1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30</v>
      </c>
      <c r="W147" s="350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7.1428571428571423</v>
      </c>
      <c r="W154" s="351">
        <f>IFERROR(W145/H145,"0")+IFERROR(W146/H146,"0")+IFERROR(W147/H147,"0")+IFERROR(W148/H148,"0")+IFERROR(W149/H149,"0")+IFERROR(W150/H150,"0")+IFERROR(W151/H151,"0")+IFERROR(W152/H152,"0")+IFERROR(W153/H153,"0")</f>
        <v>8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6.0240000000000002E-2</v>
      </c>
      <c r="Y154" s="352"/>
      <c r="Z154" s="352"/>
    </row>
    <row r="155" spans="1:53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30</v>
      </c>
      <c r="W155" s="351">
        <f>IFERROR(SUM(W145:W153),"0")</f>
        <v>33.6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16.2</v>
      </c>
      <c r="W159" s="350">
        <f>IFERROR(IF(V159="",0,CEILING((V159/$H159),1)*$H159),"")</f>
        <v>16.200000000000003</v>
      </c>
      <c r="X159" s="36">
        <f>IFERROR(IF(W159=0,"",ROUNDUP(W159/H159,0)*0.00753),"")</f>
        <v>4.5179999999999998E-2</v>
      </c>
      <c r="Y159" s="56"/>
      <c r="Z159" s="57"/>
      <c r="AD159" s="58"/>
      <c r="BA159" s="142" t="s">
        <v>1</v>
      </c>
    </row>
    <row r="160" spans="1:53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5.9999999999999991</v>
      </c>
      <c r="W160" s="351">
        <f>IFERROR(W158/H158,"0")+IFERROR(W159/H159,"0")</f>
        <v>6.0000000000000009</v>
      </c>
      <c r="X160" s="351">
        <f>IFERROR(IF(X158="",0,X158),"0")+IFERROR(IF(X159="",0,X159),"0")</f>
        <v>4.5179999999999998E-2</v>
      </c>
      <c r="Y160" s="352"/>
      <c r="Z160" s="352"/>
    </row>
    <row r="161" spans="1:53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16.2</v>
      </c>
      <c r="W161" s="351">
        <f>IFERROR(SUM(W158:W159),"0")</f>
        <v>16.200000000000003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180</v>
      </c>
      <c r="W168" s="350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150</v>
      </c>
      <c r="W169" s="350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200</v>
      </c>
      <c r="W170" s="350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180</v>
      </c>
      <c r="W171" s="350">
        <f>IFERROR(IF(V171="",0,CEILING((V171/$H171),1)*$H171),"")</f>
        <v>183.60000000000002</v>
      </c>
      <c r="X171" s="36">
        <f>IFERROR(IF(W171=0,"",ROUNDUP(W171/H171,0)*0.00937),"")</f>
        <v>0.31857999999999997</v>
      </c>
      <c r="Y171" s="56"/>
      <c r="Z171" s="57"/>
      <c r="AD171" s="58"/>
      <c r="BA171" s="148" t="s">
        <v>1</v>
      </c>
    </row>
    <row r="172" spans="1:53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131.48148148148147</v>
      </c>
      <c r="W172" s="351">
        <f>IFERROR(W168/H168,"0")+IFERROR(W169/H169,"0")+IFERROR(W170/H170,"0")+IFERROR(W171/H171,"0")</f>
        <v>134</v>
      </c>
      <c r="X172" s="351">
        <f>IFERROR(IF(X168="",0,X168),"0")+IFERROR(IF(X169="",0,X169),"0")+IFERROR(IF(X170="",0,X170),"0")+IFERROR(IF(X171="",0,X171),"0")</f>
        <v>1.2555800000000001</v>
      </c>
      <c r="Y172" s="352"/>
      <c r="Z172" s="352"/>
    </row>
    <row r="173" spans="1:53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710</v>
      </c>
      <c r="W173" s="351">
        <f>IFERROR(SUM(W168:W171),"0")</f>
        <v>723.60000000000014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120</v>
      </c>
      <c r="W177" s="350">
        <f t="shared" si="9"/>
        <v>121.5</v>
      </c>
      <c r="X177" s="36">
        <f>IFERROR(IF(W177=0,"",ROUNDUP(W177/H177,0)*0.02175),"")</f>
        <v>0.32624999999999998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170</v>
      </c>
      <c r="W179" s="350">
        <f t="shared" si="9"/>
        <v>171.6</v>
      </c>
      <c r="X179" s="36">
        <f>IFERROR(IF(W179=0,"",ROUNDUP(W179/H179,0)*0.02175),"")</f>
        <v>0.47849999999999998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24</v>
      </c>
      <c r="W181" s="350">
        <f t="shared" si="9"/>
        <v>24</v>
      </c>
      <c r="X181" s="36">
        <f>IFERROR(IF(W181=0,"",ROUNDUP(W181/H181,0)*0.00753),"")</f>
        <v>7.5300000000000006E-2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160.80000000000001</v>
      </c>
      <c r="W185" s="350">
        <f t="shared" si="9"/>
        <v>160.79999999999998</v>
      </c>
      <c r="X185" s="36">
        <f t="shared" ref="X185:X191" si="10">IFERROR(IF(W185=0,"",ROUNDUP(W185/H185,0)*0.00753),"")</f>
        <v>0.50451000000000001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36</v>
      </c>
      <c r="W186" s="350">
        <f t="shared" si="9"/>
        <v>36</v>
      </c>
      <c r="X186" s="36">
        <f t="shared" si="10"/>
        <v>0.15060000000000001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84</v>
      </c>
      <c r="W188" s="350">
        <f t="shared" si="9"/>
        <v>84</v>
      </c>
      <c r="X188" s="36">
        <f t="shared" si="10"/>
        <v>0.26355000000000001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72</v>
      </c>
      <c r="W190" s="350">
        <f t="shared" si="9"/>
        <v>72</v>
      </c>
      <c r="X190" s="36">
        <f t="shared" si="10"/>
        <v>0.22590000000000002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40.799999999999997</v>
      </c>
      <c r="W191" s="350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215.60968660968663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216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2.1526200000000002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707.59999999999991</v>
      </c>
      <c r="W193" s="351">
        <f>IFERROR(SUM(W175:W191),"0")</f>
        <v>710.69999999999993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60</v>
      </c>
      <c r="W197" s="350">
        <f>IFERROR(IF(V197="",0,CEILING((V197/$H197),1)*$H197),"")</f>
        <v>60</v>
      </c>
      <c r="X197" s="36">
        <f>IFERROR(IF(W197=0,"",ROUNDUP(W197/H197,0)*0.00753),"")</f>
        <v>0.18825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60</v>
      </c>
      <c r="W198" s="350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50</v>
      </c>
      <c r="W199" s="351">
        <f>IFERROR(W195/H195,"0")+IFERROR(W196/H196,"0")+IFERROR(W197/H197,"0")+IFERROR(W198/H198,"0")</f>
        <v>50</v>
      </c>
      <c r="X199" s="351">
        <f>IFERROR(IF(X195="",0,X195),"0")+IFERROR(IF(X196="",0,X196),"0")+IFERROR(IF(X197="",0,X197),"0")+IFERROR(IF(X198="",0,X198),"0")</f>
        <v>0.3765</v>
      </c>
      <c r="Y199" s="352"/>
      <c r="Z199" s="352"/>
    </row>
    <row r="200" spans="1:53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120</v>
      </c>
      <c r="W200" s="351">
        <f>IFERROR(SUM(W195:W198),"0")</f>
        <v>120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hidden="1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30</v>
      </c>
      <c r="W268" s="350">
        <f>IFERROR(IF(V268="",0,CEILING((V268/$H268),1)*$H268),"")</f>
        <v>33.6</v>
      </c>
      <c r="X268" s="36">
        <f>IFERROR(IF(W268=0,"",ROUNDUP(W268/H268,0)*0.02175),"")</f>
        <v>8.6999999999999994E-2</v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3.5714285714285712</v>
      </c>
      <c r="W271" s="351">
        <f>IFERROR(W268/H268,"0")+IFERROR(W269/H269,"0")+IFERROR(W270/H270,"0")</f>
        <v>4</v>
      </c>
      <c r="X271" s="351">
        <f>IFERROR(IF(X268="",0,X268),"0")+IFERROR(IF(X269="",0,X269),"0")+IFERROR(IF(X270="",0,X270),"0")</f>
        <v>8.6999999999999994E-2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30</v>
      </c>
      <c r="W272" s="351">
        <f>IFERROR(SUM(W268:W270),"0")</f>
        <v>33.6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hidden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hidden="1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hidden="1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hidden="1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3000</v>
      </c>
      <c r="W332" s="350">
        <f t="shared" si="17"/>
        <v>3000</v>
      </c>
      <c r="X332" s="36">
        <f>IFERROR(IF(W332=0,"",ROUNDUP(W332/H332,0)*0.02175),"")</f>
        <v>4.3499999999999996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1000</v>
      </c>
      <c r="W334" s="350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24</v>
      </c>
      <c r="W335" s="350">
        <f t="shared" si="17"/>
        <v>25</v>
      </c>
      <c r="X335" s="36">
        <f>IFERROR(IF(W335=0,"",ROUNDUP(W335/H335,0)*0.00937),"")</f>
        <v>4.6850000000000003E-2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271.4666666666667</v>
      </c>
      <c r="W337" s="351">
        <f>IFERROR(W329/H329,"0")+IFERROR(W330/H330,"0")+IFERROR(W331/H331,"0")+IFERROR(W332/H332,"0")+IFERROR(W333/H333,"0")+IFERROR(W334/H334,"0")+IFERROR(W335/H335,"0")+IFERROR(W336/H336,"0")</f>
        <v>272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5.8540999999999999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4024</v>
      </c>
      <c r="W338" s="351">
        <f>IFERROR(SUM(W329:W336),"0")</f>
        <v>4030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hidden="1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hidden="1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0</v>
      </c>
      <c r="W343" s="351">
        <f>IFERROR(W340/H340,"0")+IFERROR(W341/H341,"0")+IFERROR(W342/H342,"0")</f>
        <v>0</v>
      </c>
      <c r="X343" s="351">
        <f>IFERROR(IF(X340="",0,X340),"0")+IFERROR(IF(X341="",0,X341),"0")+IFERROR(IF(X342="",0,X342),"0")</f>
        <v>0</v>
      </c>
      <c r="Y343" s="352"/>
      <c r="Z343" s="352"/>
    </row>
    <row r="344" spans="1:53" hidden="1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0</v>
      </c>
      <c r="W344" s="351">
        <f>IFERROR(SUM(W340:W342),"0")</f>
        <v>0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250</v>
      </c>
      <c r="W347" s="350">
        <f>IFERROR(IF(V347="",0,CEILING((V347/$H347),1)*$H347),"")</f>
        <v>257.39999999999998</v>
      </c>
      <c r="X347" s="36">
        <f>IFERROR(IF(W347=0,"",ROUNDUP(W347/H347,0)*0.02175),"")</f>
        <v>0.71775</v>
      </c>
      <c r="Y347" s="56"/>
      <c r="Z347" s="57"/>
      <c r="AD347" s="58"/>
      <c r="BA347" s="249" t="s">
        <v>1</v>
      </c>
    </row>
    <row r="348" spans="1:53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32.051282051282051</v>
      </c>
      <c r="W348" s="351">
        <f>IFERROR(W346/H346,"0")+IFERROR(W347/H347,"0")</f>
        <v>33</v>
      </c>
      <c r="X348" s="351">
        <f>IFERROR(IF(X346="",0,X346),"0")+IFERROR(IF(X347="",0,X347),"0")</f>
        <v>0.71775</v>
      </c>
      <c r="Y348" s="352"/>
      <c r="Z348" s="352"/>
    </row>
    <row r="349" spans="1:53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250</v>
      </c>
      <c r="W349" s="351">
        <f>IFERROR(SUM(W346:W347),"0")</f>
        <v>257.39999999999998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350</v>
      </c>
      <c r="W351" s="350">
        <f>IFERROR(IF(V351="",0,CEILING((V351/$H351),1)*$H351),"")</f>
        <v>351</v>
      </c>
      <c r="X351" s="36">
        <f>IFERROR(IF(W351=0,"",ROUNDUP(W351/H351,0)*0.02175),"")</f>
        <v>0.9787499999999999</v>
      </c>
      <c r="Y351" s="56"/>
      <c r="Z351" s="57"/>
      <c r="AD351" s="58"/>
      <c r="BA351" s="250" t="s">
        <v>1</v>
      </c>
    </row>
    <row r="352" spans="1:53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44.871794871794876</v>
      </c>
      <c r="W352" s="351">
        <f>IFERROR(W351/H351,"0")</f>
        <v>45</v>
      </c>
      <c r="X352" s="351">
        <f>IFERROR(IF(X351="",0,X351),"0")</f>
        <v>0.9787499999999999</v>
      </c>
      <c r="Y352" s="352"/>
      <c r="Z352" s="352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350</v>
      </c>
      <c r="W353" s="351">
        <f>IFERROR(SUM(W351:W351),"0")</f>
        <v>351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100</v>
      </c>
      <c r="W369" s="350">
        <f>IFERROR(IF(V369="",0,CEILING((V369/$H369),1)*$H369),"")</f>
        <v>101.39999999999999</v>
      </c>
      <c r="X369" s="36">
        <f>IFERROR(IF(W369=0,"",ROUNDUP(W369/H369,0)*0.02175),"")</f>
        <v>0.28275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12.820512820512821</v>
      </c>
      <c r="W373" s="351">
        <f>IFERROR(W369/H369,"0")+IFERROR(W370/H370,"0")+IFERROR(W371/H371,"0")+IFERROR(W372/H372,"0")</f>
        <v>13</v>
      </c>
      <c r="X373" s="351">
        <f>IFERROR(IF(X369="",0,X369),"0")+IFERROR(IF(X370="",0,X370),"0")+IFERROR(IF(X371="",0,X371),"0")+IFERROR(IF(X372="",0,X372),"0")</f>
        <v>0.28275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100</v>
      </c>
      <c r="W374" s="351">
        <f>IFERROR(SUM(W369:W372),"0")</f>
        <v>101.39999999999999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100</v>
      </c>
      <c r="W389" s="350">
        <f t="shared" si="18"/>
        <v>100.80000000000001</v>
      </c>
      <c r="X389" s="36">
        <f>IFERROR(IF(W389=0,"",ROUNDUP(W389/H389,0)*0.00753),"")</f>
        <v>0.18071999999999999</v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8.3999999999999986</v>
      </c>
      <c r="W398" s="350">
        <f t="shared" si="18"/>
        <v>8.4</v>
      </c>
      <c r="X398" s="36">
        <f t="shared" si="19"/>
        <v>2.0080000000000001E-2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27.80952380952381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28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0.20079999999999998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108.4</v>
      </c>
      <c r="W401" s="351">
        <f>IFERROR(SUM(W387:W399),"0")</f>
        <v>109.20000000000002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30</v>
      </c>
      <c r="W403" s="350">
        <f>IFERROR(IF(V403="",0,CEILING((V403/$H403),1)*$H403),"")</f>
        <v>31.2</v>
      </c>
      <c r="X403" s="36">
        <f>IFERROR(IF(W403=0,"",ROUNDUP(W403/H403,0)*0.02175),"")</f>
        <v>8.6999999999999994E-2</v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3.8461538461538463</v>
      </c>
      <c r="W407" s="351">
        <f>IFERROR(W403/H403,"0")+IFERROR(W404/H404,"0")+IFERROR(W405/H405,"0")+IFERROR(W406/H406,"0")</f>
        <v>4</v>
      </c>
      <c r="X407" s="351">
        <f>IFERROR(IF(X403="",0,X403),"0")+IFERROR(IF(X404="",0,X404),"0")+IFERROR(IF(X405="",0,X405),"0")+IFERROR(IF(X406="",0,X406),"0")</f>
        <v>8.6999999999999994E-2</v>
      </c>
      <c r="Y407" s="352"/>
      <c r="Z407" s="352"/>
    </row>
    <row r="408" spans="1:53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30</v>
      </c>
      <c r="W408" s="351">
        <f>IFERROR(SUM(W403:W406),"0")</f>
        <v>31.2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hidden="1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250</v>
      </c>
      <c r="W448" s="350">
        <f t="shared" si="21"/>
        <v>253.44</v>
      </c>
      <c r="X448" s="36">
        <f t="shared" si="22"/>
        <v>0.57408000000000003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60</v>
      </c>
      <c r="W450" s="350">
        <f t="shared" si="21"/>
        <v>63.36</v>
      </c>
      <c r="X450" s="36">
        <f t="shared" si="22"/>
        <v>0.14352000000000001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58.712121212121204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60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0.71760000000000002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310</v>
      </c>
      <c r="W465" s="351">
        <f>IFERROR(SUM(W446:W463),"0")</f>
        <v>316.8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hidden="1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0</v>
      </c>
      <c r="W467" s="350">
        <f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5" t="s">
        <v>1</v>
      </c>
    </row>
    <row r="468" spans="1:53" ht="16.5" hidden="1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0</v>
      </c>
      <c r="W469" s="351">
        <f>IFERROR(W467/H467,"0")+IFERROR(W468/H468,"0")</f>
        <v>0</v>
      </c>
      <c r="X469" s="351">
        <f>IFERROR(IF(X467="",0,X467),"0")+IFERROR(IF(X468="",0,X468),"0")</f>
        <v>0</v>
      </c>
      <c r="Y469" s="352"/>
      <c r="Z469" s="352"/>
    </row>
    <row r="470" spans="1:53" hidden="1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0</v>
      </c>
      <c r="W470" s="351">
        <f>IFERROR(SUM(W467:W468),"0")</f>
        <v>0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hidden="1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hidden="1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hidden="1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idden="1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30</v>
      </c>
      <c r="W502" s="350">
        <f>IFERROR(IF(V502="",0,CEILING((V502/$H502),1)*$H502),"")</f>
        <v>33.6</v>
      </c>
      <c r="X502" s="36">
        <f>IFERROR(IF(W502=0,"",ROUNDUP(W502/H502,0)*0.00753),"")</f>
        <v>6.0240000000000002E-2</v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7.1428571428571423</v>
      </c>
      <c r="W506" s="351">
        <f>IFERROR(W502/H502,"0")+IFERROR(W503/H503,"0")+IFERROR(W504/H504,"0")+IFERROR(W505/H505,"0")</f>
        <v>8</v>
      </c>
      <c r="X506" s="351">
        <f>IFERROR(IF(X502="",0,X502),"0")+IFERROR(IF(X503="",0,X503),"0")+IFERROR(IF(X504="",0,X504),"0")+IFERROR(IF(X505="",0,X505),"0")</f>
        <v>6.0240000000000002E-2</v>
      </c>
      <c r="Y506" s="352"/>
      <c r="Z506" s="352"/>
    </row>
    <row r="507" spans="1:53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30</v>
      </c>
      <c r="W507" s="351">
        <f>IFERROR(SUM(W502:W505),"0")</f>
        <v>33.6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1200</v>
      </c>
      <c r="W509" s="350">
        <f>IFERROR(IF(V509="",0,CEILING((V509/$H509),1)*$H509),"")</f>
        <v>1201.2</v>
      </c>
      <c r="X509" s="36">
        <f>IFERROR(IF(W509=0,"",ROUNDUP(W509/H509,0)*0.02175),"")</f>
        <v>3.3494999999999999</v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153.84615384615384</v>
      </c>
      <c r="W514" s="351">
        <f>IFERROR(W509/H509,"0")+IFERROR(W510/H510,"0")+IFERROR(W511/H511,"0")+IFERROR(W512/H512,"0")+IFERROR(W513/H513,"0")</f>
        <v>154</v>
      </c>
      <c r="X514" s="351">
        <f>IFERROR(IF(X509="",0,X509),"0")+IFERROR(IF(X510="",0,X510),"0")+IFERROR(IF(X511="",0,X511),"0")+IFERROR(IF(X512="",0,X512),"0")+IFERROR(IF(X513="",0,X513),"0")</f>
        <v>3.3494999999999999</v>
      </c>
      <c r="Y514" s="352"/>
      <c r="Z514" s="352"/>
    </row>
    <row r="515" spans="1:53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1200</v>
      </c>
      <c r="W515" s="351">
        <f>IFERROR(SUM(W509:W513),"0")</f>
        <v>1201.2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8076.2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8136.6999999999989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8494.2087152847162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8558.1660000000011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15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15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8869.2087152847162</v>
      </c>
      <c r="W519" s="351">
        <f>GrossWeightTotalR+PalletQtyTotalR*25</f>
        <v>8933.1660000000011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1033.5153772153774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1043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16.399609999999999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67.2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33.6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1570.5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33.6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4638.3999999999996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101.39999999999999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140.4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316.8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1234.8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33,52"/>
        <filter val="1 200,00"/>
        <filter val="100,00"/>
        <filter val="108,40"/>
        <filter val="12,82"/>
        <filter val="120,00"/>
        <filter val="131,48"/>
        <filter val="15"/>
        <filter val="150,00"/>
        <filter val="153,85"/>
        <filter val="16,20"/>
        <filter val="160,80"/>
        <filter val="170,00"/>
        <filter val="180,00"/>
        <filter val="200,00"/>
        <filter val="215,61"/>
        <filter val="24,00"/>
        <filter val="250,00"/>
        <filter val="27,81"/>
        <filter val="271,47"/>
        <filter val="3 000,00"/>
        <filter val="3,57"/>
        <filter val="3,85"/>
        <filter val="30,00"/>
        <filter val="310,00"/>
        <filter val="32,05"/>
        <filter val="350,00"/>
        <filter val="36,00"/>
        <filter val="4 024,00"/>
        <filter val="40,80"/>
        <filter val="44,87"/>
        <filter val="50,00"/>
        <filter val="58,71"/>
        <filter val="6,00"/>
        <filter val="60,00"/>
        <filter val="7,14"/>
        <filter val="707,60"/>
        <filter val="710,00"/>
        <filter val="72,00"/>
        <filter val="8 076,20"/>
        <filter val="8 494,21"/>
        <filter val="8 869,21"/>
        <filter val="8,40"/>
        <filter val="84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