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6760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P83" i="1"/>
  <c r="Z83" i="1" s="1"/>
  <c r="P82" i="1"/>
  <c r="Z82" i="1" s="1"/>
  <c r="P81" i="1"/>
  <c r="Z81" i="1" s="1"/>
  <c r="E45" i="1"/>
  <c r="F45" i="1"/>
  <c r="F35" i="1"/>
  <c r="E35" i="1"/>
  <c r="E22" i="1"/>
  <c r="F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3" i="1"/>
  <c r="I45" i="1"/>
  <c r="I46" i="1"/>
  <c r="I47" i="1"/>
  <c r="I48" i="1"/>
  <c r="I49" i="1"/>
  <c r="I50" i="1"/>
  <c r="I52" i="1"/>
  <c r="I54" i="1"/>
  <c r="I55" i="1"/>
  <c r="I56" i="1"/>
  <c r="I57" i="1"/>
  <c r="I59" i="1"/>
  <c r="I60" i="1"/>
  <c r="I61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S21" i="1" s="1"/>
  <c r="O22" i="1"/>
  <c r="O23" i="1"/>
  <c r="O24" i="1"/>
  <c r="O25" i="1"/>
  <c r="O26" i="1"/>
  <c r="O27" i="1"/>
  <c r="O28" i="1"/>
  <c r="O29" i="1"/>
  <c r="O30" i="1"/>
  <c r="O31" i="1"/>
  <c r="O32" i="1"/>
  <c r="O33" i="1"/>
  <c r="P33" i="1" s="1"/>
  <c r="O34" i="1"/>
  <c r="O35" i="1"/>
  <c r="O36" i="1"/>
  <c r="S36" i="1" s="1"/>
  <c r="O37" i="1"/>
  <c r="O38" i="1"/>
  <c r="O39" i="1"/>
  <c r="O40" i="1"/>
  <c r="O41" i="1"/>
  <c r="P41" i="1" s="1"/>
  <c r="O42" i="1"/>
  <c r="S42" i="1" s="1"/>
  <c r="O43" i="1"/>
  <c r="O44" i="1"/>
  <c r="S44" i="1" s="1"/>
  <c r="O45" i="1"/>
  <c r="O46" i="1"/>
  <c r="O47" i="1"/>
  <c r="O48" i="1"/>
  <c r="O49" i="1"/>
  <c r="O50" i="1"/>
  <c r="O51" i="1"/>
  <c r="S51" i="1" s="1"/>
  <c r="O52" i="1"/>
  <c r="O53" i="1"/>
  <c r="S53" i="1" s="1"/>
  <c r="O54" i="1"/>
  <c r="P54" i="1" s="1"/>
  <c r="O55" i="1"/>
  <c r="P55" i="1" s="1"/>
  <c r="O56" i="1"/>
  <c r="O57" i="1"/>
  <c r="O58" i="1"/>
  <c r="S58" i="1" s="1"/>
  <c r="O59" i="1"/>
  <c r="O60" i="1"/>
  <c r="O61" i="1"/>
  <c r="O62" i="1"/>
  <c r="S62" i="1" s="1"/>
  <c r="O63" i="1"/>
  <c r="S63" i="1" s="1"/>
  <c r="O64" i="1"/>
  <c r="O65" i="1"/>
  <c r="S65" i="1" s="1"/>
  <c r="O66" i="1"/>
  <c r="S66" i="1" s="1"/>
  <c r="O67" i="1"/>
  <c r="S67" i="1" s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6" i="1"/>
  <c r="P80" i="1" l="1"/>
  <c r="S80" i="1" s="1"/>
  <c r="P78" i="1"/>
  <c r="S78" i="1" s="1"/>
  <c r="P76" i="1"/>
  <c r="S76" i="1" s="1"/>
  <c r="P74" i="1"/>
  <c r="S74" i="1" s="1"/>
  <c r="S72" i="1"/>
  <c r="P70" i="1"/>
  <c r="S70" i="1" s="1"/>
  <c r="P68" i="1"/>
  <c r="S68" i="1" s="1"/>
  <c r="S64" i="1"/>
  <c r="S60" i="1"/>
  <c r="S56" i="1"/>
  <c r="S54" i="1"/>
  <c r="P52" i="1"/>
  <c r="S52" i="1" s="1"/>
  <c r="S50" i="1"/>
  <c r="P48" i="1"/>
  <c r="S48" i="1" s="1"/>
  <c r="P46" i="1"/>
  <c r="S46" i="1" s="1"/>
  <c r="S40" i="1"/>
  <c r="S38" i="1"/>
  <c r="P34" i="1"/>
  <c r="S34" i="1" s="1"/>
  <c r="S32" i="1"/>
  <c r="S30" i="1"/>
  <c r="P28" i="1"/>
  <c r="S28" i="1" s="1"/>
  <c r="P26" i="1"/>
  <c r="S26" i="1" s="1"/>
  <c r="S24" i="1"/>
  <c r="P22" i="1"/>
  <c r="S22" i="1" s="1"/>
  <c r="S20" i="1"/>
  <c r="S18" i="1"/>
  <c r="P16" i="1"/>
  <c r="S16" i="1" s="1"/>
  <c r="P14" i="1"/>
  <c r="S14" i="1" s="1"/>
  <c r="S12" i="1"/>
  <c r="P10" i="1"/>
  <c r="S10" i="1" s="1"/>
  <c r="P8" i="1"/>
  <c r="S8" i="1" s="1"/>
  <c r="T6" i="1"/>
  <c r="P6" i="1"/>
  <c r="S79" i="1"/>
  <c r="P77" i="1"/>
  <c r="S77" i="1" s="1"/>
  <c r="S75" i="1"/>
  <c r="S73" i="1"/>
  <c r="S71" i="1"/>
  <c r="S69" i="1"/>
  <c r="S61" i="1"/>
  <c r="P59" i="1"/>
  <c r="S59" i="1" s="1"/>
  <c r="S57" i="1"/>
  <c r="S55" i="1"/>
  <c r="P49" i="1"/>
  <c r="S49" i="1" s="1"/>
  <c r="S47" i="1"/>
  <c r="P45" i="1"/>
  <c r="S45" i="1" s="1"/>
  <c r="P43" i="1"/>
  <c r="S43" i="1" s="1"/>
  <c r="S41" i="1"/>
  <c r="P39" i="1"/>
  <c r="S39" i="1" s="1"/>
  <c r="P37" i="1"/>
  <c r="S37" i="1" s="1"/>
  <c r="S35" i="1"/>
  <c r="S33" i="1"/>
  <c r="P31" i="1"/>
  <c r="S31" i="1" s="1"/>
  <c r="P29" i="1"/>
  <c r="S29" i="1" s="1"/>
  <c r="P27" i="1"/>
  <c r="S27" i="1" s="1"/>
  <c r="S25" i="1"/>
  <c r="S23" i="1"/>
  <c r="S19" i="1"/>
  <c r="P17" i="1"/>
  <c r="S17" i="1" s="1"/>
  <c r="P15" i="1"/>
  <c r="S15" i="1" s="1"/>
  <c r="P13" i="1"/>
  <c r="S13" i="1" s="1"/>
  <c r="S11" i="1"/>
  <c r="P9" i="1"/>
  <c r="S9" i="1" s="1"/>
  <c r="S7" i="1"/>
  <c r="S6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Z38" i="1"/>
  <c r="Z9" i="1"/>
  <c r="K5" i="1"/>
  <c r="Z5" i="1" l="1"/>
</calcChain>
</file>

<file path=xl/sharedStrings.xml><?xml version="1.0" encoding="utf-8"?>
<sst xmlns="http://schemas.openxmlformats.org/spreadsheetml/2006/main" count="223" uniqueCount="121">
  <si>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</si>
  <si>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</si>
  <si>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</si>
  <si>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</si>
  <si>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</si>
  <si>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</si>
  <si>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</si>
  <si>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</si>
  <si>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</si>
  <si>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</si>
  <si>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</si>
  <si>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</si>
  <si>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</si>
  <si>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</si>
  <si>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</si>
  <si>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</si>
  <si>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</si>
  <si>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</si>
  <si>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</si>
  <si>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</si>
  <si>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</si>
  <si>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</si>
  <si>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</si>
  <si>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</si>
  <si>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</si>
  <si>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</si>
  <si>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</si>
  <si>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</si>
  <si>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</si>
  <si>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</si>
  <si>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</si>
  <si>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</si>
  <si>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</si>
  <si>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</si>
  <si>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</si>
  <si>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</si>
  <si>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</si>
  <si>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</si>
  <si>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</si>
  <si>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</si>
  <si>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</si>
  <si>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</si>
  <si>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</si>
  <si>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</si>
  <si>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</si>
  <si>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</si>
  <si>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</si>
  <si>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</si>
  <si>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</si>
  <si>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</si>
  <si>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</si>
  <si>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</si>
  <si>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</si>
  <si>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</si>
  <si>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</si>
  <si>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</si>
  <si>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</si>
  <si>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</si>
  <si>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</si>
  <si>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</si>
  <si>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</si>
  <si>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</si>
  <si>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</si>
  <si>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</si>
  <si>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</si>
  <si>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</si>
  <si>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</si>
  <si>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</si>
  <si>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</si>
  <si>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</si>
  <si>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</si>
  <si>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</si>
  <si>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</si>
  <si>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</si>
  <si>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</si>
  <si>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</si>
  <si>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</si>
  <si>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</si>
  <si>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</si>
  <si>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</si>
  <si>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</si>
  <si>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</si>
  <si>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</si>
  <si>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</si>
  <si>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</si>
  <si>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</si>
  <si>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</si>
  <si>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</si>
  <si>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</si>
  <si>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</si>
  <si>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</si>
  <si>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</si>
  <si>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</si>
  <si>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</si>
  <si>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</si>
  <si>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</si>
  <si>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</si>
  <si>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</si>
  <si>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</si>
  <si>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</si>
  <si>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</si>
  <si>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</si>
  <si>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</si>
  <si>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</si>
  <si>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</si>
  <si>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</si>
  <si>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</si>
  <si>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</si>
  <si>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</si>
  <si>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</si>
  <si>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</si>
  <si>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</si>
  <si>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</si>
  <si>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</si>
  <si>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</si>
  <si>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</si>
  <si>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</si>
  <si>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</si>
  <si>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</si>
  <si>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Круггетсы сочные ТМ Горячая штучка ТС Круггетсы 3 кг. Изделия кулинарные рубленые в тесте куриные</t>
  </si>
  <si>
    <t>нет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</si>
</sst>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0" borderId="1" xfId="1" applyNumberFormat="1" applyFill="1"/>
    <xf numFmtId="164" fontId="5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0" fontId="0" fillId="6" borderId="0" xfId="0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3,24%20&#1055;&#1054;&#1050;&#1054;&#1052;%20&#1047;&#1055;&#1060;%20&#1092;&#1080;&#1083;&#1080;&#1072;&#1083;&#1099;/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497"/>
  <sheetViews>
    <sheetView tabSelected="1" zoomScale="85" workbookViewId="0">
      <pane ySplit="5" topLeftCell="A43" activePane="bottomLeft" state="frozen"/>
      <selection pane="bottomLeft" activeCell="A52" sqref="A52:XFD52"/>
    </sheetView>
  </sheetViews>
  <sheetFormatPr defaultRowHeight="14.5" x14ac:dyDescent="0.35"/>
  <cols>
    <col min="1" max="1" width="60" customWidth="1"/>
    <col min="2" max="2" width="3.81640625" customWidth="1"/>
    <col min="3" max="6" width="6.453125" customWidth="1"/>
    <col min="7" max="7" width="5.453125" style="8" customWidth="1"/>
    <col min="8" max="8" width="5.453125" customWidth="1"/>
    <col min="9" max="9" width="12.81640625" customWidth="1"/>
    <col min="10" max="11" width="6.453125" customWidth="1"/>
    <col min="12" max="13" width="1" customWidth="1"/>
    <col min="14" max="14" width="0.81640625" customWidth="1"/>
    <col min="15" max="17" width="6.453125" customWidth="1"/>
    <col min="18" max="18" width="21.54296875" customWidth="1"/>
    <col min="19" max="20" width="5.1796875" customWidth="1"/>
    <col min="21" max="24" width="6.453125" customWidth="1"/>
    <col min="25" max="25" width="44.179687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3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116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SUM(E6:E497)</f>
        <v>8175.5999999999995</v>
      </c>
      <c r="F5" s="4">
        <f>SUM(F6:F497)</f>
        <v>20678.599999999999</v>
      </c>
      <c r="G5" s="6"/>
      <c r="H5" s="1"/>
      <c r="I5" s="1"/>
      <c r="J5" s="4">
        <f t="shared" ref="J5:Q5" si="0">SUM(J6:J497)</f>
        <v>8025.8999999999987</v>
      </c>
      <c r="K5" s="4">
        <f t="shared" si="0"/>
        <v>149.69999999999999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1635.1200000000008</v>
      </c>
      <c r="P5" s="4">
        <f t="shared" si="0"/>
        <v>6274.7799999999988</v>
      </c>
      <c r="Q5" s="4">
        <f t="shared" si="0"/>
        <v>0</v>
      </c>
      <c r="R5" s="1"/>
      <c r="S5" s="1"/>
      <c r="T5" s="1"/>
      <c r="U5" s="4">
        <f>SUM(U6:U497)</f>
        <v>1577.0999999999995</v>
      </c>
      <c r="V5" s="4">
        <f>SUM(V6:V497)</f>
        <v>1918.88</v>
      </c>
      <c r="W5" s="4">
        <f>SUM(W6:W497)</f>
        <v>1720.1599999999992</v>
      </c>
      <c r="X5" s="4">
        <f>SUM(X6:X497)</f>
        <v>1991.4599999999998</v>
      </c>
      <c r="Y5" s="1"/>
      <c r="Z5" s="4">
        <f>SUM(Z6:Z497)</f>
        <v>3848.907999999999</v>
      </c>
      <c r="AA5" s="6"/>
      <c r="AB5" s="11">
        <f>SUM(AB6:AB497)</f>
        <v>0</v>
      </c>
      <c r="AC5" s="4">
        <f>SUM(AC6:AC497)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31</v>
      </c>
      <c r="B6" s="1" t="s">
        <v>32</v>
      </c>
      <c r="C6" s="1">
        <v>65</v>
      </c>
      <c r="D6" s="1">
        <v>252</v>
      </c>
      <c r="E6" s="1">
        <v>97</v>
      </c>
      <c r="F6" s="1">
        <v>196</v>
      </c>
      <c r="G6" s="6">
        <v>0.3</v>
      </c>
      <c r="H6" s="1">
        <v>180</v>
      </c>
      <c r="I6" s="1" t="str">
        <f>VLOOKUP(A6,[1]ЗПФ!$C:$K,9,0)</f>
        <v>матрица</v>
      </c>
      <c r="J6" s="1">
        <v>97</v>
      </c>
      <c r="K6" s="1">
        <f t="shared" ref="K6:K37" si="1">E6-J6</f>
        <v>0</v>
      </c>
      <c r="L6" s="1"/>
      <c r="M6" s="1"/>
      <c r="N6" s="1"/>
      <c r="O6" s="1">
        <f>E6/5</f>
        <v>19.399999999999999</v>
      </c>
      <c r="P6" s="5">
        <f>14*O6-F6</f>
        <v>75.599999999999966</v>
      </c>
      <c r="Q6" s="5"/>
      <c r="R6" s="1"/>
      <c r="S6" s="1">
        <f>(F6+P6)/O6</f>
        <v>14</v>
      </c>
      <c r="T6" s="1">
        <f>F6/O6</f>
        <v>10.103092783505156</v>
      </c>
      <c r="U6" s="1">
        <v>6.8</v>
      </c>
      <c r="V6" s="1">
        <v>27.4</v>
      </c>
      <c r="W6" s="1">
        <v>12</v>
      </c>
      <c r="X6" s="1">
        <v>13.4</v>
      </c>
      <c r="Y6" s="1"/>
      <c r="Z6" s="1">
        <f t="shared" ref="Z6:Z37" si="2">P6*G6</f>
        <v>22.679999999999989</v>
      </c>
      <c r="AA6" s="6">
        <v>12</v>
      </c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33</v>
      </c>
      <c r="B7" s="1" t="s">
        <v>32</v>
      </c>
      <c r="C7" s="1">
        <v>335</v>
      </c>
      <c r="D7" s="1">
        <v>756</v>
      </c>
      <c r="E7" s="1">
        <v>144</v>
      </c>
      <c r="F7" s="1">
        <v>781</v>
      </c>
      <c r="G7" s="6">
        <v>0.3</v>
      </c>
      <c r="H7" s="1">
        <v>180</v>
      </c>
      <c r="I7" s="1" t="str">
        <f>VLOOKUP(A7,[1]ЗПФ!$C:$K,9,0)</f>
        <v>матрица</v>
      </c>
      <c r="J7" s="1">
        <v>138</v>
      </c>
      <c r="K7" s="1">
        <f t="shared" si="1"/>
        <v>6</v>
      </c>
      <c r="L7" s="1"/>
      <c r="M7" s="1"/>
      <c r="N7" s="1"/>
      <c r="O7" s="1">
        <f t="shared" ref="O7:O70" si="3">E7/5</f>
        <v>28.8</v>
      </c>
      <c r="P7" s="5"/>
      <c r="Q7" s="5"/>
      <c r="R7" s="1"/>
      <c r="S7" s="1">
        <f t="shared" ref="S7:S70" si="4">(F7+P7)/O7</f>
        <v>27.118055555555554</v>
      </c>
      <c r="T7" s="1">
        <f t="shared" ref="T7:T70" si="5">F7/O7</f>
        <v>27.118055555555554</v>
      </c>
      <c r="U7" s="1">
        <v>61.8</v>
      </c>
      <c r="V7" s="1">
        <v>58.6</v>
      </c>
      <c r="W7" s="1">
        <v>40.200000000000003</v>
      </c>
      <c r="X7" s="1">
        <v>64.8</v>
      </c>
      <c r="Y7" s="21" t="s">
        <v>61</v>
      </c>
      <c r="Z7" s="1">
        <f t="shared" si="2"/>
        <v>0</v>
      </c>
      <c r="AA7" s="6">
        <v>12</v>
      </c>
      <c r="AB7" s="9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34</v>
      </c>
      <c r="B8" s="1" t="s">
        <v>32</v>
      </c>
      <c r="C8" s="1">
        <v>665</v>
      </c>
      <c r="D8" s="1">
        <v>576</v>
      </c>
      <c r="E8" s="1">
        <v>329</v>
      </c>
      <c r="F8" s="1">
        <v>756</v>
      </c>
      <c r="G8" s="6">
        <v>0.3</v>
      </c>
      <c r="H8" s="1">
        <v>180</v>
      </c>
      <c r="I8" s="1" t="str">
        <f>VLOOKUP(A8,[1]ЗПФ!$C:$K,9,0)</f>
        <v>матрица</v>
      </c>
      <c r="J8" s="1">
        <v>290</v>
      </c>
      <c r="K8" s="1">
        <f t="shared" si="1"/>
        <v>39</v>
      </c>
      <c r="L8" s="1"/>
      <c r="M8" s="1"/>
      <c r="N8" s="1"/>
      <c r="O8" s="1">
        <f t="shared" si="3"/>
        <v>65.8</v>
      </c>
      <c r="P8" s="5">
        <f t="shared" ref="P8:P17" si="6">14*O8-F8</f>
        <v>165.19999999999993</v>
      </c>
      <c r="Q8" s="5"/>
      <c r="R8" s="1"/>
      <c r="S8" s="1">
        <f t="shared" si="4"/>
        <v>14</v>
      </c>
      <c r="T8" s="1">
        <f t="shared" si="5"/>
        <v>11.48936170212766</v>
      </c>
      <c r="U8" s="1">
        <v>61</v>
      </c>
      <c r="V8" s="1">
        <v>99.4</v>
      </c>
      <c r="W8" s="1">
        <v>38.4</v>
      </c>
      <c r="X8" s="1">
        <v>100.4</v>
      </c>
      <c r="Y8" s="1"/>
      <c r="Z8" s="1">
        <f t="shared" si="2"/>
        <v>49.559999999999981</v>
      </c>
      <c r="AA8" s="6">
        <v>12</v>
      </c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35</v>
      </c>
      <c r="B9" s="1" t="s">
        <v>32</v>
      </c>
      <c r="C9" s="1">
        <v>457</v>
      </c>
      <c r="D9" s="1"/>
      <c r="E9" s="1">
        <v>158</v>
      </c>
      <c r="F9" s="1">
        <v>257</v>
      </c>
      <c r="G9" s="6">
        <v>0.3</v>
      </c>
      <c r="H9" s="1">
        <v>180</v>
      </c>
      <c r="I9" s="1" t="str">
        <f>VLOOKUP(A9,[1]ЗПФ!$C:$K,9,0)</f>
        <v>матрица</v>
      </c>
      <c r="J9" s="1">
        <v>150</v>
      </c>
      <c r="K9" s="1">
        <f t="shared" si="1"/>
        <v>8</v>
      </c>
      <c r="L9" s="1"/>
      <c r="M9" s="1"/>
      <c r="N9" s="1"/>
      <c r="O9" s="1">
        <f t="shared" si="3"/>
        <v>31.6</v>
      </c>
      <c r="P9" s="5">
        <f t="shared" si="6"/>
        <v>185.40000000000003</v>
      </c>
      <c r="Q9" s="5"/>
      <c r="R9" s="1"/>
      <c r="S9" s="1">
        <f t="shared" si="4"/>
        <v>14</v>
      </c>
      <c r="T9" s="1">
        <f t="shared" si="5"/>
        <v>8.1329113924050631</v>
      </c>
      <c r="U9" s="1">
        <v>19.399999999999999</v>
      </c>
      <c r="V9" s="1">
        <v>26.2</v>
      </c>
      <c r="W9" s="1">
        <v>42.6</v>
      </c>
      <c r="X9" s="1">
        <v>22.6</v>
      </c>
      <c r="Y9" s="1"/>
      <c r="Z9" s="1">
        <f t="shared" si="2"/>
        <v>55.620000000000012</v>
      </c>
      <c r="AA9" s="6">
        <v>12</v>
      </c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1" t="s">
        <v>36</v>
      </c>
      <c r="B10" s="1" t="s">
        <v>32</v>
      </c>
      <c r="C10" s="1">
        <v>548</v>
      </c>
      <c r="D10" s="1">
        <v>372</v>
      </c>
      <c r="E10" s="1">
        <v>215</v>
      </c>
      <c r="F10" s="1">
        <v>582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194</v>
      </c>
      <c r="K10" s="1">
        <f t="shared" si="1"/>
        <v>21</v>
      </c>
      <c r="L10" s="1"/>
      <c r="M10" s="1"/>
      <c r="N10" s="1"/>
      <c r="O10" s="1">
        <f t="shared" si="3"/>
        <v>43</v>
      </c>
      <c r="P10" s="5">
        <f t="shared" si="6"/>
        <v>20</v>
      </c>
      <c r="Q10" s="5"/>
      <c r="R10" s="1"/>
      <c r="S10" s="1">
        <f t="shared" si="4"/>
        <v>14</v>
      </c>
      <c r="T10" s="1">
        <f t="shared" si="5"/>
        <v>13.534883720930232</v>
      </c>
      <c r="U10" s="1">
        <v>53.2</v>
      </c>
      <c r="V10" s="1">
        <v>57.4</v>
      </c>
      <c r="W10" s="1">
        <v>41.6</v>
      </c>
      <c r="X10" s="1">
        <v>78.8</v>
      </c>
      <c r="Y10" s="1"/>
      <c r="Z10" s="1">
        <f t="shared" si="2"/>
        <v>6</v>
      </c>
      <c r="AA10" s="6">
        <v>12</v>
      </c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1" t="s">
        <v>37</v>
      </c>
      <c r="B11" s="1" t="s">
        <v>32</v>
      </c>
      <c r="C11" s="1">
        <v>1300</v>
      </c>
      <c r="D11" s="1"/>
      <c r="E11" s="1">
        <v>92</v>
      </c>
      <c r="F11" s="1">
        <v>1159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86</v>
      </c>
      <c r="K11" s="1">
        <f t="shared" si="1"/>
        <v>6</v>
      </c>
      <c r="L11" s="1"/>
      <c r="M11" s="1"/>
      <c r="N11" s="1"/>
      <c r="O11" s="1">
        <f t="shared" si="3"/>
        <v>18.399999999999999</v>
      </c>
      <c r="P11" s="5"/>
      <c r="Q11" s="5"/>
      <c r="R11" s="1"/>
      <c r="S11" s="1">
        <f t="shared" si="4"/>
        <v>62.989130434782616</v>
      </c>
      <c r="T11" s="1">
        <f t="shared" si="5"/>
        <v>62.989130434782616</v>
      </c>
      <c r="U11" s="1">
        <v>39.799999999999997</v>
      </c>
      <c r="V11" s="1">
        <v>51.8</v>
      </c>
      <c r="W11" s="1">
        <v>98.8</v>
      </c>
      <c r="X11" s="1">
        <v>70.400000000000006</v>
      </c>
      <c r="Y11" s="21" t="s">
        <v>61</v>
      </c>
      <c r="Z11" s="1">
        <f t="shared" si="2"/>
        <v>0</v>
      </c>
      <c r="AA11" s="6">
        <v>24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38</v>
      </c>
      <c r="B12" s="1" t="s">
        <v>32</v>
      </c>
      <c r="C12" s="1">
        <v>190</v>
      </c>
      <c r="D12" s="1"/>
      <c r="E12" s="1">
        <v>45</v>
      </c>
      <c r="F12" s="1">
        <v>144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51</v>
      </c>
      <c r="K12" s="1">
        <f t="shared" si="1"/>
        <v>-6</v>
      </c>
      <c r="L12" s="1"/>
      <c r="M12" s="1"/>
      <c r="N12" s="1"/>
      <c r="O12" s="1">
        <f t="shared" si="3"/>
        <v>9</v>
      </c>
      <c r="P12" s="5"/>
      <c r="Q12" s="5"/>
      <c r="R12" s="1"/>
      <c r="S12" s="1">
        <f t="shared" si="4"/>
        <v>16</v>
      </c>
      <c r="T12" s="1">
        <f t="shared" si="5"/>
        <v>16</v>
      </c>
      <c r="U12" s="1">
        <v>0.6</v>
      </c>
      <c r="V12" s="1">
        <v>9.8000000000000007</v>
      </c>
      <c r="W12" s="1">
        <v>15.6</v>
      </c>
      <c r="X12" s="1">
        <v>6.2</v>
      </c>
      <c r="Y12" s="1"/>
      <c r="Z12" s="1">
        <f t="shared" si="2"/>
        <v>0</v>
      </c>
      <c r="AA12" s="6">
        <v>10</v>
      </c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39</v>
      </c>
      <c r="B13" s="1" t="s">
        <v>40</v>
      </c>
      <c r="C13" s="1">
        <v>188.9</v>
      </c>
      <c r="D13" s="1">
        <v>258</v>
      </c>
      <c r="E13" s="1">
        <v>144.69999999999999</v>
      </c>
      <c r="F13" s="1">
        <v>293.2</v>
      </c>
      <c r="G13" s="6">
        <v>1</v>
      </c>
      <c r="H13" s="1">
        <v>180</v>
      </c>
      <c r="I13" s="1" t="str">
        <f>VLOOKUP(A13,[1]ЗПФ!$C:$K,9,0)</f>
        <v>матрица</v>
      </c>
      <c r="J13" s="1">
        <v>151.69999999999999</v>
      </c>
      <c r="K13" s="1">
        <f t="shared" si="1"/>
        <v>-7</v>
      </c>
      <c r="L13" s="1"/>
      <c r="M13" s="1"/>
      <c r="N13" s="1"/>
      <c r="O13" s="1">
        <f t="shared" si="3"/>
        <v>28.939999999999998</v>
      </c>
      <c r="P13" s="5">
        <f t="shared" si="6"/>
        <v>111.95999999999998</v>
      </c>
      <c r="Q13" s="5"/>
      <c r="R13" s="1"/>
      <c r="S13" s="1">
        <f t="shared" si="4"/>
        <v>14</v>
      </c>
      <c r="T13" s="1">
        <f t="shared" si="5"/>
        <v>10.131306150656531</v>
      </c>
      <c r="U13" s="1">
        <v>29.14</v>
      </c>
      <c r="V13" s="1">
        <v>36.42</v>
      </c>
      <c r="W13" s="1">
        <v>7.02</v>
      </c>
      <c r="X13" s="1">
        <v>35.9</v>
      </c>
      <c r="Y13" s="1"/>
      <c r="Z13" s="1">
        <f t="shared" si="2"/>
        <v>111.95999999999998</v>
      </c>
      <c r="AA13" s="6">
        <v>3</v>
      </c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" t="s">
        <v>41</v>
      </c>
      <c r="B14" s="1" t="s">
        <v>40</v>
      </c>
      <c r="C14" s="1">
        <v>37</v>
      </c>
      <c r="D14" s="1">
        <v>40.700000000000003</v>
      </c>
      <c r="E14" s="1">
        <v>37</v>
      </c>
      <c r="F14" s="1">
        <v>40.700000000000003</v>
      </c>
      <c r="G14" s="6">
        <v>1</v>
      </c>
      <c r="H14" s="1">
        <v>180</v>
      </c>
      <c r="I14" s="1" t="str">
        <f>VLOOKUP(A14,[1]ЗПФ!$C:$K,9,0)</f>
        <v>матрица</v>
      </c>
      <c r="J14" s="1">
        <v>37.6</v>
      </c>
      <c r="K14" s="1">
        <f t="shared" si="1"/>
        <v>-0.60000000000000142</v>
      </c>
      <c r="L14" s="1"/>
      <c r="M14" s="1"/>
      <c r="N14" s="1"/>
      <c r="O14" s="1">
        <f t="shared" si="3"/>
        <v>7.4</v>
      </c>
      <c r="P14" s="5">
        <f t="shared" si="6"/>
        <v>62.900000000000006</v>
      </c>
      <c r="Q14" s="5"/>
      <c r="R14" s="1"/>
      <c r="S14" s="1">
        <f t="shared" si="4"/>
        <v>14</v>
      </c>
      <c r="T14" s="1">
        <f t="shared" si="5"/>
        <v>5.5</v>
      </c>
      <c r="U14" s="1">
        <v>3.7</v>
      </c>
      <c r="V14" s="1">
        <v>6.6599999999999993</v>
      </c>
      <c r="W14" s="1">
        <v>5.18</v>
      </c>
      <c r="X14" s="1">
        <v>6.6599999999999993</v>
      </c>
      <c r="Y14" s="1"/>
      <c r="Z14" s="1">
        <f t="shared" si="2"/>
        <v>62.900000000000006</v>
      </c>
      <c r="AA14" s="6">
        <v>3.7</v>
      </c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1" t="s">
        <v>42</v>
      </c>
      <c r="B15" s="1" t="s">
        <v>40</v>
      </c>
      <c r="C15" s="1">
        <v>1414.4</v>
      </c>
      <c r="D15" s="1">
        <v>788.1</v>
      </c>
      <c r="E15" s="1">
        <v>699.3</v>
      </c>
      <c r="F15" s="1">
        <v>1376.4</v>
      </c>
      <c r="G15" s="6">
        <v>1</v>
      </c>
      <c r="H15" s="1">
        <v>180</v>
      </c>
      <c r="I15" s="1" t="str">
        <f>VLOOKUP(A15,[1]ЗПФ!$C:$K,9,0)</f>
        <v>матрица</v>
      </c>
      <c r="J15" s="1">
        <v>706.4</v>
      </c>
      <c r="K15" s="1">
        <f t="shared" si="1"/>
        <v>-7.1000000000000227</v>
      </c>
      <c r="L15" s="1"/>
      <c r="M15" s="1"/>
      <c r="N15" s="1"/>
      <c r="O15" s="1">
        <f t="shared" si="3"/>
        <v>139.85999999999999</v>
      </c>
      <c r="P15" s="5">
        <f t="shared" si="6"/>
        <v>581.63999999999965</v>
      </c>
      <c r="Q15" s="5"/>
      <c r="R15" s="1"/>
      <c r="S15" s="1">
        <f t="shared" si="4"/>
        <v>14</v>
      </c>
      <c r="T15" s="1">
        <f t="shared" si="5"/>
        <v>9.8412698412698436</v>
      </c>
      <c r="U15" s="1">
        <v>138.38</v>
      </c>
      <c r="V15" s="1">
        <v>172.42</v>
      </c>
      <c r="W15" s="1">
        <v>148.74</v>
      </c>
      <c r="X15" s="1">
        <v>172.42</v>
      </c>
      <c r="Y15" s="1"/>
      <c r="Z15" s="1">
        <f t="shared" si="2"/>
        <v>581.63999999999965</v>
      </c>
      <c r="AA15" s="6">
        <v>3.7</v>
      </c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43</v>
      </c>
      <c r="B16" s="1" t="s">
        <v>40</v>
      </c>
      <c r="C16" s="1">
        <v>37</v>
      </c>
      <c r="D16" s="1">
        <v>22.2</v>
      </c>
      <c r="E16" s="1">
        <v>33.299999999999997</v>
      </c>
      <c r="F16" s="1">
        <v>25.9</v>
      </c>
      <c r="G16" s="6">
        <v>1</v>
      </c>
      <c r="H16" s="1">
        <v>180</v>
      </c>
      <c r="I16" s="1" t="str">
        <f>VLOOKUP(A16,[1]ЗПФ!$C:$K,9,0)</f>
        <v>матрица</v>
      </c>
      <c r="J16" s="1">
        <v>33.299999999999997</v>
      </c>
      <c r="K16" s="1">
        <f t="shared" si="1"/>
        <v>0</v>
      </c>
      <c r="L16" s="1"/>
      <c r="M16" s="1"/>
      <c r="N16" s="1"/>
      <c r="O16" s="1">
        <f t="shared" si="3"/>
        <v>6.6599999999999993</v>
      </c>
      <c r="P16" s="5">
        <f t="shared" si="6"/>
        <v>67.34</v>
      </c>
      <c r="Q16" s="5"/>
      <c r="R16" s="1"/>
      <c r="S16" s="1">
        <f t="shared" si="4"/>
        <v>14.000000000000004</v>
      </c>
      <c r="T16" s="1">
        <f t="shared" si="5"/>
        <v>3.8888888888888893</v>
      </c>
      <c r="U16" s="1">
        <v>0.74</v>
      </c>
      <c r="V16" s="1">
        <v>4.4400000000000004</v>
      </c>
      <c r="W16" s="1">
        <v>3.7</v>
      </c>
      <c r="X16" s="1">
        <v>4.4400000000000004</v>
      </c>
      <c r="Y16" s="1"/>
      <c r="Z16" s="1">
        <f t="shared" si="2"/>
        <v>67.34</v>
      </c>
      <c r="AA16" s="6">
        <v>3.7</v>
      </c>
      <c r="AB16" s="9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1" t="s">
        <v>44</v>
      </c>
      <c r="B17" s="1" t="s">
        <v>40</v>
      </c>
      <c r="C17" s="1">
        <v>30.9</v>
      </c>
      <c r="D17" s="1">
        <v>133</v>
      </c>
      <c r="E17" s="1">
        <v>87.7</v>
      </c>
      <c r="F17" s="1">
        <v>72.7</v>
      </c>
      <c r="G17" s="6">
        <v>1</v>
      </c>
      <c r="H17" s="1">
        <v>180</v>
      </c>
      <c r="I17" s="1" t="str">
        <f>VLOOKUP(A17,[1]ЗПФ!$C:$K,9,0)</f>
        <v>матрица</v>
      </c>
      <c r="J17" s="1">
        <v>84.6</v>
      </c>
      <c r="K17" s="1">
        <f t="shared" si="1"/>
        <v>3.1000000000000085</v>
      </c>
      <c r="L17" s="1"/>
      <c r="M17" s="1"/>
      <c r="N17" s="1"/>
      <c r="O17" s="1">
        <f t="shared" si="3"/>
        <v>17.54</v>
      </c>
      <c r="P17" s="5">
        <f t="shared" si="6"/>
        <v>172.86</v>
      </c>
      <c r="Q17" s="5"/>
      <c r="R17" s="1"/>
      <c r="S17" s="1">
        <f t="shared" si="4"/>
        <v>14</v>
      </c>
      <c r="T17" s="1">
        <f t="shared" si="5"/>
        <v>4.144811858608894</v>
      </c>
      <c r="U17" s="1">
        <v>5.9</v>
      </c>
      <c r="V17" s="1">
        <v>14.4</v>
      </c>
      <c r="W17" s="1">
        <v>7</v>
      </c>
      <c r="X17" s="1">
        <v>12.02</v>
      </c>
      <c r="Y17" s="1"/>
      <c r="Z17" s="1">
        <f t="shared" si="2"/>
        <v>172.86</v>
      </c>
      <c r="AA17" s="6">
        <v>3.5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1" t="s">
        <v>45</v>
      </c>
      <c r="B18" s="1" t="s">
        <v>32</v>
      </c>
      <c r="C18" s="1">
        <v>413</v>
      </c>
      <c r="D18" s="1">
        <v>108</v>
      </c>
      <c r="E18" s="1">
        <v>74</v>
      </c>
      <c r="F18" s="1">
        <v>420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76</v>
      </c>
      <c r="K18" s="1">
        <f t="shared" si="1"/>
        <v>-2</v>
      </c>
      <c r="L18" s="1"/>
      <c r="M18" s="1"/>
      <c r="N18" s="1"/>
      <c r="O18" s="1">
        <f t="shared" si="3"/>
        <v>14.8</v>
      </c>
      <c r="P18" s="5"/>
      <c r="Q18" s="5"/>
      <c r="R18" s="1"/>
      <c r="S18" s="1">
        <f t="shared" si="4"/>
        <v>28.378378378378375</v>
      </c>
      <c r="T18" s="1">
        <f t="shared" si="5"/>
        <v>28.378378378378375</v>
      </c>
      <c r="U18" s="1">
        <v>32.799999999999997</v>
      </c>
      <c r="V18" s="1">
        <v>18</v>
      </c>
      <c r="W18" s="1">
        <v>42.6</v>
      </c>
      <c r="X18" s="1">
        <v>27.6</v>
      </c>
      <c r="Y18" s="21" t="s">
        <v>61</v>
      </c>
      <c r="Z18" s="1">
        <f t="shared" si="2"/>
        <v>0</v>
      </c>
      <c r="AA18" s="6">
        <v>12</v>
      </c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" t="s">
        <v>46</v>
      </c>
      <c r="B19" s="1" t="s">
        <v>40</v>
      </c>
      <c r="C19" s="1">
        <v>-1</v>
      </c>
      <c r="D19" s="1"/>
      <c r="E19" s="1"/>
      <c r="F19" s="1">
        <v>-1</v>
      </c>
      <c r="G19" s="6">
        <v>1</v>
      </c>
      <c r="H19" s="1" t="e">
        <v>#N/A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0.2</v>
      </c>
      <c r="X19" s="1">
        <v>0</v>
      </c>
      <c r="Y19" s="1"/>
      <c r="Z19" s="1">
        <f t="shared" si="2"/>
        <v>0</v>
      </c>
      <c r="AA19" s="20"/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1" t="s">
        <v>47</v>
      </c>
      <c r="B20" s="1" t="s">
        <v>32</v>
      </c>
      <c r="C20" s="1">
        <v>440</v>
      </c>
      <c r="D20" s="1"/>
      <c r="E20" s="1">
        <v>109</v>
      </c>
      <c r="F20" s="1">
        <v>304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103</v>
      </c>
      <c r="K20" s="1">
        <f t="shared" si="1"/>
        <v>6</v>
      </c>
      <c r="L20" s="1"/>
      <c r="M20" s="1"/>
      <c r="N20" s="1"/>
      <c r="O20" s="1">
        <f t="shared" si="3"/>
        <v>21.8</v>
      </c>
      <c r="P20" s="5"/>
      <c r="Q20" s="5"/>
      <c r="R20" s="1"/>
      <c r="S20" s="1">
        <f t="shared" si="4"/>
        <v>13.944954128440367</v>
      </c>
      <c r="T20" s="1">
        <f t="shared" si="5"/>
        <v>13.944954128440367</v>
      </c>
      <c r="U20" s="1">
        <v>14</v>
      </c>
      <c r="V20" s="1">
        <v>19.399999999999999</v>
      </c>
      <c r="W20" s="1">
        <v>37.4</v>
      </c>
      <c r="X20" s="1">
        <v>12.6</v>
      </c>
      <c r="Y20" s="1"/>
      <c r="Z20" s="1">
        <f t="shared" si="2"/>
        <v>0</v>
      </c>
      <c r="AA20" s="6">
        <v>12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4" t="s">
        <v>48</v>
      </c>
      <c r="B21" s="14" t="s">
        <v>40</v>
      </c>
      <c r="C21" s="14">
        <v>-44.4</v>
      </c>
      <c r="D21" s="14"/>
      <c r="E21" s="19">
        <v>14.8</v>
      </c>
      <c r="F21" s="19">
        <v>-66.599999999999994</v>
      </c>
      <c r="G21" s="15">
        <v>0</v>
      </c>
      <c r="H21" s="14">
        <v>180</v>
      </c>
      <c r="I21" s="14" t="s">
        <v>120</v>
      </c>
      <c r="J21" s="14">
        <v>14</v>
      </c>
      <c r="K21" s="14">
        <f t="shared" si="1"/>
        <v>0.80000000000000071</v>
      </c>
      <c r="L21" s="14"/>
      <c r="M21" s="14"/>
      <c r="N21" s="14"/>
      <c r="O21" s="14">
        <f t="shared" si="3"/>
        <v>2.96</v>
      </c>
      <c r="P21" s="16"/>
      <c r="Q21" s="16"/>
      <c r="R21" s="14"/>
      <c r="S21" s="14">
        <f t="shared" si="4"/>
        <v>-22.5</v>
      </c>
      <c r="T21" s="14">
        <f t="shared" si="5"/>
        <v>-22.5</v>
      </c>
      <c r="U21" s="14">
        <v>3.7</v>
      </c>
      <c r="V21" s="14">
        <v>1.48</v>
      </c>
      <c r="W21" s="14">
        <v>1.48</v>
      </c>
      <c r="X21" s="14">
        <v>1.48</v>
      </c>
      <c r="Y21" s="14" t="s">
        <v>49</v>
      </c>
      <c r="Z21" s="14">
        <f t="shared" si="2"/>
        <v>0</v>
      </c>
      <c r="AA21" s="15">
        <v>0</v>
      </c>
      <c r="AB21" s="17"/>
      <c r="AC21" s="1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" t="s">
        <v>50</v>
      </c>
      <c r="B22" s="1" t="s">
        <v>40</v>
      </c>
      <c r="C22" s="1">
        <v>274.39999999999998</v>
      </c>
      <c r="D22" s="1">
        <v>307.10000000000002</v>
      </c>
      <c r="E22" s="19">
        <f>136.9+E21</f>
        <v>151.70000000000002</v>
      </c>
      <c r="F22" s="19">
        <f>403.9+F21</f>
        <v>337.29999999999995</v>
      </c>
      <c r="G22" s="6">
        <v>1</v>
      </c>
      <c r="H22" s="1">
        <v>180</v>
      </c>
      <c r="I22" s="1" t="str">
        <f>VLOOKUP(A22,[1]ЗПФ!$C:$K,9,0)</f>
        <v>матрица</v>
      </c>
      <c r="J22" s="1">
        <v>134.5</v>
      </c>
      <c r="K22" s="1">
        <f t="shared" si="1"/>
        <v>17.200000000000017</v>
      </c>
      <c r="L22" s="1"/>
      <c r="M22" s="1"/>
      <c r="N22" s="1"/>
      <c r="O22" s="1">
        <f t="shared" si="3"/>
        <v>30.340000000000003</v>
      </c>
      <c r="P22" s="5">
        <f t="shared" ref="P22:P34" si="7">14*O22-F22</f>
        <v>87.460000000000093</v>
      </c>
      <c r="Q22" s="5"/>
      <c r="R22" s="1"/>
      <c r="S22" s="1">
        <f t="shared" si="4"/>
        <v>14</v>
      </c>
      <c r="T22" s="1">
        <f t="shared" si="5"/>
        <v>11.117336849044163</v>
      </c>
      <c r="U22" s="1">
        <v>27.38</v>
      </c>
      <c r="V22" s="1">
        <v>42</v>
      </c>
      <c r="W22" s="1">
        <v>26.64</v>
      </c>
      <c r="X22" s="1">
        <v>44.46</v>
      </c>
      <c r="Y22" s="1" t="s">
        <v>51</v>
      </c>
      <c r="Z22" s="1">
        <f t="shared" si="2"/>
        <v>87.460000000000093</v>
      </c>
      <c r="AA22" s="6">
        <v>3.7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52</v>
      </c>
      <c r="B23" s="1" t="s">
        <v>40</v>
      </c>
      <c r="C23" s="1">
        <v>26.8</v>
      </c>
      <c r="D23" s="1"/>
      <c r="E23" s="1">
        <v>3.7</v>
      </c>
      <c r="F23" s="1">
        <v>23.1</v>
      </c>
      <c r="G23" s="6">
        <v>1</v>
      </c>
      <c r="H23" s="1">
        <v>180</v>
      </c>
      <c r="I23" s="1" t="str">
        <f>VLOOKUP(A23,[1]ЗПФ!$C:$K,9,0)</f>
        <v>матрица</v>
      </c>
      <c r="J23" s="1">
        <v>3.6</v>
      </c>
      <c r="K23" s="1">
        <f t="shared" si="1"/>
        <v>0.10000000000000009</v>
      </c>
      <c r="L23" s="1"/>
      <c r="M23" s="1"/>
      <c r="N23" s="1"/>
      <c r="O23" s="1">
        <f t="shared" si="3"/>
        <v>0.74</v>
      </c>
      <c r="P23" s="5"/>
      <c r="Q23" s="5"/>
      <c r="R23" s="1"/>
      <c r="S23" s="1">
        <f t="shared" si="4"/>
        <v>31.216216216216218</v>
      </c>
      <c r="T23" s="1">
        <f t="shared" si="5"/>
        <v>31.216216216216218</v>
      </c>
      <c r="U23" s="1">
        <v>1.1000000000000001</v>
      </c>
      <c r="V23" s="1">
        <v>1.08</v>
      </c>
      <c r="W23" s="1">
        <v>2.1800000000000002</v>
      </c>
      <c r="X23" s="1">
        <v>3.24</v>
      </c>
      <c r="Y23" s="21" t="s">
        <v>61</v>
      </c>
      <c r="Z23" s="1">
        <f t="shared" si="2"/>
        <v>0</v>
      </c>
      <c r="AA23" s="6">
        <v>1.8</v>
      </c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s="25" customFormat="1" x14ac:dyDescent="0.35">
      <c r="A24" s="18" t="s">
        <v>53</v>
      </c>
      <c r="B24" s="18" t="s">
        <v>32</v>
      </c>
      <c r="C24" s="18">
        <v>689</v>
      </c>
      <c r="D24" s="18">
        <v>294</v>
      </c>
      <c r="E24" s="18">
        <v>181</v>
      </c>
      <c r="F24" s="18">
        <v>736</v>
      </c>
      <c r="G24" s="22">
        <v>0.25</v>
      </c>
      <c r="H24" s="18">
        <v>180</v>
      </c>
      <c r="I24" s="18" t="str">
        <f>VLOOKUP(A24,[1]ЗПФ!$C:$K,9,0)</f>
        <v>матрица</v>
      </c>
      <c r="J24" s="18">
        <v>169</v>
      </c>
      <c r="K24" s="18">
        <f t="shared" si="1"/>
        <v>12</v>
      </c>
      <c r="L24" s="18"/>
      <c r="M24" s="18"/>
      <c r="N24" s="18"/>
      <c r="O24" s="18">
        <f t="shared" si="3"/>
        <v>36.200000000000003</v>
      </c>
      <c r="P24" s="23"/>
      <c r="Q24" s="23"/>
      <c r="R24" s="18"/>
      <c r="S24" s="18">
        <f t="shared" si="4"/>
        <v>20.33149171270718</v>
      </c>
      <c r="T24" s="18">
        <f t="shared" si="5"/>
        <v>20.33149171270718</v>
      </c>
      <c r="U24" s="18">
        <v>61</v>
      </c>
      <c r="V24" s="18">
        <v>74.400000000000006</v>
      </c>
      <c r="W24" s="18">
        <v>86.6</v>
      </c>
      <c r="X24" s="18">
        <v>67</v>
      </c>
      <c r="Y24" s="18"/>
      <c r="Z24" s="18">
        <f t="shared" si="2"/>
        <v>0</v>
      </c>
      <c r="AA24" s="22">
        <v>6</v>
      </c>
      <c r="AB24" s="24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s="25" customFormat="1" x14ac:dyDescent="0.35">
      <c r="A25" s="18" t="s">
        <v>54</v>
      </c>
      <c r="B25" s="18" t="s">
        <v>32</v>
      </c>
      <c r="C25" s="18">
        <v>418</v>
      </c>
      <c r="D25" s="18"/>
      <c r="E25" s="18">
        <v>74</v>
      </c>
      <c r="F25" s="18">
        <v>317</v>
      </c>
      <c r="G25" s="22">
        <v>0.25</v>
      </c>
      <c r="H25" s="18">
        <v>180</v>
      </c>
      <c r="I25" s="18" t="str">
        <f>VLOOKUP(A25,[1]ЗПФ!$C:$K,9,0)</f>
        <v>матрица</v>
      </c>
      <c r="J25" s="18">
        <v>70</v>
      </c>
      <c r="K25" s="18">
        <f t="shared" si="1"/>
        <v>4</v>
      </c>
      <c r="L25" s="18"/>
      <c r="M25" s="18"/>
      <c r="N25" s="18"/>
      <c r="O25" s="18">
        <f t="shared" si="3"/>
        <v>14.8</v>
      </c>
      <c r="P25" s="23"/>
      <c r="Q25" s="23"/>
      <c r="R25" s="18"/>
      <c r="S25" s="18">
        <f t="shared" si="4"/>
        <v>21.418918918918919</v>
      </c>
      <c r="T25" s="18">
        <f t="shared" si="5"/>
        <v>21.418918918918919</v>
      </c>
      <c r="U25" s="18">
        <v>15</v>
      </c>
      <c r="V25" s="18">
        <v>16.2</v>
      </c>
      <c r="W25" s="18">
        <v>36.4</v>
      </c>
      <c r="X25" s="18">
        <v>17.8</v>
      </c>
      <c r="Y25" s="18"/>
      <c r="Z25" s="18">
        <f t="shared" si="2"/>
        <v>0</v>
      </c>
      <c r="AA25" s="22">
        <v>6</v>
      </c>
      <c r="AB25" s="24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s="25" customFormat="1" x14ac:dyDescent="0.35">
      <c r="A26" s="18" t="s">
        <v>55</v>
      </c>
      <c r="B26" s="18" t="s">
        <v>32</v>
      </c>
      <c r="C26" s="18">
        <v>150</v>
      </c>
      <c r="D26" s="18"/>
      <c r="E26" s="18">
        <v>69</v>
      </c>
      <c r="F26" s="18">
        <v>77</v>
      </c>
      <c r="G26" s="22">
        <v>0.25</v>
      </c>
      <c r="H26" s="18">
        <v>180</v>
      </c>
      <c r="I26" s="18" t="str">
        <f>VLOOKUP(A26,[1]ЗПФ!$C:$K,9,0)</f>
        <v>матрица</v>
      </c>
      <c r="J26" s="18">
        <v>69</v>
      </c>
      <c r="K26" s="18">
        <f t="shared" si="1"/>
        <v>0</v>
      </c>
      <c r="L26" s="18"/>
      <c r="M26" s="18"/>
      <c r="N26" s="18"/>
      <c r="O26" s="18">
        <f t="shared" si="3"/>
        <v>13.8</v>
      </c>
      <c r="P26" s="23">
        <f t="shared" si="7"/>
        <v>116.20000000000002</v>
      </c>
      <c r="Q26" s="23"/>
      <c r="R26" s="18"/>
      <c r="S26" s="18">
        <f t="shared" si="4"/>
        <v>14</v>
      </c>
      <c r="T26" s="18">
        <f t="shared" si="5"/>
        <v>5.5797101449275361</v>
      </c>
      <c r="U26" s="18">
        <v>2.2000000000000002</v>
      </c>
      <c r="V26" s="18">
        <v>9.1999999999999993</v>
      </c>
      <c r="W26" s="18">
        <v>13.4</v>
      </c>
      <c r="X26" s="18">
        <v>3.2</v>
      </c>
      <c r="Y26" s="18"/>
      <c r="Z26" s="18">
        <f t="shared" si="2"/>
        <v>29.050000000000004</v>
      </c>
      <c r="AA26" s="22">
        <v>6</v>
      </c>
      <c r="AB26" s="24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 spans="1:50" x14ac:dyDescent="0.35">
      <c r="A27" s="1" t="s">
        <v>56</v>
      </c>
      <c r="B27" s="1" t="s">
        <v>40</v>
      </c>
      <c r="C27" s="1">
        <v>181</v>
      </c>
      <c r="D27" s="1">
        <v>246</v>
      </c>
      <c r="E27" s="1">
        <v>168</v>
      </c>
      <c r="F27" s="1">
        <v>247</v>
      </c>
      <c r="G27" s="6">
        <v>1</v>
      </c>
      <c r="H27" s="1">
        <v>180</v>
      </c>
      <c r="I27" s="1" t="str">
        <f>VLOOKUP(A27,[1]ЗПФ!$C:$K,9,0)</f>
        <v>матрица</v>
      </c>
      <c r="J27" s="1">
        <v>216.1</v>
      </c>
      <c r="K27" s="1">
        <f t="shared" si="1"/>
        <v>-48.099999999999994</v>
      </c>
      <c r="L27" s="1"/>
      <c r="M27" s="1"/>
      <c r="N27" s="1"/>
      <c r="O27" s="1">
        <f t="shared" si="3"/>
        <v>33.6</v>
      </c>
      <c r="P27" s="5">
        <f t="shared" si="7"/>
        <v>223.40000000000003</v>
      </c>
      <c r="Q27" s="5"/>
      <c r="R27" s="1"/>
      <c r="S27" s="1">
        <f t="shared" si="4"/>
        <v>14</v>
      </c>
      <c r="T27" s="1">
        <f t="shared" si="5"/>
        <v>7.3511904761904763</v>
      </c>
      <c r="U27" s="1">
        <v>27.6</v>
      </c>
      <c r="V27" s="1">
        <v>28.6</v>
      </c>
      <c r="W27" s="1">
        <v>10.8</v>
      </c>
      <c r="X27" s="1">
        <v>33.6</v>
      </c>
      <c r="Y27" s="1"/>
      <c r="Z27" s="1">
        <f t="shared" si="2"/>
        <v>223.40000000000003</v>
      </c>
      <c r="AA27" s="6">
        <v>6</v>
      </c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5">
      <c r="A28" s="1" t="s">
        <v>57</v>
      </c>
      <c r="B28" s="1" t="s">
        <v>32</v>
      </c>
      <c r="C28" s="1">
        <v>316</v>
      </c>
      <c r="D28" s="1">
        <v>1152</v>
      </c>
      <c r="E28" s="1">
        <v>448</v>
      </c>
      <c r="F28" s="1">
        <v>986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444</v>
      </c>
      <c r="K28" s="1">
        <f t="shared" si="1"/>
        <v>4</v>
      </c>
      <c r="L28" s="1"/>
      <c r="M28" s="1"/>
      <c r="N28" s="1"/>
      <c r="O28" s="1">
        <f t="shared" si="3"/>
        <v>89.6</v>
      </c>
      <c r="P28" s="5">
        <f t="shared" si="7"/>
        <v>268.39999999999986</v>
      </c>
      <c r="Q28" s="5"/>
      <c r="R28" s="1"/>
      <c r="S28" s="1">
        <f t="shared" si="4"/>
        <v>14</v>
      </c>
      <c r="T28" s="1">
        <f t="shared" si="5"/>
        <v>11.004464285714286</v>
      </c>
      <c r="U28" s="1">
        <v>95.6</v>
      </c>
      <c r="V28" s="1">
        <v>78.2</v>
      </c>
      <c r="W28" s="1">
        <v>76.2</v>
      </c>
      <c r="X28" s="1">
        <v>69.2</v>
      </c>
      <c r="Y28" s="1"/>
      <c r="Z28" s="1">
        <f t="shared" si="2"/>
        <v>67.099999999999966</v>
      </c>
      <c r="AA28" s="6">
        <v>12</v>
      </c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s="25" customFormat="1" x14ac:dyDescent="0.35">
      <c r="A29" s="18" t="s">
        <v>58</v>
      </c>
      <c r="B29" s="18" t="s">
        <v>32</v>
      </c>
      <c r="C29" s="18">
        <v>840</v>
      </c>
      <c r="D29" s="18">
        <v>264</v>
      </c>
      <c r="E29" s="18">
        <v>313</v>
      </c>
      <c r="F29" s="18">
        <v>654</v>
      </c>
      <c r="G29" s="22">
        <v>0.25</v>
      </c>
      <c r="H29" s="18">
        <v>180</v>
      </c>
      <c r="I29" s="18" t="str">
        <f>VLOOKUP(A29,[1]ЗПФ!$C:$K,9,0)</f>
        <v>матрица</v>
      </c>
      <c r="J29" s="18">
        <v>303</v>
      </c>
      <c r="K29" s="18">
        <f t="shared" si="1"/>
        <v>10</v>
      </c>
      <c r="L29" s="18"/>
      <c r="M29" s="18"/>
      <c r="N29" s="18"/>
      <c r="O29" s="18">
        <f t="shared" si="3"/>
        <v>62.6</v>
      </c>
      <c r="P29" s="23">
        <f t="shared" si="7"/>
        <v>222.39999999999998</v>
      </c>
      <c r="Q29" s="23"/>
      <c r="R29" s="18"/>
      <c r="S29" s="18">
        <f t="shared" si="4"/>
        <v>14</v>
      </c>
      <c r="T29" s="18">
        <f t="shared" si="5"/>
        <v>10.447284345047922</v>
      </c>
      <c r="U29" s="18">
        <v>64.400000000000006</v>
      </c>
      <c r="V29" s="18">
        <v>77.599999999999994</v>
      </c>
      <c r="W29" s="18">
        <v>46.6</v>
      </c>
      <c r="X29" s="18">
        <v>110</v>
      </c>
      <c r="Y29" s="18"/>
      <c r="Z29" s="18">
        <f t="shared" si="2"/>
        <v>55.599999999999994</v>
      </c>
      <c r="AA29" s="22">
        <v>12</v>
      </c>
      <c r="AB29" s="24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x14ac:dyDescent="0.35">
      <c r="A30" s="1" t="s">
        <v>59</v>
      </c>
      <c r="B30" s="1" t="s">
        <v>32</v>
      </c>
      <c r="C30" s="1">
        <v>38</v>
      </c>
      <c r="D30" s="1">
        <v>84</v>
      </c>
      <c r="E30" s="1">
        <v>27</v>
      </c>
      <c r="F30" s="1">
        <v>75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27</v>
      </c>
      <c r="K30" s="1">
        <f t="shared" si="1"/>
        <v>0</v>
      </c>
      <c r="L30" s="1"/>
      <c r="M30" s="1"/>
      <c r="N30" s="1"/>
      <c r="O30" s="1">
        <f t="shared" si="3"/>
        <v>5.4</v>
      </c>
      <c r="P30" s="5"/>
      <c r="Q30" s="5"/>
      <c r="R30" s="1"/>
      <c r="S30" s="1">
        <f t="shared" si="4"/>
        <v>13.888888888888888</v>
      </c>
      <c r="T30" s="1">
        <f t="shared" si="5"/>
        <v>13.888888888888888</v>
      </c>
      <c r="U30" s="1">
        <v>6.6</v>
      </c>
      <c r="V30" s="1">
        <v>4</v>
      </c>
      <c r="W30" s="1">
        <v>4.4000000000000004</v>
      </c>
      <c r="X30" s="1">
        <v>3</v>
      </c>
      <c r="Y30" s="1"/>
      <c r="Z30" s="1">
        <f t="shared" si="2"/>
        <v>0</v>
      </c>
      <c r="AA30" s="6">
        <v>12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" t="s">
        <v>60</v>
      </c>
      <c r="B31" s="1" t="s">
        <v>32</v>
      </c>
      <c r="C31" s="1">
        <v>121</v>
      </c>
      <c r="D31" s="1"/>
      <c r="E31" s="1">
        <v>34</v>
      </c>
      <c r="F31" s="1">
        <v>84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34</v>
      </c>
      <c r="K31" s="1">
        <f t="shared" si="1"/>
        <v>0</v>
      </c>
      <c r="L31" s="1"/>
      <c r="M31" s="1"/>
      <c r="N31" s="1"/>
      <c r="O31" s="1">
        <f t="shared" si="3"/>
        <v>6.8</v>
      </c>
      <c r="P31" s="5">
        <f t="shared" si="7"/>
        <v>11.200000000000003</v>
      </c>
      <c r="Q31" s="5"/>
      <c r="R31" s="1"/>
      <c r="S31" s="1">
        <f t="shared" si="4"/>
        <v>14</v>
      </c>
      <c r="T31" s="1">
        <f t="shared" si="5"/>
        <v>12.352941176470589</v>
      </c>
      <c r="U31" s="1">
        <v>2.8</v>
      </c>
      <c r="V31" s="1">
        <v>4.8</v>
      </c>
      <c r="W31" s="1">
        <v>4.8</v>
      </c>
      <c r="X31" s="1">
        <v>2.4</v>
      </c>
      <c r="Y31" s="1"/>
      <c r="Z31" s="1">
        <f t="shared" si="2"/>
        <v>2.8000000000000007</v>
      </c>
      <c r="AA31" s="6">
        <v>6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62</v>
      </c>
      <c r="B32" s="1" t="s">
        <v>32</v>
      </c>
      <c r="C32" s="1">
        <v>213</v>
      </c>
      <c r="D32" s="1">
        <v>456</v>
      </c>
      <c r="E32" s="1">
        <v>143</v>
      </c>
      <c r="F32" s="1">
        <v>489</v>
      </c>
      <c r="G32" s="6">
        <v>0.25</v>
      </c>
      <c r="H32" s="1">
        <v>180</v>
      </c>
      <c r="I32" s="1" t="str">
        <f>VLOOKUP(A32,[1]ЗПФ!$C:$K,9,0)</f>
        <v>матрица</v>
      </c>
      <c r="J32" s="1">
        <v>137</v>
      </c>
      <c r="K32" s="1">
        <f t="shared" si="1"/>
        <v>6</v>
      </c>
      <c r="L32" s="1"/>
      <c r="M32" s="1"/>
      <c r="N32" s="1"/>
      <c r="O32" s="1">
        <f t="shared" si="3"/>
        <v>28.6</v>
      </c>
      <c r="P32" s="5"/>
      <c r="Q32" s="5"/>
      <c r="R32" s="1"/>
      <c r="S32" s="1">
        <f t="shared" si="4"/>
        <v>17.097902097902097</v>
      </c>
      <c r="T32" s="1">
        <f t="shared" si="5"/>
        <v>17.097902097902097</v>
      </c>
      <c r="U32" s="1">
        <v>16.8</v>
      </c>
      <c r="V32" s="1">
        <v>51.2</v>
      </c>
      <c r="W32" s="1">
        <v>24.2</v>
      </c>
      <c r="X32" s="1">
        <v>40.6</v>
      </c>
      <c r="Y32" s="1"/>
      <c r="Z32" s="1">
        <f t="shared" si="2"/>
        <v>0</v>
      </c>
      <c r="AA32" s="6">
        <v>12</v>
      </c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63</v>
      </c>
      <c r="B33" s="1" t="s">
        <v>32</v>
      </c>
      <c r="C33" s="1">
        <v>51</v>
      </c>
      <c r="D33" s="1"/>
      <c r="E33" s="1">
        <v>36</v>
      </c>
      <c r="F33" s="1">
        <v>14</v>
      </c>
      <c r="G33" s="6">
        <v>0.75</v>
      </c>
      <c r="H33" s="1">
        <v>180</v>
      </c>
      <c r="I33" s="1" t="str">
        <f>VLOOKUP(A33,[1]ЗПФ!$C:$K,9,0)</f>
        <v>матрица</v>
      </c>
      <c r="J33" s="1">
        <v>34</v>
      </c>
      <c r="K33" s="1">
        <f t="shared" si="1"/>
        <v>2</v>
      </c>
      <c r="L33" s="1"/>
      <c r="M33" s="1"/>
      <c r="N33" s="1"/>
      <c r="O33" s="1">
        <f t="shared" si="3"/>
        <v>7.2</v>
      </c>
      <c r="P33" s="5">
        <f>12*O33-F33</f>
        <v>72.400000000000006</v>
      </c>
      <c r="Q33" s="5"/>
      <c r="R33" s="1"/>
      <c r="S33" s="1">
        <f t="shared" si="4"/>
        <v>12</v>
      </c>
      <c r="T33" s="1">
        <f t="shared" si="5"/>
        <v>1.9444444444444444</v>
      </c>
      <c r="U33" s="1">
        <v>3</v>
      </c>
      <c r="V33" s="1">
        <v>4.8</v>
      </c>
      <c r="W33" s="1">
        <v>5</v>
      </c>
      <c r="X33" s="1">
        <v>7.2</v>
      </c>
      <c r="Y33" s="1"/>
      <c r="Z33" s="1">
        <f t="shared" si="2"/>
        <v>54.300000000000004</v>
      </c>
      <c r="AA33" s="6">
        <v>8</v>
      </c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64</v>
      </c>
      <c r="B34" s="1" t="s">
        <v>32</v>
      </c>
      <c r="C34" s="1">
        <v>112</v>
      </c>
      <c r="D34" s="1"/>
      <c r="E34" s="1">
        <v>35</v>
      </c>
      <c r="F34" s="1">
        <v>74</v>
      </c>
      <c r="G34" s="6">
        <v>0.75</v>
      </c>
      <c r="H34" s="1">
        <v>180</v>
      </c>
      <c r="I34" s="1" t="str">
        <f>VLOOKUP(A34,[1]ЗПФ!$C:$K,9,0)</f>
        <v>матрица</v>
      </c>
      <c r="J34" s="1">
        <v>35</v>
      </c>
      <c r="K34" s="1">
        <f t="shared" si="1"/>
        <v>0</v>
      </c>
      <c r="L34" s="1"/>
      <c r="M34" s="1"/>
      <c r="N34" s="1"/>
      <c r="O34" s="1">
        <f t="shared" si="3"/>
        <v>7</v>
      </c>
      <c r="P34" s="5">
        <f t="shared" si="7"/>
        <v>24</v>
      </c>
      <c r="Q34" s="5"/>
      <c r="R34" s="1"/>
      <c r="S34" s="1">
        <f t="shared" si="4"/>
        <v>14</v>
      </c>
      <c r="T34" s="1">
        <f t="shared" si="5"/>
        <v>10.571428571428571</v>
      </c>
      <c r="U34" s="1">
        <v>4.2</v>
      </c>
      <c r="V34" s="1">
        <v>8.6</v>
      </c>
      <c r="W34" s="1">
        <v>9.4</v>
      </c>
      <c r="X34" s="1">
        <v>6</v>
      </c>
      <c r="Y34" s="1"/>
      <c r="Z34" s="1">
        <f t="shared" si="2"/>
        <v>18</v>
      </c>
      <c r="AA34" s="6">
        <v>8</v>
      </c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1" t="s">
        <v>65</v>
      </c>
      <c r="B35" s="1" t="s">
        <v>32</v>
      </c>
      <c r="C35" s="1">
        <v>32</v>
      </c>
      <c r="D35" s="1">
        <v>56</v>
      </c>
      <c r="E35" s="18">
        <f>24+E36</f>
        <v>25</v>
      </c>
      <c r="F35" s="18">
        <f>62+F36</f>
        <v>73</v>
      </c>
      <c r="G35" s="6">
        <v>0.75</v>
      </c>
      <c r="H35" s="1">
        <v>180</v>
      </c>
      <c r="I35" s="1" t="str">
        <f>VLOOKUP(A35,[1]ЗПФ!$C:$K,9,0)</f>
        <v>матрица</v>
      </c>
      <c r="J35" s="1">
        <v>24</v>
      </c>
      <c r="K35" s="1">
        <f t="shared" si="1"/>
        <v>1</v>
      </c>
      <c r="L35" s="1"/>
      <c r="M35" s="1"/>
      <c r="N35" s="1"/>
      <c r="O35" s="1">
        <f t="shared" si="3"/>
        <v>5</v>
      </c>
      <c r="P35" s="5"/>
      <c r="Q35" s="5"/>
      <c r="R35" s="1"/>
      <c r="S35" s="1">
        <f t="shared" si="4"/>
        <v>14.6</v>
      </c>
      <c r="T35" s="1">
        <f t="shared" si="5"/>
        <v>14.6</v>
      </c>
      <c r="U35" s="1">
        <v>3.4</v>
      </c>
      <c r="V35" s="1">
        <v>8.1999999999999993</v>
      </c>
      <c r="W35" s="1">
        <v>6.2</v>
      </c>
      <c r="X35" s="1">
        <v>7.8</v>
      </c>
      <c r="Y35" s="1" t="s">
        <v>66</v>
      </c>
      <c r="Z35" s="1">
        <f t="shared" si="2"/>
        <v>0</v>
      </c>
      <c r="AA35" s="6">
        <v>8</v>
      </c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14" t="s">
        <v>67</v>
      </c>
      <c r="B36" s="14" t="s">
        <v>32</v>
      </c>
      <c r="C36" s="14">
        <v>12</v>
      </c>
      <c r="D36" s="14"/>
      <c r="E36" s="18">
        <v>1</v>
      </c>
      <c r="F36" s="18">
        <v>11</v>
      </c>
      <c r="G36" s="15">
        <v>0</v>
      </c>
      <c r="H36" s="14" t="e">
        <v>#N/A</v>
      </c>
      <c r="I36" s="14" t="s">
        <v>120</v>
      </c>
      <c r="J36" s="14">
        <v>1</v>
      </c>
      <c r="K36" s="14">
        <f t="shared" si="1"/>
        <v>0</v>
      </c>
      <c r="L36" s="14"/>
      <c r="M36" s="14"/>
      <c r="N36" s="14"/>
      <c r="O36" s="14">
        <f t="shared" si="3"/>
        <v>0.2</v>
      </c>
      <c r="P36" s="16"/>
      <c r="Q36" s="16"/>
      <c r="R36" s="14"/>
      <c r="S36" s="14">
        <f t="shared" si="4"/>
        <v>55</v>
      </c>
      <c r="T36" s="14">
        <f t="shared" si="5"/>
        <v>55</v>
      </c>
      <c r="U36" s="14">
        <v>1.4</v>
      </c>
      <c r="V36" s="14">
        <v>0.4</v>
      </c>
      <c r="W36" s="14">
        <v>0.4</v>
      </c>
      <c r="X36" s="14">
        <v>0.6</v>
      </c>
      <c r="Y36" s="14" t="s">
        <v>68</v>
      </c>
      <c r="Z36" s="14">
        <f t="shared" si="2"/>
        <v>0</v>
      </c>
      <c r="AA36" s="15">
        <v>0</v>
      </c>
      <c r="AB36" s="17"/>
      <c r="AC36" s="1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69</v>
      </c>
      <c r="B37" s="1" t="s">
        <v>32</v>
      </c>
      <c r="C37" s="1">
        <v>123</v>
      </c>
      <c r="D37" s="1"/>
      <c r="E37" s="1">
        <v>49</v>
      </c>
      <c r="F37" s="1">
        <v>58</v>
      </c>
      <c r="G37" s="6">
        <v>0.75</v>
      </c>
      <c r="H37" s="1">
        <v>180</v>
      </c>
      <c r="I37" s="1" t="str">
        <f>VLOOKUP(A37,[1]ЗПФ!$C:$K,9,0)</f>
        <v>матрица</v>
      </c>
      <c r="J37" s="1">
        <v>49</v>
      </c>
      <c r="K37" s="1">
        <f t="shared" si="1"/>
        <v>0</v>
      </c>
      <c r="L37" s="1"/>
      <c r="M37" s="1"/>
      <c r="N37" s="1"/>
      <c r="O37" s="1">
        <f t="shared" si="3"/>
        <v>9.8000000000000007</v>
      </c>
      <c r="P37" s="5">
        <f t="shared" ref="P37:P39" si="8">14*O37-F37</f>
        <v>79.200000000000017</v>
      </c>
      <c r="Q37" s="5"/>
      <c r="R37" s="1"/>
      <c r="S37" s="1">
        <f t="shared" si="4"/>
        <v>14</v>
      </c>
      <c r="T37" s="1">
        <f t="shared" si="5"/>
        <v>5.9183673469387754</v>
      </c>
      <c r="U37" s="1">
        <v>6.6</v>
      </c>
      <c r="V37" s="1">
        <v>10</v>
      </c>
      <c r="W37" s="1">
        <v>4.2</v>
      </c>
      <c r="X37" s="1">
        <v>4.8</v>
      </c>
      <c r="Y37" s="1"/>
      <c r="Z37" s="1">
        <f t="shared" si="2"/>
        <v>59.400000000000013</v>
      </c>
      <c r="AA37" s="6">
        <v>8</v>
      </c>
      <c r="AB37" s="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" t="s">
        <v>70</v>
      </c>
      <c r="B38" s="1" t="s">
        <v>32</v>
      </c>
      <c r="C38" s="1">
        <v>-16</v>
      </c>
      <c r="D38" s="1"/>
      <c r="E38" s="19">
        <f>E42</f>
        <v>6</v>
      </c>
      <c r="F38" s="19">
        <f>-16+F42</f>
        <v>47</v>
      </c>
      <c r="G38" s="6">
        <v>0.43</v>
      </c>
      <c r="H38" s="1" t="e">
        <v>#N/A</v>
      </c>
      <c r="I38" s="1" t="str">
        <f>VLOOKUP(A38,[1]ЗПФ!$C:$K,9,0)</f>
        <v>матрица</v>
      </c>
      <c r="J38" s="1"/>
      <c r="K38" s="1">
        <f t="shared" ref="K38:K67" si="9">E38-J38</f>
        <v>6</v>
      </c>
      <c r="L38" s="1"/>
      <c r="M38" s="1"/>
      <c r="N38" s="1"/>
      <c r="O38" s="1">
        <f t="shared" si="3"/>
        <v>1.2</v>
      </c>
      <c r="P38" s="5"/>
      <c r="Q38" s="5"/>
      <c r="R38" s="1"/>
      <c r="S38" s="1">
        <f t="shared" si="4"/>
        <v>39.166666666666671</v>
      </c>
      <c r="T38" s="1">
        <f t="shared" si="5"/>
        <v>39.166666666666671</v>
      </c>
      <c r="U38" s="1">
        <v>0</v>
      </c>
      <c r="V38" s="1">
        <v>0</v>
      </c>
      <c r="W38" s="1">
        <v>3.2</v>
      </c>
      <c r="X38" s="1">
        <v>0</v>
      </c>
      <c r="Y38" s="1" t="s">
        <v>71</v>
      </c>
      <c r="Z38" s="1">
        <f t="shared" ref="Z38:Z69" si="10">P38*G38</f>
        <v>0</v>
      </c>
      <c r="AA38" s="20"/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72</v>
      </c>
      <c r="B39" s="1" t="s">
        <v>32</v>
      </c>
      <c r="C39" s="1">
        <v>159</v>
      </c>
      <c r="D39" s="1">
        <v>32</v>
      </c>
      <c r="E39" s="1">
        <v>52</v>
      </c>
      <c r="F39" s="1">
        <v>129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52</v>
      </c>
      <c r="K39" s="1">
        <f t="shared" si="9"/>
        <v>0</v>
      </c>
      <c r="L39" s="1"/>
      <c r="M39" s="1"/>
      <c r="N39" s="1"/>
      <c r="O39" s="1">
        <f t="shared" si="3"/>
        <v>10.4</v>
      </c>
      <c r="P39" s="5">
        <f t="shared" si="8"/>
        <v>16.599999999999994</v>
      </c>
      <c r="Q39" s="5"/>
      <c r="R39" s="1"/>
      <c r="S39" s="1">
        <f t="shared" si="4"/>
        <v>13.999999999999998</v>
      </c>
      <c r="T39" s="1">
        <f t="shared" si="5"/>
        <v>12.403846153846153</v>
      </c>
      <c r="U39" s="1">
        <v>7.4</v>
      </c>
      <c r="V39" s="1">
        <v>15.4</v>
      </c>
      <c r="W39" s="1">
        <v>13.4</v>
      </c>
      <c r="X39" s="1">
        <v>22</v>
      </c>
      <c r="Y39" s="1"/>
      <c r="Z39" s="1">
        <f t="shared" si="10"/>
        <v>14.939999999999996</v>
      </c>
      <c r="AA39" s="6">
        <v>8</v>
      </c>
      <c r="AB39" s="9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35">
      <c r="A40" s="1" t="s">
        <v>73</v>
      </c>
      <c r="B40" s="1" t="s">
        <v>32</v>
      </c>
      <c r="C40" s="1">
        <v>123</v>
      </c>
      <c r="D40" s="1"/>
      <c r="E40" s="1">
        <v>20</v>
      </c>
      <c r="F40" s="1">
        <v>100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12</v>
      </c>
      <c r="K40" s="1">
        <f t="shared" si="9"/>
        <v>8</v>
      </c>
      <c r="L40" s="1"/>
      <c r="M40" s="1"/>
      <c r="N40" s="1"/>
      <c r="O40" s="1">
        <f t="shared" si="3"/>
        <v>4</v>
      </c>
      <c r="P40" s="5"/>
      <c r="Q40" s="5"/>
      <c r="R40" s="1"/>
      <c r="S40" s="1">
        <f t="shared" si="4"/>
        <v>25</v>
      </c>
      <c r="T40" s="1">
        <f t="shared" si="5"/>
        <v>25</v>
      </c>
      <c r="U40" s="1">
        <v>0.8</v>
      </c>
      <c r="V40" s="1">
        <v>0</v>
      </c>
      <c r="W40" s="1">
        <v>0.8</v>
      </c>
      <c r="X40" s="1">
        <v>8</v>
      </c>
      <c r="Y40" s="18" t="s">
        <v>61</v>
      </c>
      <c r="Z40" s="1">
        <f t="shared" si="10"/>
        <v>0</v>
      </c>
      <c r="AA40" s="6">
        <v>16</v>
      </c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5">
      <c r="A41" s="1" t="s">
        <v>74</v>
      </c>
      <c r="B41" s="1" t="s">
        <v>32</v>
      </c>
      <c r="C41" s="1">
        <v>176</v>
      </c>
      <c r="D41" s="1">
        <v>16</v>
      </c>
      <c r="E41" s="1">
        <v>121</v>
      </c>
      <c r="F41" s="1">
        <v>55</v>
      </c>
      <c r="G41" s="6">
        <v>0.9</v>
      </c>
      <c r="H41" s="1">
        <v>180</v>
      </c>
      <c r="I41" s="1" t="str">
        <f>VLOOKUP(A41,[1]ЗПФ!$C:$K,9,0)</f>
        <v>матрица</v>
      </c>
      <c r="J41" s="1">
        <v>124</v>
      </c>
      <c r="K41" s="1">
        <f t="shared" si="9"/>
        <v>-3</v>
      </c>
      <c r="L41" s="1"/>
      <c r="M41" s="1"/>
      <c r="N41" s="1"/>
      <c r="O41" s="1">
        <f t="shared" si="3"/>
        <v>24.2</v>
      </c>
      <c r="P41" s="5">
        <f>12*O41-F41</f>
        <v>235.39999999999998</v>
      </c>
      <c r="Q41" s="5"/>
      <c r="R41" s="1"/>
      <c r="S41" s="1">
        <f t="shared" si="4"/>
        <v>12</v>
      </c>
      <c r="T41" s="1">
        <f t="shared" si="5"/>
        <v>2.2727272727272729</v>
      </c>
      <c r="U41" s="1">
        <v>10</v>
      </c>
      <c r="V41" s="1">
        <v>16.2</v>
      </c>
      <c r="W41" s="1">
        <v>13.6</v>
      </c>
      <c r="X41" s="1">
        <v>23.8</v>
      </c>
      <c r="Y41" s="1"/>
      <c r="Z41" s="1">
        <f t="shared" si="10"/>
        <v>211.85999999999999</v>
      </c>
      <c r="AA41" s="6">
        <v>8</v>
      </c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4" t="s">
        <v>75</v>
      </c>
      <c r="B42" s="14" t="s">
        <v>32</v>
      </c>
      <c r="C42" s="14">
        <v>70</v>
      </c>
      <c r="D42" s="14"/>
      <c r="E42" s="19">
        <v>6</v>
      </c>
      <c r="F42" s="19">
        <v>63</v>
      </c>
      <c r="G42" s="15">
        <v>0</v>
      </c>
      <c r="H42" s="14">
        <v>180</v>
      </c>
      <c r="I42" s="14" t="s">
        <v>120</v>
      </c>
      <c r="J42" s="14">
        <v>6</v>
      </c>
      <c r="K42" s="14">
        <f t="shared" si="9"/>
        <v>0</v>
      </c>
      <c r="L42" s="14"/>
      <c r="M42" s="14"/>
      <c r="N42" s="14"/>
      <c r="O42" s="14">
        <f t="shared" si="3"/>
        <v>1.2</v>
      </c>
      <c r="P42" s="16"/>
      <c r="Q42" s="16"/>
      <c r="R42" s="14"/>
      <c r="S42" s="14">
        <f t="shared" si="4"/>
        <v>52.5</v>
      </c>
      <c r="T42" s="14">
        <f t="shared" si="5"/>
        <v>52.5</v>
      </c>
      <c r="U42" s="14">
        <v>2</v>
      </c>
      <c r="V42" s="14">
        <v>0</v>
      </c>
      <c r="W42" s="14">
        <v>3.8</v>
      </c>
      <c r="X42" s="14">
        <v>2.2000000000000002</v>
      </c>
      <c r="Y42" s="14" t="s">
        <v>76</v>
      </c>
      <c r="Z42" s="14">
        <f t="shared" si="10"/>
        <v>0</v>
      </c>
      <c r="AA42" s="15">
        <v>0</v>
      </c>
      <c r="AB42" s="17"/>
      <c r="AC42" s="1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1" t="s">
        <v>77</v>
      </c>
      <c r="B43" s="1" t="s">
        <v>32</v>
      </c>
      <c r="C43" s="1">
        <v>284</v>
      </c>
      <c r="D43" s="1">
        <v>136</v>
      </c>
      <c r="E43" s="1">
        <v>168</v>
      </c>
      <c r="F43" s="1">
        <v>245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168</v>
      </c>
      <c r="K43" s="1">
        <f t="shared" si="9"/>
        <v>0</v>
      </c>
      <c r="L43" s="1"/>
      <c r="M43" s="1"/>
      <c r="N43" s="1"/>
      <c r="O43" s="1">
        <f t="shared" si="3"/>
        <v>33.6</v>
      </c>
      <c r="P43" s="5">
        <f>14*O43-F43</f>
        <v>225.40000000000003</v>
      </c>
      <c r="Q43" s="5"/>
      <c r="R43" s="1"/>
      <c r="S43" s="1">
        <f t="shared" si="4"/>
        <v>14</v>
      </c>
      <c r="T43" s="1">
        <f t="shared" si="5"/>
        <v>7.2916666666666661</v>
      </c>
      <c r="U43" s="1">
        <v>27.4</v>
      </c>
      <c r="V43" s="1">
        <v>29</v>
      </c>
      <c r="W43" s="1">
        <v>32.799999999999997</v>
      </c>
      <c r="X43" s="1">
        <v>40</v>
      </c>
      <c r="Y43" s="1"/>
      <c r="Z43" s="1">
        <f t="shared" si="10"/>
        <v>202.86000000000004</v>
      </c>
      <c r="AA43" s="6">
        <v>8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4" t="s">
        <v>78</v>
      </c>
      <c r="B44" s="14" t="s">
        <v>32</v>
      </c>
      <c r="C44" s="14">
        <v>86</v>
      </c>
      <c r="D44" s="14">
        <v>16</v>
      </c>
      <c r="E44" s="19">
        <v>5</v>
      </c>
      <c r="F44" s="19">
        <v>94</v>
      </c>
      <c r="G44" s="15">
        <v>0</v>
      </c>
      <c r="H44" s="14">
        <v>180</v>
      </c>
      <c r="I44" s="14" t="s">
        <v>120</v>
      </c>
      <c r="J44" s="14">
        <v>8</v>
      </c>
      <c r="K44" s="14">
        <f t="shared" si="9"/>
        <v>-3</v>
      </c>
      <c r="L44" s="14"/>
      <c r="M44" s="14"/>
      <c r="N44" s="14"/>
      <c r="O44" s="14">
        <f t="shared" si="3"/>
        <v>1</v>
      </c>
      <c r="P44" s="16"/>
      <c r="Q44" s="16"/>
      <c r="R44" s="14"/>
      <c r="S44" s="14">
        <f t="shared" si="4"/>
        <v>94</v>
      </c>
      <c r="T44" s="14">
        <f t="shared" si="5"/>
        <v>94</v>
      </c>
      <c r="U44" s="14">
        <v>4.4000000000000004</v>
      </c>
      <c r="V44" s="14">
        <v>2.6</v>
      </c>
      <c r="W44" s="14">
        <v>5</v>
      </c>
      <c r="X44" s="14">
        <v>6.2</v>
      </c>
      <c r="Y44" s="14" t="s">
        <v>79</v>
      </c>
      <c r="Z44" s="14">
        <f t="shared" si="10"/>
        <v>0</v>
      </c>
      <c r="AA44" s="15">
        <v>0</v>
      </c>
      <c r="AB44" s="17"/>
      <c r="AC44" s="1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1" t="s">
        <v>80</v>
      </c>
      <c r="B45" s="1" t="s">
        <v>32</v>
      </c>
      <c r="C45" s="1">
        <v>-32</v>
      </c>
      <c r="D45" s="1"/>
      <c r="E45" s="19">
        <f>16+E44</f>
        <v>21</v>
      </c>
      <c r="F45" s="19">
        <f>-48+F44</f>
        <v>46</v>
      </c>
      <c r="G45" s="6">
        <v>0.43</v>
      </c>
      <c r="H45" s="1">
        <v>180</v>
      </c>
      <c r="I45" s="1" t="str">
        <f>VLOOKUP(A45,[1]ЗПФ!$C:$K,9,0)</f>
        <v>матрица</v>
      </c>
      <c r="J45" s="1">
        <v>8</v>
      </c>
      <c r="K45" s="1">
        <f t="shared" si="9"/>
        <v>13</v>
      </c>
      <c r="L45" s="1"/>
      <c r="M45" s="1"/>
      <c r="N45" s="1"/>
      <c r="O45" s="1">
        <f t="shared" si="3"/>
        <v>4.2</v>
      </c>
      <c r="P45" s="5">
        <f t="shared" ref="P45:P49" si="11">14*O45-F45</f>
        <v>12.800000000000004</v>
      </c>
      <c r="Q45" s="5"/>
      <c r="R45" s="1"/>
      <c r="S45" s="1">
        <f t="shared" si="4"/>
        <v>14</v>
      </c>
      <c r="T45" s="1">
        <f t="shared" si="5"/>
        <v>10.952380952380953</v>
      </c>
      <c r="U45" s="1">
        <v>0</v>
      </c>
      <c r="V45" s="1">
        <v>0</v>
      </c>
      <c r="W45" s="1">
        <v>0</v>
      </c>
      <c r="X45" s="1">
        <v>3.2</v>
      </c>
      <c r="Y45" s="1" t="s">
        <v>79</v>
      </c>
      <c r="Z45" s="1">
        <f t="shared" si="10"/>
        <v>5.5040000000000013</v>
      </c>
      <c r="AA45" s="6">
        <v>0</v>
      </c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81</v>
      </c>
      <c r="B46" s="1" t="s">
        <v>32</v>
      </c>
      <c r="C46" s="1">
        <v>338</v>
      </c>
      <c r="D46" s="1">
        <v>176</v>
      </c>
      <c r="E46" s="1">
        <v>195</v>
      </c>
      <c r="F46" s="1">
        <v>308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192</v>
      </c>
      <c r="K46" s="1">
        <f t="shared" si="9"/>
        <v>3</v>
      </c>
      <c r="L46" s="1"/>
      <c r="M46" s="1"/>
      <c r="N46" s="1"/>
      <c r="O46" s="1">
        <f t="shared" si="3"/>
        <v>39</v>
      </c>
      <c r="P46" s="5">
        <f t="shared" si="11"/>
        <v>238</v>
      </c>
      <c r="Q46" s="5"/>
      <c r="R46" s="1"/>
      <c r="S46" s="1">
        <f t="shared" si="4"/>
        <v>14</v>
      </c>
      <c r="T46" s="1">
        <f t="shared" si="5"/>
        <v>7.8974358974358978</v>
      </c>
      <c r="U46" s="1">
        <v>26.6</v>
      </c>
      <c r="V46" s="1">
        <v>45</v>
      </c>
      <c r="W46" s="1">
        <v>37.6</v>
      </c>
      <c r="X46" s="1">
        <v>37.6</v>
      </c>
      <c r="Y46" s="1"/>
      <c r="Z46" s="1">
        <f t="shared" si="10"/>
        <v>214.20000000000002</v>
      </c>
      <c r="AA46" s="6">
        <v>8</v>
      </c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" t="s">
        <v>82</v>
      </c>
      <c r="B47" s="1" t="s">
        <v>32</v>
      </c>
      <c r="C47" s="1">
        <v>74</v>
      </c>
      <c r="D47" s="1">
        <v>48</v>
      </c>
      <c r="E47" s="1">
        <v>23</v>
      </c>
      <c r="F47" s="1">
        <v>96</v>
      </c>
      <c r="G47" s="6">
        <v>0.43</v>
      </c>
      <c r="H47" s="1">
        <v>180</v>
      </c>
      <c r="I47" s="1" t="str">
        <f>VLOOKUP(A47,[1]ЗПФ!$C:$K,9,0)</f>
        <v>матрица</v>
      </c>
      <c r="J47" s="1">
        <v>15</v>
      </c>
      <c r="K47" s="1">
        <f t="shared" si="9"/>
        <v>8</v>
      </c>
      <c r="L47" s="1"/>
      <c r="M47" s="1"/>
      <c r="N47" s="1"/>
      <c r="O47" s="1">
        <f t="shared" si="3"/>
        <v>4.5999999999999996</v>
      </c>
      <c r="P47" s="5"/>
      <c r="Q47" s="5"/>
      <c r="R47" s="1"/>
      <c r="S47" s="1">
        <f t="shared" si="4"/>
        <v>20.869565217391305</v>
      </c>
      <c r="T47" s="1">
        <f t="shared" si="5"/>
        <v>20.869565217391305</v>
      </c>
      <c r="U47" s="1">
        <v>3</v>
      </c>
      <c r="V47" s="1">
        <v>8.8000000000000007</v>
      </c>
      <c r="W47" s="1">
        <v>8.6</v>
      </c>
      <c r="X47" s="1">
        <v>9.4</v>
      </c>
      <c r="Y47" s="1"/>
      <c r="Z47" s="1">
        <f t="shared" si="10"/>
        <v>0</v>
      </c>
      <c r="AA47" s="6">
        <v>16</v>
      </c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83</v>
      </c>
      <c r="B48" s="1" t="s">
        <v>40</v>
      </c>
      <c r="C48" s="1">
        <v>1151.3</v>
      </c>
      <c r="D48" s="1">
        <v>290</v>
      </c>
      <c r="E48" s="1">
        <v>465</v>
      </c>
      <c r="F48" s="1">
        <v>916.3</v>
      </c>
      <c r="G48" s="6">
        <v>1</v>
      </c>
      <c r="H48" s="1">
        <v>180</v>
      </c>
      <c r="I48" s="1" t="str">
        <f>VLOOKUP(A48,[1]ЗПФ!$C:$K,9,0)</f>
        <v>матрица</v>
      </c>
      <c r="J48" s="1">
        <v>468</v>
      </c>
      <c r="K48" s="1">
        <f t="shared" si="9"/>
        <v>-3</v>
      </c>
      <c r="L48" s="1"/>
      <c r="M48" s="1"/>
      <c r="N48" s="1"/>
      <c r="O48" s="1">
        <f t="shared" si="3"/>
        <v>93</v>
      </c>
      <c r="P48" s="5">
        <f t="shared" si="11"/>
        <v>385.70000000000005</v>
      </c>
      <c r="Q48" s="5"/>
      <c r="R48" s="1"/>
      <c r="S48" s="1">
        <f t="shared" si="4"/>
        <v>14</v>
      </c>
      <c r="T48" s="1">
        <f t="shared" si="5"/>
        <v>9.8526881720430097</v>
      </c>
      <c r="U48" s="1">
        <v>92</v>
      </c>
      <c r="V48" s="1">
        <v>113.74</v>
      </c>
      <c r="W48" s="1">
        <v>98</v>
      </c>
      <c r="X48" s="1">
        <v>73</v>
      </c>
      <c r="Y48" s="1"/>
      <c r="Z48" s="1">
        <f t="shared" si="10"/>
        <v>385.70000000000005</v>
      </c>
      <c r="AA48" s="6">
        <v>5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" t="s">
        <v>84</v>
      </c>
      <c r="B49" s="1" t="s">
        <v>32</v>
      </c>
      <c r="C49" s="1">
        <v>628</v>
      </c>
      <c r="D49" s="1">
        <v>32</v>
      </c>
      <c r="E49" s="1">
        <v>220</v>
      </c>
      <c r="F49" s="1">
        <v>412</v>
      </c>
      <c r="G49" s="6">
        <v>0.9</v>
      </c>
      <c r="H49" s="1">
        <v>180</v>
      </c>
      <c r="I49" s="1" t="str">
        <f>VLOOKUP(A49,[1]ЗПФ!$C:$K,9,0)</f>
        <v>матрица</v>
      </c>
      <c r="J49" s="1">
        <v>220</v>
      </c>
      <c r="K49" s="1">
        <f t="shared" si="9"/>
        <v>0</v>
      </c>
      <c r="L49" s="1"/>
      <c r="M49" s="1"/>
      <c r="N49" s="1"/>
      <c r="O49" s="1">
        <f t="shared" si="3"/>
        <v>44</v>
      </c>
      <c r="P49" s="5">
        <f t="shared" si="11"/>
        <v>204</v>
      </c>
      <c r="Q49" s="5"/>
      <c r="R49" s="1"/>
      <c r="S49" s="1">
        <f t="shared" si="4"/>
        <v>14</v>
      </c>
      <c r="T49" s="1">
        <f t="shared" si="5"/>
        <v>9.3636363636363633</v>
      </c>
      <c r="U49" s="1">
        <v>42.2</v>
      </c>
      <c r="V49" s="1">
        <v>43</v>
      </c>
      <c r="W49" s="1">
        <v>55</v>
      </c>
      <c r="X49" s="1">
        <v>46.6</v>
      </c>
      <c r="Y49" s="1"/>
      <c r="Z49" s="1">
        <f t="shared" si="10"/>
        <v>183.6</v>
      </c>
      <c r="AA49" s="6">
        <v>8</v>
      </c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" t="s">
        <v>85</v>
      </c>
      <c r="B50" s="1" t="s">
        <v>32</v>
      </c>
      <c r="C50" s="1">
        <v>48</v>
      </c>
      <c r="D50" s="1">
        <v>96</v>
      </c>
      <c r="E50" s="1">
        <v>34</v>
      </c>
      <c r="F50" s="1">
        <v>107</v>
      </c>
      <c r="G50" s="6">
        <v>0.43</v>
      </c>
      <c r="H50" s="1">
        <v>180</v>
      </c>
      <c r="I50" s="1" t="str">
        <f>VLOOKUP(A50,[1]ЗПФ!$C:$K,9,0)</f>
        <v>матрица</v>
      </c>
      <c r="J50" s="1">
        <v>26</v>
      </c>
      <c r="K50" s="1">
        <f t="shared" si="9"/>
        <v>8</v>
      </c>
      <c r="L50" s="1"/>
      <c r="M50" s="1"/>
      <c r="N50" s="1"/>
      <c r="O50" s="1">
        <f t="shared" si="3"/>
        <v>6.8</v>
      </c>
      <c r="P50" s="5"/>
      <c r="Q50" s="5"/>
      <c r="R50" s="1"/>
      <c r="S50" s="1">
        <f t="shared" si="4"/>
        <v>15.73529411764706</v>
      </c>
      <c r="T50" s="1">
        <f t="shared" si="5"/>
        <v>15.73529411764706</v>
      </c>
      <c r="U50" s="1">
        <v>8.6</v>
      </c>
      <c r="V50" s="1">
        <v>11.2</v>
      </c>
      <c r="W50" s="1">
        <v>9</v>
      </c>
      <c r="X50" s="1">
        <v>11.2</v>
      </c>
      <c r="Y50" s="1"/>
      <c r="Z50" s="1">
        <f t="shared" si="10"/>
        <v>0</v>
      </c>
      <c r="AA50" s="6">
        <v>16</v>
      </c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35">
      <c r="A51" s="14" t="s">
        <v>86</v>
      </c>
      <c r="B51" s="14" t="s">
        <v>32</v>
      </c>
      <c r="C51" s="14">
        <v>96</v>
      </c>
      <c r="D51" s="14"/>
      <c r="E51" s="14"/>
      <c r="F51" s="14">
        <v>96</v>
      </c>
      <c r="G51" s="15">
        <v>0</v>
      </c>
      <c r="H51" s="14">
        <v>90</v>
      </c>
      <c r="I51" s="14" t="s">
        <v>120</v>
      </c>
      <c r="J51" s="14"/>
      <c r="K51" s="14">
        <f t="shared" si="9"/>
        <v>0</v>
      </c>
      <c r="L51" s="14"/>
      <c r="M51" s="14"/>
      <c r="N51" s="14"/>
      <c r="O51" s="14">
        <f t="shared" si="3"/>
        <v>0</v>
      </c>
      <c r="P51" s="16"/>
      <c r="Q51" s="16"/>
      <c r="R51" s="14"/>
      <c r="S51" s="14" t="e">
        <f t="shared" si="4"/>
        <v>#DIV/0!</v>
      </c>
      <c r="T51" s="14" t="e">
        <f t="shared" si="5"/>
        <v>#DIV/0!</v>
      </c>
      <c r="U51" s="14">
        <v>0</v>
      </c>
      <c r="V51" s="14">
        <v>0</v>
      </c>
      <c r="W51" s="14">
        <v>0</v>
      </c>
      <c r="X51" s="14">
        <v>0</v>
      </c>
      <c r="Y51" s="18" t="s">
        <v>61</v>
      </c>
      <c r="Z51" s="14">
        <f t="shared" si="10"/>
        <v>0</v>
      </c>
      <c r="AA51" s="15">
        <v>0</v>
      </c>
      <c r="AB51" s="17"/>
      <c r="AC51" s="1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25" customFormat="1" x14ac:dyDescent="0.35">
      <c r="A52" s="18" t="s">
        <v>87</v>
      </c>
      <c r="B52" s="18" t="s">
        <v>32</v>
      </c>
      <c r="C52" s="18">
        <v>197</v>
      </c>
      <c r="D52" s="18">
        <v>8</v>
      </c>
      <c r="E52" s="18">
        <v>56</v>
      </c>
      <c r="F52" s="18">
        <v>142</v>
      </c>
      <c r="G52" s="22">
        <v>0.7</v>
      </c>
      <c r="H52" s="18">
        <v>180</v>
      </c>
      <c r="I52" s="18" t="str">
        <f>VLOOKUP(A52,[1]ЗПФ!$C:$K,9,0)</f>
        <v>матрица</v>
      </c>
      <c r="J52" s="18">
        <v>56</v>
      </c>
      <c r="K52" s="18">
        <f t="shared" si="9"/>
        <v>0</v>
      </c>
      <c r="L52" s="18"/>
      <c r="M52" s="18"/>
      <c r="N52" s="18"/>
      <c r="O52" s="18">
        <f t="shared" si="3"/>
        <v>11.2</v>
      </c>
      <c r="P52" s="23">
        <f>14*O52-F52</f>
        <v>14.799999999999983</v>
      </c>
      <c r="Q52" s="23"/>
      <c r="R52" s="18"/>
      <c r="S52" s="18">
        <f t="shared" si="4"/>
        <v>14</v>
      </c>
      <c r="T52" s="18">
        <f t="shared" si="5"/>
        <v>12.678571428571429</v>
      </c>
      <c r="U52" s="18">
        <v>6.8</v>
      </c>
      <c r="V52" s="18">
        <v>16.600000000000001</v>
      </c>
      <c r="W52" s="18">
        <v>17.8</v>
      </c>
      <c r="X52" s="18">
        <v>16.399999999999999</v>
      </c>
      <c r="Y52" s="18"/>
      <c r="Z52" s="18">
        <f t="shared" si="10"/>
        <v>10.359999999999987</v>
      </c>
      <c r="AA52" s="22">
        <v>8</v>
      </c>
      <c r="AB52" s="24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</row>
    <row r="53" spans="1:50" x14ac:dyDescent="0.35">
      <c r="A53" s="14" t="s">
        <v>88</v>
      </c>
      <c r="B53" s="14" t="s">
        <v>32</v>
      </c>
      <c r="C53" s="14">
        <v>42</v>
      </c>
      <c r="D53" s="14">
        <v>64</v>
      </c>
      <c r="E53" s="14">
        <v>54</v>
      </c>
      <c r="F53" s="14">
        <v>46</v>
      </c>
      <c r="G53" s="15">
        <v>0</v>
      </c>
      <c r="H53" s="14">
        <v>180</v>
      </c>
      <c r="I53" s="14" t="s">
        <v>120</v>
      </c>
      <c r="J53" s="14">
        <v>55</v>
      </c>
      <c r="K53" s="14">
        <f t="shared" si="9"/>
        <v>-1</v>
      </c>
      <c r="L53" s="14"/>
      <c r="M53" s="14"/>
      <c r="N53" s="14"/>
      <c r="O53" s="14">
        <f t="shared" si="3"/>
        <v>10.8</v>
      </c>
      <c r="P53" s="16"/>
      <c r="Q53" s="16"/>
      <c r="R53" s="14"/>
      <c r="S53" s="14">
        <f t="shared" si="4"/>
        <v>4.2592592592592586</v>
      </c>
      <c r="T53" s="14">
        <f t="shared" si="5"/>
        <v>4.2592592592592586</v>
      </c>
      <c r="U53" s="14">
        <v>6.6</v>
      </c>
      <c r="V53" s="14">
        <v>8.1999999999999993</v>
      </c>
      <c r="W53" s="14">
        <v>2.8</v>
      </c>
      <c r="X53" s="14">
        <v>4.8</v>
      </c>
      <c r="Y53" s="14"/>
      <c r="Z53" s="14">
        <f t="shared" si="10"/>
        <v>0</v>
      </c>
      <c r="AA53" s="15">
        <v>0</v>
      </c>
      <c r="AB53" s="17"/>
      <c r="AC53" s="1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89</v>
      </c>
      <c r="B54" s="1" t="s">
        <v>32</v>
      </c>
      <c r="C54" s="1">
        <v>65</v>
      </c>
      <c r="D54" s="1">
        <v>80</v>
      </c>
      <c r="E54" s="1">
        <v>91</v>
      </c>
      <c r="F54" s="1">
        <v>53</v>
      </c>
      <c r="G54" s="6">
        <v>0.9</v>
      </c>
      <c r="H54" s="1">
        <v>180</v>
      </c>
      <c r="I54" s="1" t="str">
        <f>VLOOKUP(A54,[1]ЗПФ!$C:$K,9,0)</f>
        <v>матрица</v>
      </c>
      <c r="J54" s="1">
        <v>91</v>
      </c>
      <c r="K54" s="1">
        <f t="shared" si="9"/>
        <v>0</v>
      </c>
      <c r="L54" s="1"/>
      <c r="M54" s="1"/>
      <c r="N54" s="1"/>
      <c r="O54" s="1">
        <f t="shared" si="3"/>
        <v>18.2</v>
      </c>
      <c r="P54" s="5">
        <f>13*O54-F54</f>
        <v>183.6</v>
      </c>
      <c r="Q54" s="5"/>
      <c r="R54" s="1"/>
      <c r="S54" s="1">
        <f t="shared" si="4"/>
        <v>13</v>
      </c>
      <c r="T54" s="1">
        <f t="shared" si="5"/>
        <v>2.9120879120879124</v>
      </c>
      <c r="U54" s="1">
        <v>9.4</v>
      </c>
      <c r="V54" s="1">
        <v>10.4</v>
      </c>
      <c r="W54" s="1">
        <v>9.6</v>
      </c>
      <c r="X54" s="1">
        <v>12.2</v>
      </c>
      <c r="Y54" s="1"/>
      <c r="Z54" s="1">
        <f t="shared" si="10"/>
        <v>165.24</v>
      </c>
      <c r="AA54" s="6">
        <v>8</v>
      </c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90</v>
      </c>
      <c r="B55" s="1" t="s">
        <v>32</v>
      </c>
      <c r="C55" s="1">
        <v>103</v>
      </c>
      <c r="D55" s="1"/>
      <c r="E55" s="1">
        <v>103</v>
      </c>
      <c r="F55" s="1"/>
      <c r="G55" s="6">
        <v>0.9</v>
      </c>
      <c r="H55" s="1">
        <v>180</v>
      </c>
      <c r="I55" s="1" t="str">
        <f>VLOOKUP(A55,[1]ЗПФ!$C:$K,9,0)</f>
        <v>матрица</v>
      </c>
      <c r="J55" s="1">
        <v>121</v>
      </c>
      <c r="K55" s="1">
        <f t="shared" si="9"/>
        <v>-18</v>
      </c>
      <c r="L55" s="1"/>
      <c r="M55" s="1"/>
      <c r="N55" s="1"/>
      <c r="O55" s="1">
        <f t="shared" si="3"/>
        <v>20.6</v>
      </c>
      <c r="P55" s="5">
        <f>10*O55-F55</f>
        <v>206</v>
      </c>
      <c r="Q55" s="5"/>
      <c r="R55" s="1"/>
      <c r="S55" s="1">
        <f t="shared" si="4"/>
        <v>10</v>
      </c>
      <c r="T55" s="1">
        <f t="shared" si="5"/>
        <v>0</v>
      </c>
      <c r="U55" s="1">
        <v>4</v>
      </c>
      <c r="V55" s="1">
        <v>8.6</v>
      </c>
      <c r="W55" s="1">
        <v>9.8000000000000007</v>
      </c>
      <c r="X55" s="1">
        <v>12</v>
      </c>
      <c r="Y55" s="1"/>
      <c r="Z55" s="1">
        <f t="shared" si="10"/>
        <v>185.4</v>
      </c>
      <c r="AA55" s="6">
        <v>8</v>
      </c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91</v>
      </c>
      <c r="B56" s="1" t="s">
        <v>40</v>
      </c>
      <c r="C56" s="1">
        <v>155</v>
      </c>
      <c r="D56" s="1">
        <v>535</v>
      </c>
      <c r="E56" s="1">
        <v>140</v>
      </c>
      <c r="F56" s="1">
        <v>535</v>
      </c>
      <c r="G56" s="6">
        <v>1</v>
      </c>
      <c r="H56" s="1">
        <v>180</v>
      </c>
      <c r="I56" s="1" t="str">
        <f>VLOOKUP(A56,[1]ЗПФ!$C:$K,9,0)</f>
        <v>матрица</v>
      </c>
      <c r="J56" s="1">
        <v>140</v>
      </c>
      <c r="K56" s="1">
        <f t="shared" si="9"/>
        <v>0</v>
      </c>
      <c r="L56" s="1"/>
      <c r="M56" s="1"/>
      <c r="N56" s="1"/>
      <c r="O56" s="1">
        <f t="shared" si="3"/>
        <v>28</v>
      </c>
      <c r="P56" s="5"/>
      <c r="Q56" s="5"/>
      <c r="R56" s="1"/>
      <c r="S56" s="1">
        <f t="shared" si="4"/>
        <v>19.107142857142858</v>
      </c>
      <c r="T56" s="1">
        <f t="shared" si="5"/>
        <v>19.107142857142858</v>
      </c>
      <c r="U56" s="1">
        <v>45</v>
      </c>
      <c r="V56" s="1">
        <v>41</v>
      </c>
      <c r="W56" s="1">
        <v>36</v>
      </c>
      <c r="X56" s="1">
        <v>50</v>
      </c>
      <c r="Y56" s="1"/>
      <c r="Z56" s="1">
        <f t="shared" si="10"/>
        <v>0</v>
      </c>
      <c r="AA56" s="6">
        <v>5</v>
      </c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35">
      <c r="A57" s="1" t="s">
        <v>92</v>
      </c>
      <c r="B57" s="1" t="s">
        <v>32</v>
      </c>
      <c r="C57" s="1">
        <v>59</v>
      </c>
      <c r="D57" s="1"/>
      <c r="E57" s="1">
        <v>7</v>
      </c>
      <c r="F57" s="1">
        <v>52</v>
      </c>
      <c r="G57" s="6">
        <v>1</v>
      </c>
      <c r="H57" s="1">
        <v>180</v>
      </c>
      <c r="I57" s="1" t="str">
        <f>VLOOKUP(A57,[1]ЗПФ!$C:$K,9,0)</f>
        <v>матрица</v>
      </c>
      <c r="J57" s="1">
        <v>7</v>
      </c>
      <c r="K57" s="1">
        <f t="shared" si="9"/>
        <v>0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37.142857142857146</v>
      </c>
      <c r="T57" s="1">
        <f t="shared" si="5"/>
        <v>37.142857142857146</v>
      </c>
      <c r="U57" s="1">
        <v>0.8</v>
      </c>
      <c r="V57" s="1">
        <v>0.2</v>
      </c>
      <c r="W57" s="1">
        <v>0</v>
      </c>
      <c r="X57" s="1">
        <v>1.2</v>
      </c>
      <c r="Y57" s="18" t="s">
        <v>61</v>
      </c>
      <c r="Z57" s="1">
        <f t="shared" si="10"/>
        <v>0</v>
      </c>
      <c r="AA57" s="6">
        <v>5</v>
      </c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idden="1" x14ac:dyDescent="0.35">
      <c r="A58" s="14" t="s">
        <v>93</v>
      </c>
      <c r="B58" s="14" t="s">
        <v>32</v>
      </c>
      <c r="C58" s="14">
        <v>616</v>
      </c>
      <c r="D58" s="14"/>
      <c r="E58" s="14">
        <v>9</v>
      </c>
      <c r="F58" s="14">
        <v>601</v>
      </c>
      <c r="G58" s="15">
        <v>0</v>
      </c>
      <c r="H58" s="14">
        <v>180</v>
      </c>
      <c r="I58" s="14" t="s">
        <v>120</v>
      </c>
      <c r="J58" s="14">
        <v>9</v>
      </c>
      <c r="K58" s="14">
        <f t="shared" si="9"/>
        <v>0</v>
      </c>
      <c r="L58" s="14"/>
      <c r="M58" s="14"/>
      <c r="N58" s="14"/>
      <c r="O58" s="14">
        <f t="shared" si="3"/>
        <v>1.8</v>
      </c>
      <c r="P58" s="16"/>
      <c r="Q58" s="16"/>
      <c r="R58" s="14"/>
      <c r="S58" s="14">
        <f t="shared" si="4"/>
        <v>333.88888888888886</v>
      </c>
      <c r="T58" s="14">
        <f t="shared" si="5"/>
        <v>333.88888888888886</v>
      </c>
      <c r="U58" s="14">
        <v>1.8</v>
      </c>
      <c r="V58" s="14">
        <v>1.8</v>
      </c>
      <c r="W58" s="14">
        <v>1.6</v>
      </c>
      <c r="X58" s="14">
        <v>1.2</v>
      </c>
      <c r="Y58" s="18" t="s">
        <v>61</v>
      </c>
      <c r="Z58" s="14">
        <f t="shared" si="10"/>
        <v>0</v>
      </c>
      <c r="AA58" s="15">
        <v>0</v>
      </c>
      <c r="AB58" s="17"/>
      <c r="AC58" s="1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1" t="s">
        <v>94</v>
      </c>
      <c r="B59" s="1" t="s">
        <v>32</v>
      </c>
      <c r="C59" s="1">
        <v>177</v>
      </c>
      <c r="D59" s="1"/>
      <c r="E59" s="1">
        <v>74</v>
      </c>
      <c r="F59" s="1">
        <v>102</v>
      </c>
      <c r="G59" s="6">
        <v>0.9</v>
      </c>
      <c r="H59" s="1">
        <v>180</v>
      </c>
      <c r="I59" s="1" t="str">
        <f>VLOOKUP(A59,[1]ЗПФ!$C:$K,9,0)</f>
        <v>матрица</v>
      </c>
      <c r="J59" s="1">
        <v>74</v>
      </c>
      <c r="K59" s="1">
        <f t="shared" si="9"/>
        <v>0</v>
      </c>
      <c r="L59" s="1"/>
      <c r="M59" s="1"/>
      <c r="N59" s="1"/>
      <c r="O59" s="1">
        <f t="shared" si="3"/>
        <v>14.8</v>
      </c>
      <c r="P59" s="5">
        <f t="shared" ref="P59" si="12">14*O59-F59</f>
        <v>105.20000000000002</v>
      </c>
      <c r="Q59" s="5"/>
      <c r="R59" s="1"/>
      <c r="S59" s="1">
        <f t="shared" si="4"/>
        <v>14</v>
      </c>
      <c r="T59" s="1">
        <f t="shared" si="5"/>
        <v>6.8918918918918912</v>
      </c>
      <c r="U59" s="1">
        <v>8.4</v>
      </c>
      <c r="V59" s="1">
        <v>1</v>
      </c>
      <c r="W59" s="1">
        <v>3.4</v>
      </c>
      <c r="X59" s="1">
        <v>5.6</v>
      </c>
      <c r="Y59" s="1"/>
      <c r="Z59" s="1">
        <f t="shared" si="10"/>
        <v>94.680000000000021</v>
      </c>
      <c r="AA59" s="6">
        <v>8</v>
      </c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95</v>
      </c>
      <c r="B60" s="1" t="s">
        <v>32</v>
      </c>
      <c r="C60" s="1">
        <v>92</v>
      </c>
      <c r="D60" s="1"/>
      <c r="E60" s="1">
        <v>7</v>
      </c>
      <c r="F60" s="1">
        <v>70</v>
      </c>
      <c r="G60" s="6">
        <v>0.2</v>
      </c>
      <c r="H60" s="1">
        <v>180</v>
      </c>
      <c r="I60" s="1" t="str">
        <f>VLOOKUP(A60,[1]ЗПФ!$C:$K,9,0)</f>
        <v>матрица</v>
      </c>
      <c r="J60" s="1">
        <v>10</v>
      </c>
      <c r="K60" s="1">
        <f t="shared" si="9"/>
        <v>-3</v>
      </c>
      <c r="L60" s="1"/>
      <c r="M60" s="1"/>
      <c r="N60" s="1"/>
      <c r="O60" s="1">
        <f t="shared" si="3"/>
        <v>1.4</v>
      </c>
      <c r="P60" s="5"/>
      <c r="Q60" s="5"/>
      <c r="R60" s="1"/>
      <c r="S60" s="1">
        <f t="shared" si="4"/>
        <v>50</v>
      </c>
      <c r="T60" s="1">
        <f t="shared" si="5"/>
        <v>50</v>
      </c>
      <c r="U60" s="1">
        <v>3</v>
      </c>
      <c r="V60" s="1">
        <v>2.8</v>
      </c>
      <c r="W60" s="1">
        <v>6.8</v>
      </c>
      <c r="X60" s="1">
        <v>4.5999999999999996</v>
      </c>
      <c r="Y60" s="21" t="s">
        <v>61</v>
      </c>
      <c r="Z60" s="1">
        <f t="shared" si="10"/>
        <v>0</v>
      </c>
      <c r="AA60" s="6">
        <v>12</v>
      </c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1" t="s">
        <v>96</v>
      </c>
      <c r="B61" s="1" t="s">
        <v>32</v>
      </c>
      <c r="C61" s="1">
        <v>61</v>
      </c>
      <c r="D61" s="1">
        <v>32</v>
      </c>
      <c r="E61" s="1">
        <v>11</v>
      </c>
      <c r="F61" s="1">
        <v>60</v>
      </c>
      <c r="G61" s="6">
        <v>0.2</v>
      </c>
      <c r="H61" s="1">
        <v>180</v>
      </c>
      <c r="I61" s="1" t="str">
        <f>VLOOKUP(A61,[1]ЗПФ!$C:$K,9,0)</f>
        <v>матрица</v>
      </c>
      <c r="J61" s="1">
        <v>11</v>
      </c>
      <c r="K61" s="1">
        <f t="shared" si="9"/>
        <v>0</v>
      </c>
      <c r="L61" s="1"/>
      <c r="M61" s="1"/>
      <c r="N61" s="1"/>
      <c r="O61" s="1">
        <f t="shared" si="3"/>
        <v>2.2000000000000002</v>
      </c>
      <c r="P61" s="5"/>
      <c r="Q61" s="5"/>
      <c r="R61" s="1"/>
      <c r="S61" s="1">
        <f t="shared" si="4"/>
        <v>27.27272727272727</v>
      </c>
      <c r="T61" s="1">
        <f t="shared" si="5"/>
        <v>27.27272727272727</v>
      </c>
      <c r="U61" s="1">
        <v>4.8</v>
      </c>
      <c r="V61" s="1">
        <v>2</v>
      </c>
      <c r="W61" s="1">
        <v>4.5999999999999996</v>
      </c>
      <c r="X61" s="1">
        <v>0</v>
      </c>
      <c r="Y61" s="1"/>
      <c r="Z61" s="1">
        <f t="shared" si="10"/>
        <v>0</v>
      </c>
      <c r="AA61" s="6">
        <v>8</v>
      </c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35">
      <c r="A62" s="14" t="s">
        <v>97</v>
      </c>
      <c r="B62" s="14" t="s">
        <v>32</v>
      </c>
      <c r="C62" s="14">
        <v>94</v>
      </c>
      <c r="D62" s="14"/>
      <c r="E62" s="14">
        <v>20</v>
      </c>
      <c r="F62" s="14">
        <v>74</v>
      </c>
      <c r="G62" s="15">
        <v>0</v>
      </c>
      <c r="H62" s="14">
        <v>180</v>
      </c>
      <c r="I62" s="14" t="s">
        <v>120</v>
      </c>
      <c r="J62" s="14">
        <v>24</v>
      </c>
      <c r="K62" s="14">
        <f t="shared" si="9"/>
        <v>-4</v>
      </c>
      <c r="L62" s="14"/>
      <c r="M62" s="14"/>
      <c r="N62" s="14"/>
      <c r="O62" s="14">
        <f t="shared" si="3"/>
        <v>4</v>
      </c>
      <c r="P62" s="16"/>
      <c r="Q62" s="16"/>
      <c r="R62" s="14"/>
      <c r="S62" s="14">
        <f t="shared" si="4"/>
        <v>18.5</v>
      </c>
      <c r="T62" s="14">
        <f t="shared" si="5"/>
        <v>18.5</v>
      </c>
      <c r="U62" s="14">
        <v>0.4</v>
      </c>
      <c r="V62" s="14">
        <v>0.2</v>
      </c>
      <c r="W62" s="14">
        <v>1.6</v>
      </c>
      <c r="X62" s="14">
        <v>1.2</v>
      </c>
      <c r="Y62" s="18" t="s">
        <v>61</v>
      </c>
      <c r="Z62" s="14">
        <f t="shared" si="10"/>
        <v>0</v>
      </c>
      <c r="AA62" s="15">
        <v>0</v>
      </c>
      <c r="AB62" s="17"/>
      <c r="AC62" s="1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idden="1" x14ac:dyDescent="0.35">
      <c r="A63" s="14" t="s">
        <v>98</v>
      </c>
      <c r="B63" s="14" t="s">
        <v>32</v>
      </c>
      <c r="C63" s="14">
        <v>177</v>
      </c>
      <c r="D63" s="14"/>
      <c r="E63" s="14">
        <v>9</v>
      </c>
      <c r="F63" s="14">
        <v>165</v>
      </c>
      <c r="G63" s="15">
        <v>0</v>
      </c>
      <c r="H63" s="14">
        <v>180</v>
      </c>
      <c r="I63" s="14" t="s">
        <v>120</v>
      </c>
      <c r="J63" s="14">
        <v>9</v>
      </c>
      <c r="K63" s="14">
        <f t="shared" si="9"/>
        <v>0</v>
      </c>
      <c r="L63" s="14"/>
      <c r="M63" s="14"/>
      <c r="N63" s="14"/>
      <c r="O63" s="14">
        <f t="shared" si="3"/>
        <v>1.8</v>
      </c>
      <c r="P63" s="16"/>
      <c r="Q63" s="16"/>
      <c r="R63" s="14"/>
      <c r="S63" s="14">
        <f t="shared" si="4"/>
        <v>91.666666666666671</v>
      </c>
      <c r="T63" s="14">
        <f t="shared" si="5"/>
        <v>91.666666666666671</v>
      </c>
      <c r="U63" s="14">
        <v>1</v>
      </c>
      <c r="V63" s="14">
        <v>0.6</v>
      </c>
      <c r="W63" s="14">
        <v>1.8</v>
      </c>
      <c r="X63" s="14">
        <v>0.8</v>
      </c>
      <c r="Y63" s="18" t="s">
        <v>61</v>
      </c>
      <c r="Z63" s="14">
        <f t="shared" si="10"/>
        <v>0</v>
      </c>
      <c r="AA63" s="15">
        <v>0</v>
      </c>
      <c r="AB63" s="17"/>
      <c r="AC63" s="1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" t="s">
        <v>99</v>
      </c>
      <c r="B64" s="1" t="s">
        <v>32</v>
      </c>
      <c r="C64" s="1">
        <v>133</v>
      </c>
      <c r="D64" s="1">
        <v>16</v>
      </c>
      <c r="E64" s="1">
        <v>27</v>
      </c>
      <c r="F64" s="1">
        <v>121</v>
      </c>
      <c r="G64" s="6">
        <v>0.2</v>
      </c>
      <c r="H64" s="1">
        <v>180</v>
      </c>
      <c r="I64" s="1" t="str">
        <f>VLOOKUP(A64,[1]ЗПФ!$C:$K,9,0)</f>
        <v>матрица</v>
      </c>
      <c r="J64" s="1">
        <v>27</v>
      </c>
      <c r="K64" s="1">
        <f t="shared" si="9"/>
        <v>0</v>
      </c>
      <c r="L64" s="1"/>
      <c r="M64" s="1"/>
      <c r="N64" s="1"/>
      <c r="O64" s="1">
        <f t="shared" si="3"/>
        <v>5.4</v>
      </c>
      <c r="P64" s="5"/>
      <c r="Q64" s="5"/>
      <c r="R64" s="1"/>
      <c r="S64" s="1">
        <f t="shared" si="4"/>
        <v>22.407407407407405</v>
      </c>
      <c r="T64" s="1">
        <f t="shared" si="5"/>
        <v>22.407407407407405</v>
      </c>
      <c r="U64" s="1">
        <v>3</v>
      </c>
      <c r="V64" s="1">
        <v>11.4</v>
      </c>
      <c r="W64" s="1">
        <v>13.6</v>
      </c>
      <c r="X64" s="1">
        <v>9.8000000000000007</v>
      </c>
      <c r="Y64" s="1"/>
      <c r="Z64" s="1">
        <f t="shared" si="10"/>
        <v>0</v>
      </c>
      <c r="AA64" s="6">
        <v>8</v>
      </c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4" t="s">
        <v>100</v>
      </c>
      <c r="B65" s="14" t="s">
        <v>32</v>
      </c>
      <c r="C65" s="14"/>
      <c r="D65" s="14">
        <v>60</v>
      </c>
      <c r="E65" s="14"/>
      <c r="F65" s="14">
        <v>60</v>
      </c>
      <c r="G65" s="15">
        <v>0</v>
      </c>
      <c r="H65" s="14" t="e">
        <v>#N/A</v>
      </c>
      <c r="I65" s="14" t="s">
        <v>120</v>
      </c>
      <c r="J65" s="14"/>
      <c r="K65" s="14">
        <f t="shared" si="9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/>
      <c r="Z65" s="14">
        <f t="shared" si="10"/>
        <v>0</v>
      </c>
      <c r="AA65" s="15">
        <v>0</v>
      </c>
      <c r="AB65" s="17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4" t="s">
        <v>101</v>
      </c>
      <c r="B66" s="14" t="s">
        <v>32</v>
      </c>
      <c r="C66" s="14"/>
      <c r="D66" s="14">
        <v>80</v>
      </c>
      <c r="E66" s="14"/>
      <c r="F66" s="14">
        <v>80</v>
      </c>
      <c r="G66" s="15">
        <v>0</v>
      </c>
      <c r="H66" s="14" t="e">
        <v>#N/A</v>
      </c>
      <c r="I66" s="14" t="s">
        <v>120</v>
      </c>
      <c r="J66" s="14"/>
      <c r="K66" s="14">
        <f t="shared" si="9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/>
      <c r="Z66" s="14">
        <f t="shared" si="10"/>
        <v>0</v>
      </c>
      <c r="AA66" s="15">
        <v>0</v>
      </c>
      <c r="AB66" s="17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4" t="s">
        <v>102</v>
      </c>
      <c r="B67" s="14" t="s">
        <v>32</v>
      </c>
      <c r="C67" s="14"/>
      <c r="D67" s="14">
        <v>32</v>
      </c>
      <c r="E67" s="14"/>
      <c r="F67" s="14">
        <v>32</v>
      </c>
      <c r="G67" s="15">
        <v>0</v>
      </c>
      <c r="H67" s="14" t="e">
        <v>#N/A</v>
      </c>
      <c r="I67" s="14" t="s">
        <v>120</v>
      </c>
      <c r="J67" s="14"/>
      <c r="K67" s="14">
        <f t="shared" si="9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4"/>
        <v>#DIV/0!</v>
      </c>
      <c r="T67" s="14" t="e">
        <f t="shared" si="5"/>
        <v>#DIV/0!</v>
      </c>
      <c r="U67" s="14">
        <v>0</v>
      </c>
      <c r="V67" s="14">
        <v>0</v>
      </c>
      <c r="W67" s="14">
        <v>0</v>
      </c>
      <c r="X67" s="14">
        <v>0</v>
      </c>
      <c r="Y67" s="14"/>
      <c r="Z67" s="14">
        <f t="shared" si="10"/>
        <v>0</v>
      </c>
      <c r="AA67" s="15">
        <v>0</v>
      </c>
      <c r="AB67" s="17"/>
      <c r="AC67" s="1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" t="s">
        <v>103</v>
      </c>
      <c r="B68" s="1" t="s">
        <v>32</v>
      </c>
      <c r="C68" s="1">
        <v>301</v>
      </c>
      <c r="D68" s="1">
        <v>444</v>
      </c>
      <c r="E68" s="1">
        <v>206</v>
      </c>
      <c r="F68" s="1">
        <v>486</v>
      </c>
      <c r="G68" s="6">
        <v>0.25</v>
      </c>
      <c r="H68" s="1">
        <v>180</v>
      </c>
      <c r="I68" s="1" t="str">
        <f>VLOOKUP(A68,[1]ЗПФ!$C:$K,9,0)</f>
        <v>матрица</v>
      </c>
      <c r="J68" s="1">
        <v>194</v>
      </c>
      <c r="K68" s="1">
        <f t="shared" ref="K68:K80" si="13">E68-J68</f>
        <v>12</v>
      </c>
      <c r="L68" s="1"/>
      <c r="M68" s="1"/>
      <c r="N68" s="1"/>
      <c r="O68" s="1">
        <f t="shared" si="3"/>
        <v>41.2</v>
      </c>
      <c r="P68" s="5">
        <f t="shared" ref="P68:P83" si="14">14*O68-F68</f>
        <v>90.800000000000068</v>
      </c>
      <c r="Q68" s="5"/>
      <c r="R68" s="1"/>
      <c r="S68" s="1">
        <f t="shared" si="4"/>
        <v>14</v>
      </c>
      <c r="T68" s="1">
        <f t="shared" si="5"/>
        <v>11.796116504854368</v>
      </c>
      <c r="U68" s="1">
        <v>31.6</v>
      </c>
      <c r="V68" s="1">
        <v>60.8</v>
      </c>
      <c r="W68" s="1">
        <v>46.6</v>
      </c>
      <c r="X68" s="1">
        <v>37</v>
      </c>
      <c r="Y68" s="1"/>
      <c r="Z68" s="1">
        <f t="shared" si="10"/>
        <v>22.700000000000017</v>
      </c>
      <c r="AA68" s="6">
        <v>12</v>
      </c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1" t="s">
        <v>104</v>
      </c>
      <c r="B69" s="1" t="s">
        <v>32</v>
      </c>
      <c r="C69" s="1">
        <v>99</v>
      </c>
      <c r="D69" s="1">
        <v>408</v>
      </c>
      <c r="E69" s="1">
        <v>119</v>
      </c>
      <c r="F69" s="1">
        <v>354</v>
      </c>
      <c r="G69" s="6">
        <v>0.3</v>
      </c>
      <c r="H69" s="1">
        <v>180</v>
      </c>
      <c r="I69" s="1" t="str">
        <f>VLOOKUP(A69,[1]ЗПФ!$C:$K,9,0)</f>
        <v>матрица</v>
      </c>
      <c r="J69" s="1">
        <v>112</v>
      </c>
      <c r="K69" s="1">
        <f t="shared" si="13"/>
        <v>7</v>
      </c>
      <c r="L69" s="1"/>
      <c r="M69" s="1"/>
      <c r="N69" s="1"/>
      <c r="O69" s="1">
        <f t="shared" si="3"/>
        <v>23.8</v>
      </c>
      <c r="P69" s="5"/>
      <c r="Q69" s="5"/>
      <c r="R69" s="1"/>
      <c r="S69" s="1">
        <f t="shared" si="4"/>
        <v>14.873949579831931</v>
      </c>
      <c r="T69" s="1">
        <f t="shared" si="5"/>
        <v>14.873949579831931</v>
      </c>
      <c r="U69" s="1">
        <v>31.4</v>
      </c>
      <c r="V69" s="1">
        <v>18.8</v>
      </c>
      <c r="W69" s="1">
        <v>21</v>
      </c>
      <c r="X69" s="1">
        <v>27.2</v>
      </c>
      <c r="Y69" s="1"/>
      <c r="Z69" s="1">
        <f t="shared" si="10"/>
        <v>0</v>
      </c>
      <c r="AA69" s="6">
        <v>12</v>
      </c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1" t="s">
        <v>105</v>
      </c>
      <c r="B70" s="1" t="s">
        <v>40</v>
      </c>
      <c r="C70" s="1">
        <v>54.1</v>
      </c>
      <c r="D70" s="1">
        <v>91.8</v>
      </c>
      <c r="E70" s="1">
        <v>57</v>
      </c>
      <c r="F70" s="1">
        <v>83.5</v>
      </c>
      <c r="G70" s="6">
        <v>1</v>
      </c>
      <c r="H70" s="1">
        <v>180</v>
      </c>
      <c r="I70" s="1" t="str">
        <f>VLOOKUP(A70,[1]ЗПФ!$C:$K,9,0)</f>
        <v>матрица</v>
      </c>
      <c r="J70" s="1">
        <v>60.2</v>
      </c>
      <c r="K70" s="1">
        <f t="shared" si="13"/>
        <v>-3.2000000000000028</v>
      </c>
      <c r="L70" s="1"/>
      <c r="M70" s="1"/>
      <c r="N70" s="1"/>
      <c r="O70" s="1">
        <f t="shared" si="3"/>
        <v>11.4</v>
      </c>
      <c r="P70" s="5">
        <f t="shared" si="14"/>
        <v>76.099999999999994</v>
      </c>
      <c r="Q70" s="5"/>
      <c r="R70" s="1"/>
      <c r="S70" s="1">
        <f t="shared" si="4"/>
        <v>13.999999999999998</v>
      </c>
      <c r="T70" s="1">
        <f t="shared" si="5"/>
        <v>7.3245614035087714</v>
      </c>
      <c r="U70" s="1">
        <v>9.36</v>
      </c>
      <c r="V70" s="1">
        <v>9.34</v>
      </c>
      <c r="W70" s="1">
        <v>5.04</v>
      </c>
      <c r="X70" s="1">
        <v>9.7200000000000006</v>
      </c>
      <c r="Y70" s="1"/>
      <c r="Z70" s="1">
        <f t="shared" ref="Z70:Z80" si="15">P70*G70</f>
        <v>76.099999999999994</v>
      </c>
      <c r="AA70" s="6">
        <v>1.8</v>
      </c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" t="s">
        <v>106</v>
      </c>
      <c r="B71" s="1" t="s">
        <v>32</v>
      </c>
      <c r="C71" s="1">
        <v>141</v>
      </c>
      <c r="D71" s="1">
        <v>216</v>
      </c>
      <c r="E71" s="1">
        <v>76</v>
      </c>
      <c r="F71" s="1">
        <v>250</v>
      </c>
      <c r="G71" s="6">
        <v>0.3</v>
      </c>
      <c r="H71" s="1">
        <v>180</v>
      </c>
      <c r="I71" s="1" t="str">
        <f>VLOOKUP(A71,[1]ЗПФ!$C:$K,9,0)</f>
        <v>матрица</v>
      </c>
      <c r="J71" s="1">
        <v>70</v>
      </c>
      <c r="K71" s="1">
        <f t="shared" si="13"/>
        <v>6</v>
      </c>
      <c r="L71" s="1"/>
      <c r="M71" s="1"/>
      <c r="N71" s="1"/>
      <c r="O71" s="1">
        <f t="shared" ref="O71:O80" si="16">E71/5</f>
        <v>15.2</v>
      </c>
      <c r="P71" s="5"/>
      <c r="Q71" s="5"/>
      <c r="R71" s="1"/>
      <c r="S71" s="1">
        <f t="shared" ref="S71:S80" si="17">(F71+P71)/O71</f>
        <v>16.447368421052634</v>
      </c>
      <c r="T71" s="1">
        <f t="shared" ref="T71:T80" si="18">F71/O71</f>
        <v>16.447368421052634</v>
      </c>
      <c r="U71" s="1">
        <v>22</v>
      </c>
      <c r="V71" s="1">
        <v>21.8</v>
      </c>
      <c r="W71" s="1">
        <v>17.8</v>
      </c>
      <c r="X71" s="1">
        <v>27.6</v>
      </c>
      <c r="Y71" s="1"/>
      <c r="Z71" s="1">
        <f t="shared" si="15"/>
        <v>0</v>
      </c>
      <c r="AA71" s="6">
        <v>12</v>
      </c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" t="s">
        <v>107</v>
      </c>
      <c r="B72" s="1" t="s">
        <v>32</v>
      </c>
      <c r="C72" s="1">
        <v>396</v>
      </c>
      <c r="D72" s="1"/>
      <c r="E72" s="1">
        <v>56</v>
      </c>
      <c r="F72" s="1">
        <v>296</v>
      </c>
      <c r="G72" s="6">
        <v>0.2</v>
      </c>
      <c r="H72" s="1">
        <v>365</v>
      </c>
      <c r="I72" s="1" t="str">
        <f>VLOOKUP(A72,[1]ЗПФ!$C:$K,9,0)</f>
        <v>матрица</v>
      </c>
      <c r="J72" s="1">
        <v>53</v>
      </c>
      <c r="K72" s="1">
        <f t="shared" si="13"/>
        <v>3</v>
      </c>
      <c r="L72" s="1"/>
      <c r="M72" s="1"/>
      <c r="N72" s="1"/>
      <c r="O72" s="1">
        <f t="shared" si="16"/>
        <v>11.2</v>
      </c>
      <c r="P72" s="5"/>
      <c r="Q72" s="5"/>
      <c r="R72" s="1"/>
      <c r="S72" s="1">
        <f t="shared" si="17"/>
        <v>26.428571428571431</v>
      </c>
      <c r="T72" s="1">
        <f t="shared" si="18"/>
        <v>26.428571428571431</v>
      </c>
      <c r="U72" s="1">
        <v>19.8</v>
      </c>
      <c r="V72" s="1">
        <v>21.4</v>
      </c>
      <c r="W72" s="1">
        <v>22</v>
      </c>
      <c r="X72" s="1">
        <v>44.8</v>
      </c>
      <c r="Y72" s="1"/>
      <c r="Z72" s="1">
        <f t="shared" si="15"/>
        <v>0</v>
      </c>
      <c r="AA72" s="6">
        <v>6</v>
      </c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108</v>
      </c>
      <c r="B73" s="1" t="s">
        <v>32</v>
      </c>
      <c r="C73" s="1">
        <v>370</v>
      </c>
      <c r="D73" s="1">
        <v>216</v>
      </c>
      <c r="E73" s="1">
        <v>78</v>
      </c>
      <c r="F73" s="1">
        <v>448</v>
      </c>
      <c r="G73" s="6">
        <v>0.2</v>
      </c>
      <c r="H73" s="1">
        <v>365</v>
      </c>
      <c r="I73" s="1" t="str">
        <f>VLOOKUP(A73,[1]ЗПФ!$C:$K,9,0)</f>
        <v>матрица</v>
      </c>
      <c r="J73" s="1">
        <v>78</v>
      </c>
      <c r="K73" s="1">
        <f t="shared" si="13"/>
        <v>0</v>
      </c>
      <c r="L73" s="1"/>
      <c r="M73" s="1"/>
      <c r="N73" s="1"/>
      <c r="O73" s="1">
        <f t="shared" si="16"/>
        <v>15.6</v>
      </c>
      <c r="P73" s="5"/>
      <c r="Q73" s="5"/>
      <c r="R73" s="1"/>
      <c r="S73" s="1">
        <f t="shared" si="17"/>
        <v>28.717948717948719</v>
      </c>
      <c r="T73" s="1">
        <f t="shared" si="18"/>
        <v>28.717948717948719</v>
      </c>
      <c r="U73" s="1">
        <v>24.2</v>
      </c>
      <c r="V73" s="1">
        <v>46.2</v>
      </c>
      <c r="W73" s="1">
        <v>19.2</v>
      </c>
      <c r="X73" s="1">
        <v>50.8</v>
      </c>
      <c r="Y73" s="21" t="s">
        <v>61</v>
      </c>
      <c r="Z73" s="1">
        <f t="shared" si="15"/>
        <v>0</v>
      </c>
      <c r="AA73" s="6">
        <v>6</v>
      </c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109</v>
      </c>
      <c r="B74" s="1" t="s">
        <v>32</v>
      </c>
      <c r="C74" s="1">
        <v>53</v>
      </c>
      <c r="D74" s="1">
        <v>84</v>
      </c>
      <c r="E74" s="1">
        <v>60</v>
      </c>
      <c r="F74" s="1">
        <v>75</v>
      </c>
      <c r="G74" s="6">
        <v>0.3</v>
      </c>
      <c r="H74" s="1">
        <v>180</v>
      </c>
      <c r="I74" s="1" t="str">
        <f>VLOOKUP(A74,[1]ЗПФ!$C:$K,9,0)</f>
        <v>матрица</v>
      </c>
      <c r="J74" s="1">
        <v>50</v>
      </c>
      <c r="K74" s="1">
        <f t="shared" si="13"/>
        <v>10</v>
      </c>
      <c r="L74" s="1"/>
      <c r="M74" s="1"/>
      <c r="N74" s="1"/>
      <c r="O74" s="1">
        <f t="shared" si="16"/>
        <v>12</v>
      </c>
      <c r="P74" s="5">
        <f t="shared" si="14"/>
        <v>93</v>
      </c>
      <c r="Q74" s="5"/>
      <c r="R74" s="1"/>
      <c r="S74" s="1">
        <f t="shared" si="17"/>
        <v>14</v>
      </c>
      <c r="T74" s="1">
        <f t="shared" si="18"/>
        <v>6.25</v>
      </c>
      <c r="U74" s="1">
        <v>1.6</v>
      </c>
      <c r="V74" s="1">
        <v>9.8000000000000007</v>
      </c>
      <c r="W74" s="1">
        <v>6.8</v>
      </c>
      <c r="X74" s="1">
        <v>2.8</v>
      </c>
      <c r="Y74" s="1"/>
      <c r="Z74" s="1">
        <f t="shared" si="15"/>
        <v>27.9</v>
      </c>
      <c r="AA74" s="6">
        <v>14</v>
      </c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1" t="s">
        <v>110</v>
      </c>
      <c r="B75" s="1" t="s">
        <v>32</v>
      </c>
      <c r="C75" s="1">
        <v>76</v>
      </c>
      <c r="D75" s="1">
        <v>64</v>
      </c>
      <c r="E75" s="1">
        <v>27</v>
      </c>
      <c r="F75" s="1">
        <v>105</v>
      </c>
      <c r="G75" s="6">
        <v>0.48</v>
      </c>
      <c r="H75" s="1">
        <v>180</v>
      </c>
      <c r="I75" s="1" t="str">
        <f>VLOOKUP(A75,[1]ЗПФ!$C:$K,9,0)</f>
        <v>матрица</v>
      </c>
      <c r="J75" s="1">
        <v>21</v>
      </c>
      <c r="K75" s="1">
        <f t="shared" si="13"/>
        <v>6</v>
      </c>
      <c r="L75" s="1"/>
      <c r="M75" s="1"/>
      <c r="N75" s="1"/>
      <c r="O75" s="1">
        <f t="shared" si="16"/>
        <v>5.4</v>
      </c>
      <c r="P75" s="5"/>
      <c r="Q75" s="5"/>
      <c r="R75" s="1"/>
      <c r="S75" s="1">
        <f t="shared" si="17"/>
        <v>19.444444444444443</v>
      </c>
      <c r="T75" s="1">
        <f t="shared" si="18"/>
        <v>19.444444444444443</v>
      </c>
      <c r="U75" s="1">
        <v>8.6</v>
      </c>
      <c r="V75" s="1">
        <v>4.4000000000000004</v>
      </c>
      <c r="W75" s="1">
        <v>8.4</v>
      </c>
      <c r="X75" s="1">
        <v>4.2</v>
      </c>
      <c r="Y75" s="1"/>
      <c r="Z75" s="1">
        <f t="shared" si="15"/>
        <v>0</v>
      </c>
      <c r="AA75" s="6">
        <v>8</v>
      </c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1" t="s">
        <v>111</v>
      </c>
      <c r="B76" s="1" t="s">
        <v>32</v>
      </c>
      <c r="C76" s="1">
        <v>272</v>
      </c>
      <c r="D76" s="1">
        <v>1116</v>
      </c>
      <c r="E76" s="1">
        <v>423</v>
      </c>
      <c r="F76" s="1">
        <v>800</v>
      </c>
      <c r="G76" s="6">
        <v>0.25</v>
      </c>
      <c r="H76" s="1">
        <v>180</v>
      </c>
      <c r="I76" s="1" t="str">
        <f>VLOOKUP(A76,[1]ЗПФ!$C:$K,9,0)</f>
        <v>матрица</v>
      </c>
      <c r="J76" s="1">
        <v>416</v>
      </c>
      <c r="K76" s="1">
        <f t="shared" si="13"/>
        <v>7</v>
      </c>
      <c r="L76" s="1"/>
      <c r="M76" s="1"/>
      <c r="N76" s="1"/>
      <c r="O76" s="1">
        <f t="shared" si="16"/>
        <v>84.6</v>
      </c>
      <c r="P76" s="5">
        <f t="shared" si="14"/>
        <v>384.39999999999986</v>
      </c>
      <c r="Q76" s="5"/>
      <c r="R76" s="1"/>
      <c r="S76" s="1">
        <f t="shared" si="17"/>
        <v>14</v>
      </c>
      <c r="T76" s="1">
        <f t="shared" si="18"/>
        <v>9.4562647754137128</v>
      </c>
      <c r="U76" s="1">
        <v>81.2</v>
      </c>
      <c r="V76" s="1">
        <v>108.6</v>
      </c>
      <c r="W76" s="1">
        <v>70.2</v>
      </c>
      <c r="X76" s="1">
        <v>88.2</v>
      </c>
      <c r="Y76" s="1"/>
      <c r="Z76" s="1">
        <f t="shared" si="15"/>
        <v>96.099999999999966</v>
      </c>
      <c r="AA76" s="6">
        <v>12</v>
      </c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" t="s">
        <v>112</v>
      </c>
      <c r="B77" s="1" t="s">
        <v>32</v>
      </c>
      <c r="C77" s="1">
        <v>333</v>
      </c>
      <c r="D77" s="1">
        <v>996</v>
      </c>
      <c r="E77" s="1">
        <v>380</v>
      </c>
      <c r="F77" s="1">
        <v>803</v>
      </c>
      <c r="G77" s="6">
        <v>0.25</v>
      </c>
      <c r="H77" s="1">
        <v>180</v>
      </c>
      <c r="I77" s="1" t="str">
        <f>VLOOKUP(A77,[1]ЗПФ!$C:$K,9,0)</f>
        <v>матрица</v>
      </c>
      <c r="J77" s="1">
        <v>359</v>
      </c>
      <c r="K77" s="1">
        <f t="shared" si="13"/>
        <v>21</v>
      </c>
      <c r="L77" s="1"/>
      <c r="M77" s="1"/>
      <c r="N77" s="1"/>
      <c r="O77" s="1">
        <f t="shared" si="16"/>
        <v>76</v>
      </c>
      <c r="P77" s="5">
        <f t="shared" si="14"/>
        <v>261</v>
      </c>
      <c r="Q77" s="5"/>
      <c r="R77" s="1"/>
      <c r="S77" s="1">
        <f t="shared" si="17"/>
        <v>14</v>
      </c>
      <c r="T77" s="1">
        <f t="shared" si="18"/>
        <v>10.565789473684211</v>
      </c>
      <c r="U77" s="1">
        <v>78.8</v>
      </c>
      <c r="V77" s="1">
        <v>105.4</v>
      </c>
      <c r="W77" s="1">
        <v>65.2</v>
      </c>
      <c r="X77" s="1">
        <v>95.4</v>
      </c>
      <c r="Y77" s="1"/>
      <c r="Z77" s="1">
        <f t="shared" si="15"/>
        <v>65.25</v>
      </c>
      <c r="AA77" s="6">
        <v>12</v>
      </c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" t="s">
        <v>113</v>
      </c>
      <c r="B78" s="1" t="s">
        <v>40</v>
      </c>
      <c r="C78" s="1">
        <v>70.599999999999994</v>
      </c>
      <c r="D78" s="1">
        <v>140.4</v>
      </c>
      <c r="E78" s="1">
        <v>59.4</v>
      </c>
      <c r="F78" s="1">
        <v>143.5</v>
      </c>
      <c r="G78" s="6">
        <v>1</v>
      </c>
      <c r="H78" s="1">
        <v>180</v>
      </c>
      <c r="I78" s="1" t="str">
        <f>VLOOKUP(A78,[1]ЗПФ!$C:$K,9,0)</f>
        <v>матрица</v>
      </c>
      <c r="J78" s="1">
        <v>60.4</v>
      </c>
      <c r="K78" s="1">
        <f t="shared" si="13"/>
        <v>-1</v>
      </c>
      <c r="L78" s="1"/>
      <c r="M78" s="1"/>
      <c r="N78" s="1"/>
      <c r="O78" s="1">
        <f t="shared" si="16"/>
        <v>11.879999999999999</v>
      </c>
      <c r="P78" s="5">
        <f t="shared" si="14"/>
        <v>22.819999999999993</v>
      </c>
      <c r="Q78" s="5"/>
      <c r="R78" s="1"/>
      <c r="S78" s="1">
        <f t="shared" si="17"/>
        <v>14</v>
      </c>
      <c r="T78" s="1">
        <f t="shared" si="18"/>
        <v>12.07912457912458</v>
      </c>
      <c r="U78" s="1">
        <v>13.5</v>
      </c>
      <c r="V78" s="1">
        <v>7.56</v>
      </c>
      <c r="W78" s="1">
        <v>10.18</v>
      </c>
      <c r="X78" s="1">
        <v>14.58</v>
      </c>
      <c r="Y78" s="1"/>
      <c r="Z78" s="1">
        <f t="shared" si="15"/>
        <v>22.819999999999993</v>
      </c>
      <c r="AA78" s="6">
        <v>2.7</v>
      </c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" t="s">
        <v>114</v>
      </c>
      <c r="B79" s="1" t="s">
        <v>40</v>
      </c>
      <c r="C79" s="1">
        <v>524.6</v>
      </c>
      <c r="D79" s="1">
        <v>405</v>
      </c>
      <c r="E79" s="1">
        <v>115</v>
      </c>
      <c r="F79" s="1">
        <v>799.6</v>
      </c>
      <c r="G79" s="6">
        <v>1</v>
      </c>
      <c r="H79" s="1">
        <v>180</v>
      </c>
      <c r="I79" s="1" t="str">
        <f>VLOOKUP(A79,[1]ЗПФ!$C:$K,9,0)</f>
        <v>матрица</v>
      </c>
      <c r="J79" s="1">
        <v>173.5</v>
      </c>
      <c r="K79" s="1">
        <f t="shared" si="13"/>
        <v>-58.5</v>
      </c>
      <c r="L79" s="1"/>
      <c r="M79" s="1"/>
      <c r="N79" s="1"/>
      <c r="O79" s="1">
        <f t="shared" si="16"/>
        <v>23</v>
      </c>
      <c r="P79" s="5"/>
      <c r="Q79" s="5"/>
      <c r="R79" s="1"/>
      <c r="S79" s="1">
        <f t="shared" si="17"/>
        <v>34.765217391304347</v>
      </c>
      <c r="T79" s="1">
        <f t="shared" si="18"/>
        <v>34.765217391304347</v>
      </c>
      <c r="U79" s="1">
        <v>61</v>
      </c>
      <c r="V79" s="1">
        <v>40.54</v>
      </c>
      <c r="W79" s="1">
        <v>28</v>
      </c>
      <c r="X79" s="1">
        <v>49.54</v>
      </c>
      <c r="Y79" s="1"/>
      <c r="Z79" s="1">
        <f t="shared" si="15"/>
        <v>0</v>
      </c>
      <c r="AA79" s="6">
        <v>5</v>
      </c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" t="s">
        <v>115</v>
      </c>
      <c r="B80" s="1" t="s">
        <v>32</v>
      </c>
      <c r="C80" s="1">
        <v>1131</v>
      </c>
      <c r="D80" s="1"/>
      <c r="E80" s="1">
        <v>537</v>
      </c>
      <c r="F80" s="1">
        <v>532</v>
      </c>
      <c r="G80" s="6">
        <v>0.14000000000000001</v>
      </c>
      <c r="H80" s="1">
        <v>180</v>
      </c>
      <c r="I80" s="1" t="str">
        <f>VLOOKUP(A80,[1]ЗПФ!$C:$K,9,0)</f>
        <v>матрица</v>
      </c>
      <c r="J80" s="1">
        <v>483</v>
      </c>
      <c r="K80" s="1">
        <f t="shared" si="13"/>
        <v>54</v>
      </c>
      <c r="L80" s="1"/>
      <c r="M80" s="1"/>
      <c r="N80" s="1"/>
      <c r="O80" s="1">
        <f t="shared" si="16"/>
        <v>107.4</v>
      </c>
      <c r="P80" s="5">
        <f t="shared" si="14"/>
        <v>971.60000000000014</v>
      </c>
      <c r="Q80" s="5"/>
      <c r="R80" s="1"/>
      <c r="S80" s="1">
        <f t="shared" si="17"/>
        <v>14</v>
      </c>
      <c r="T80" s="1">
        <f t="shared" si="18"/>
        <v>4.9534450651769086</v>
      </c>
      <c r="U80" s="1">
        <v>64.599999999999994</v>
      </c>
      <c r="V80" s="1">
        <v>51.4</v>
      </c>
      <c r="W80" s="1">
        <v>109.6</v>
      </c>
      <c r="X80" s="1">
        <v>86</v>
      </c>
      <c r="Y80" s="1"/>
      <c r="Z80" s="1">
        <f t="shared" si="15"/>
        <v>136.02400000000003</v>
      </c>
      <c r="AA80" s="6">
        <v>22</v>
      </c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" t="s">
        <v>117</v>
      </c>
      <c r="B81" s="1" t="s">
        <v>40</v>
      </c>
      <c r="C81" s="1"/>
      <c r="D81" s="1"/>
      <c r="E81" s="1"/>
      <c r="F81" s="1"/>
      <c r="G81" s="6">
        <v>1</v>
      </c>
      <c r="H81" s="1" t="e">
        <v>#N/A</v>
      </c>
      <c r="I81" s="1" t="str">
        <f>VLOOKUP(A81,[1]ЗПФ!$C:$K,9,0)</f>
        <v>матрица</v>
      </c>
      <c r="J81" s="1"/>
      <c r="K81" s="1"/>
      <c r="L81" s="1"/>
      <c r="M81" s="1"/>
      <c r="N81" s="1"/>
      <c r="O81" s="1"/>
      <c r="P81" s="5">
        <f t="shared" si="14"/>
        <v>0</v>
      </c>
      <c r="Q81" s="5"/>
      <c r="R81" s="1"/>
      <c r="S81" s="1"/>
      <c r="T81" s="1"/>
      <c r="U81" s="1"/>
      <c r="V81" s="1"/>
      <c r="W81" s="1"/>
      <c r="X81" s="1"/>
      <c r="Y81" s="1"/>
      <c r="Z81" s="1">
        <f t="shared" ref="Z81:Z83" si="19">P81*G81</f>
        <v>0</v>
      </c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" t="s">
        <v>118</v>
      </c>
      <c r="B82" s="1" t="s">
        <v>40</v>
      </c>
      <c r="C82" s="1"/>
      <c r="D82" s="1"/>
      <c r="E82" s="1"/>
      <c r="F82" s="1"/>
      <c r="G82" s="6">
        <v>1</v>
      </c>
      <c r="H82" s="1" t="e">
        <v>#N/A</v>
      </c>
      <c r="I82" s="1" t="str">
        <f>VLOOKUP(A82,[1]ЗПФ!$C:$K,9,0)</f>
        <v>матрица</v>
      </c>
      <c r="J82" s="1"/>
      <c r="K82" s="1"/>
      <c r="L82" s="1"/>
      <c r="M82" s="1"/>
      <c r="N82" s="1"/>
      <c r="O82" s="1"/>
      <c r="P82" s="5">
        <f t="shared" si="14"/>
        <v>0</v>
      </c>
      <c r="Q82" s="5"/>
      <c r="R82" s="1"/>
      <c r="S82" s="1"/>
      <c r="T82" s="1"/>
      <c r="U82" s="1"/>
      <c r="V82" s="1"/>
      <c r="W82" s="1"/>
      <c r="X82" s="1"/>
      <c r="Y82" s="1"/>
      <c r="Z82" s="1">
        <f t="shared" si="19"/>
        <v>0</v>
      </c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 t="s">
        <v>119</v>
      </c>
      <c r="B83" s="1" t="s">
        <v>40</v>
      </c>
      <c r="C83" s="1"/>
      <c r="D83" s="1"/>
      <c r="E83" s="1"/>
      <c r="F83" s="1"/>
      <c r="G83" s="6">
        <v>1</v>
      </c>
      <c r="H83" s="1" t="e">
        <v>#N/A</v>
      </c>
      <c r="I83" s="1" t="str">
        <f>VLOOKUP(A83,[1]ЗПФ!$C:$K,9,0)</f>
        <v>матрица</v>
      </c>
      <c r="J83" s="1"/>
      <c r="K83" s="1"/>
      <c r="L83" s="1"/>
      <c r="M83" s="1"/>
      <c r="N83" s="1"/>
      <c r="O83" s="1"/>
      <c r="P83" s="5">
        <f t="shared" si="14"/>
        <v>0</v>
      </c>
      <c r="Q83" s="5"/>
      <c r="R83" s="1"/>
      <c r="S83" s="1"/>
      <c r="T83" s="1"/>
      <c r="U83" s="1"/>
      <c r="V83" s="1"/>
      <c r="W83" s="1"/>
      <c r="X83" s="1"/>
      <c r="Y83" s="1"/>
      <c r="Z83" s="1">
        <f t="shared" si="19"/>
        <v>0</v>
      </c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83">
    <filterColumn colId="24">
      <filters blank="1">
        <filter val="то же что - Мини-сосиски в тесте &quot;Фрайпики&quot; 3,7кг ВЕС,  ПОКОМ"/>
        <filter val="то же что - Мини-сосиски в тесте &quot;Фрайпики&quot; 3,7кг ВЕС, ТМ Зареченские  ПОКОМ"/>
        <filter val="то же что - Пельмени «Бигбули с мясом» 0,43 Сфера ТМ «Горячая штучка»  Поком"/>
        <filter val="то же что - Пельмени Grandmeni с говядиной и свининой Grandmeni 0,75 Сфера Горячая штучка  Поком (задвоенное)"/>
        <filter val="то же что - Пельмени Grandmeni с говядиной и свининой Горячая штучка 0,75 кг Бульмени  ПОКОМ"/>
        <filter val="то же что - Пельмени Бигбули с мясом, Горячая штучка сфера 0,43 кг  ПОКОМ"/>
        <filter val="то же что - Пельмени Бугбули со сливочным маслом ТМ Горячая штучка БУЛЬМЕНИ 0,43 кг  ПОКОМ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2024-03-07T11:43:01Z</dcterms:created>
  <dcterms:modified xsi:type="dcterms:W3CDTF">2024-03-07T12:42:41Z</dcterms:modified>
</cp:coreProperties>
</file>