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Луганск\"/>
    </mc:Choice>
  </mc:AlternateContent>
  <xr:revisionPtr revIDLastSave="0" documentId="13_ncr:1_{B5EDCE34-DE8D-45BF-8BDD-0F9A8538EC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0" i="1" l="1"/>
  <c r="AC79" i="1"/>
  <c r="AC78" i="1"/>
  <c r="AC77" i="1"/>
  <c r="AC76" i="1"/>
  <c r="AC75" i="1"/>
  <c r="AC74" i="1"/>
  <c r="AC73" i="1"/>
  <c r="AC72" i="1"/>
  <c r="AC68" i="1"/>
  <c r="AC67" i="1"/>
  <c r="AC66" i="1"/>
  <c r="AC61" i="1"/>
  <c r="AC56" i="1"/>
  <c r="AC54" i="1"/>
  <c r="AC53" i="1"/>
  <c r="AC51" i="1"/>
  <c r="AC50" i="1"/>
  <c r="AC49" i="1"/>
  <c r="AC48" i="1"/>
  <c r="AC44" i="1"/>
  <c r="AC43" i="1"/>
  <c r="AC30" i="1"/>
  <c r="AC29" i="1"/>
  <c r="AC28" i="1"/>
  <c r="AC27" i="1"/>
  <c r="AC24" i="1"/>
  <c r="AC18" i="1"/>
  <c r="AC15" i="1"/>
  <c r="AC13" i="1"/>
  <c r="AC10" i="1"/>
  <c r="AC7" i="1"/>
  <c r="AB77" i="1"/>
  <c r="AB71" i="1"/>
  <c r="AC71" i="1" s="1"/>
  <c r="AB70" i="1"/>
  <c r="AC70" i="1" s="1"/>
  <c r="AB69" i="1"/>
  <c r="AC69" i="1" s="1"/>
  <c r="AB65" i="1"/>
  <c r="AC65" i="1" s="1"/>
  <c r="AB64" i="1"/>
  <c r="AC64" i="1" s="1"/>
  <c r="AB63" i="1"/>
  <c r="AC63" i="1" s="1"/>
  <c r="AB62" i="1"/>
  <c r="AC62" i="1" s="1"/>
  <c r="AB60" i="1"/>
  <c r="AC60" i="1" s="1"/>
  <c r="AB59" i="1"/>
  <c r="AC59" i="1" s="1"/>
  <c r="AB58" i="1"/>
  <c r="AC58" i="1" s="1"/>
  <c r="AB57" i="1"/>
  <c r="AC57" i="1" s="1"/>
  <c r="AB55" i="1"/>
  <c r="AC55" i="1" s="1"/>
  <c r="AB52" i="1"/>
  <c r="AC52" i="1" s="1"/>
  <c r="AB51" i="1"/>
  <c r="AB47" i="1"/>
  <c r="AC47" i="1" s="1"/>
  <c r="AB46" i="1"/>
  <c r="AC46" i="1" s="1"/>
  <c r="AB42" i="1"/>
  <c r="AC42" i="1" s="1"/>
  <c r="AB41" i="1"/>
  <c r="AC41" i="1" s="1"/>
  <c r="AB40" i="1"/>
  <c r="AC40" i="1" s="1"/>
  <c r="AB39" i="1"/>
  <c r="AC39" i="1" s="1"/>
  <c r="AB37" i="1"/>
  <c r="AC37" i="1" s="1"/>
  <c r="AB35" i="1"/>
  <c r="AC35" i="1" s="1"/>
  <c r="AB34" i="1"/>
  <c r="AC34" i="1" s="1"/>
  <c r="AB33" i="1"/>
  <c r="AC33" i="1" s="1"/>
  <c r="AB32" i="1"/>
  <c r="AC32" i="1" s="1"/>
  <c r="AB31" i="1"/>
  <c r="AC31" i="1" s="1"/>
  <c r="AB26" i="1"/>
  <c r="AC26" i="1" s="1"/>
  <c r="AB25" i="1"/>
  <c r="AC25" i="1" s="1"/>
  <c r="AB23" i="1"/>
  <c r="AC23" i="1" s="1"/>
  <c r="AB22" i="1"/>
  <c r="AC22" i="1" s="1"/>
  <c r="AB20" i="1"/>
  <c r="AC20" i="1" s="1"/>
  <c r="AB17" i="1"/>
  <c r="AC17" i="1" s="1"/>
  <c r="AB16" i="1"/>
  <c r="AC16" i="1" s="1"/>
  <c r="AB14" i="1"/>
  <c r="AC14" i="1" s="1"/>
  <c r="AB12" i="1"/>
  <c r="AC12" i="1" s="1"/>
  <c r="AB11" i="1"/>
  <c r="AC11" i="1" s="1"/>
  <c r="AB9" i="1"/>
  <c r="AC9" i="1" s="1"/>
  <c r="AB8" i="1"/>
  <c r="AC8" i="1" s="1"/>
  <c r="AB6" i="1"/>
  <c r="AC6" i="1" s="1"/>
  <c r="Z80" i="1" l="1"/>
  <c r="Z79" i="1"/>
  <c r="Z78" i="1"/>
  <c r="F44" i="1" l="1"/>
  <c r="F42" i="1"/>
  <c r="F35" i="1"/>
  <c r="E35" i="1"/>
  <c r="O35" i="1" s="1"/>
  <c r="F22" i="1"/>
  <c r="E22" i="1"/>
  <c r="O7" i="1"/>
  <c r="O8" i="1"/>
  <c r="O9" i="1"/>
  <c r="O10" i="1"/>
  <c r="P10" i="1" s="1"/>
  <c r="O11" i="1"/>
  <c r="O12" i="1"/>
  <c r="O13" i="1"/>
  <c r="P13" i="1" s="1"/>
  <c r="Z13" i="1" s="1"/>
  <c r="O14" i="1"/>
  <c r="O15" i="1"/>
  <c r="O16" i="1"/>
  <c r="O17" i="1"/>
  <c r="O18" i="1"/>
  <c r="P18" i="1" s="1"/>
  <c r="O19" i="1"/>
  <c r="O20" i="1"/>
  <c r="O21" i="1"/>
  <c r="O22" i="1"/>
  <c r="O23" i="1"/>
  <c r="O24" i="1"/>
  <c r="P24" i="1" s="1"/>
  <c r="O25" i="1"/>
  <c r="O26" i="1"/>
  <c r="O27" i="1"/>
  <c r="O28" i="1"/>
  <c r="P28" i="1" s="1"/>
  <c r="O29" i="1"/>
  <c r="P29" i="1" s="1"/>
  <c r="Z29" i="1" s="1"/>
  <c r="O30" i="1"/>
  <c r="P30" i="1" s="1"/>
  <c r="O31" i="1"/>
  <c r="O32" i="1"/>
  <c r="O33" i="1"/>
  <c r="O34" i="1"/>
  <c r="O36" i="1"/>
  <c r="O37" i="1"/>
  <c r="O38" i="1"/>
  <c r="O39" i="1"/>
  <c r="O40" i="1"/>
  <c r="O41" i="1"/>
  <c r="O42" i="1"/>
  <c r="O43" i="1"/>
  <c r="P43" i="1" s="1"/>
  <c r="O44" i="1"/>
  <c r="P44" i="1" s="1"/>
  <c r="Z44" i="1" s="1"/>
  <c r="O45" i="1"/>
  <c r="O46" i="1"/>
  <c r="O47" i="1"/>
  <c r="O48" i="1"/>
  <c r="O49" i="1"/>
  <c r="P49" i="1" s="1"/>
  <c r="O50" i="1"/>
  <c r="P50" i="1" s="1"/>
  <c r="Z50" i="1" s="1"/>
  <c r="O51" i="1"/>
  <c r="O52" i="1"/>
  <c r="O53" i="1"/>
  <c r="P53" i="1" s="1"/>
  <c r="O54" i="1"/>
  <c r="P54" i="1" s="1"/>
  <c r="Z54" i="1" s="1"/>
  <c r="O55" i="1"/>
  <c r="O56" i="1"/>
  <c r="O57" i="1"/>
  <c r="O58" i="1"/>
  <c r="O59" i="1"/>
  <c r="O60" i="1"/>
  <c r="O61" i="1"/>
  <c r="P61" i="1" s="1"/>
  <c r="O62" i="1"/>
  <c r="O63" i="1"/>
  <c r="O64" i="1"/>
  <c r="O65" i="1"/>
  <c r="O66" i="1"/>
  <c r="P66" i="1" s="1"/>
  <c r="Z66" i="1" s="1"/>
  <c r="O67" i="1"/>
  <c r="P67" i="1" s="1"/>
  <c r="O68" i="1"/>
  <c r="O69" i="1"/>
  <c r="O70" i="1"/>
  <c r="O71" i="1"/>
  <c r="O72" i="1"/>
  <c r="O73" i="1"/>
  <c r="P73" i="1" s="1"/>
  <c r="O74" i="1"/>
  <c r="P74" i="1" s="1"/>
  <c r="Z74" i="1" s="1"/>
  <c r="O75" i="1"/>
  <c r="P75" i="1" s="1"/>
  <c r="O76" i="1"/>
  <c r="O77" i="1"/>
  <c r="O6" i="1"/>
  <c r="Z9" i="1"/>
  <c r="Z11" i="1"/>
  <c r="Z17" i="1"/>
  <c r="Z19" i="1"/>
  <c r="Z21" i="1"/>
  <c r="Z23" i="1"/>
  <c r="Z25" i="1"/>
  <c r="Z31" i="1"/>
  <c r="Z33" i="1"/>
  <c r="Z35" i="1"/>
  <c r="Z36" i="1"/>
  <c r="Z37" i="1"/>
  <c r="Z38" i="1"/>
  <c r="Z39" i="1"/>
  <c r="Z40" i="1"/>
  <c r="Z41" i="1"/>
  <c r="Z45" i="1"/>
  <c r="Z46" i="1"/>
  <c r="Z52" i="1"/>
  <c r="Z58" i="1"/>
  <c r="Z60" i="1"/>
  <c r="Z62" i="1"/>
  <c r="Z64" i="1"/>
  <c r="Z70" i="1"/>
  <c r="Z6" i="1"/>
  <c r="P76" i="1" l="1"/>
  <c r="Z76" i="1" s="1"/>
  <c r="P72" i="1"/>
  <c r="Z72" i="1" s="1"/>
  <c r="P68" i="1"/>
  <c r="Z68" i="1" s="1"/>
  <c r="P56" i="1"/>
  <c r="Z56" i="1" s="1"/>
  <c r="P48" i="1"/>
  <c r="Z48" i="1" s="1"/>
  <c r="P27" i="1"/>
  <c r="Z27" i="1" s="1"/>
  <c r="P15" i="1"/>
  <c r="Z15" i="1" s="1"/>
  <c r="P7" i="1"/>
  <c r="Z7" i="1" s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3" i="1"/>
  <c r="Z42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S77" i="1"/>
  <c r="T77" i="1"/>
  <c r="T75" i="1"/>
  <c r="T73" i="1"/>
  <c r="S71" i="1"/>
  <c r="T71" i="1"/>
  <c r="S69" i="1"/>
  <c r="T69" i="1"/>
  <c r="T67" i="1"/>
  <c r="S65" i="1"/>
  <c r="T65" i="1"/>
  <c r="S63" i="1"/>
  <c r="T63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T43" i="1"/>
  <c r="S41" i="1"/>
  <c r="T41" i="1"/>
  <c r="S39" i="1"/>
  <c r="T39" i="1"/>
  <c r="S37" i="1"/>
  <c r="T37" i="1"/>
  <c r="S34" i="1"/>
  <c r="T34" i="1"/>
  <c r="S32" i="1"/>
  <c r="T32" i="1"/>
  <c r="S30" i="1"/>
  <c r="T30" i="1"/>
  <c r="S28" i="1"/>
  <c r="T28" i="1"/>
  <c r="S26" i="1"/>
  <c r="T26" i="1"/>
  <c r="S24" i="1"/>
  <c r="T24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42" i="1"/>
  <c r="T42" i="1"/>
  <c r="T6" i="1"/>
  <c r="S6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0" i="1"/>
  <c r="T40" i="1"/>
  <c r="S38" i="1"/>
  <c r="T38" i="1"/>
  <c r="S36" i="1"/>
  <c r="T36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22" i="1"/>
  <c r="T22" i="1"/>
  <c r="S35" i="1"/>
  <c r="T35" i="1"/>
  <c r="S44" i="1"/>
  <c r="T44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43" i="1"/>
  <c r="S61" i="1"/>
  <c r="S73" i="1"/>
  <c r="S67" i="1"/>
  <c r="S75" i="1"/>
  <c r="Z5" i="1"/>
  <c r="K5" i="1"/>
</calcChain>
</file>

<file path=xl/sharedStrings.xml><?xml version="1.0" encoding="utf-8"?>
<sst xmlns="http://schemas.openxmlformats.org/spreadsheetml/2006/main" count="249" uniqueCount="120">
  <si>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</si>
  <si>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</si>
  <si>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</si>
  <si>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</si>
  <si>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</si>
  <si>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</si>
  <si>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</si>
  <si>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</si>
  <si>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</si>
  <si>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</si>
  <si>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</si>
  <si>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</si>
  <si>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</si>
  <si>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</si>
  <si>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</si>
  <si>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</si>
  <si>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</si>
  <si>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</si>
  <si>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</si>
  <si>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</si>
  <si>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</si>
  <si>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</si>
  <si>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</si>
  <si>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</si>
  <si>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</si>
  <si>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</si>
  <si>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26,02,</t>
  </si>
  <si>
    <t>29,02,</t>
  </si>
  <si>
    <t>22,02,</t>
  </si>
  <si>
    <t>15,02,</t>
  </si>
  <si>
    <t>08,02,</t>
  </si>
  <si>
    <t>01,02,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</si>
  <si>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</si>
  <si>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</si>
  <si>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</si>
  <si>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</si>
  <si>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</si>
  <si>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</si>
  <si>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</si>
  <si>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</si>
  <si>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</si>
  <si>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</si>
  <si>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</si>
  <si>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</si>
  <si>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</si>
  <si>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</si>
  <si>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</si>
  <si>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</si>
  <si>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</si>
  <si>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</si>
  <si>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</si>
  <si>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</si>
  <si>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</si>
  <si>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</si>
  <si>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</si>
  <si>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</si>
  <si>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ПРОМО фев. Вояж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</si>
  <si>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</si>
  <si>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</si>
  <si>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</si>
  <si>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</si>
  <si>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</si>
  <si>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</si>
  <si>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</si>
  <si>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</si>
  <si>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</si>
  <si>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</si>
  <si>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</si>
  <si>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</si>
  <si>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</si>
  <si>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</si>
  <si>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</si>
  <si>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</si>
  <si>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</si>
  <si>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</si>
  <si>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</si>
  <si>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</si>
  <si>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</si>
  <si>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</si>
  <si>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</si>
  <si>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</si>
  <si>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</si>
  <si>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</si>
  <si>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</si>
  <si>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</si>
  <si>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</si>
  <si>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</si>
  <si>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</si>
  <si>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</si>
  <si>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</si>
  <si>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</si>
  <si>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</si>
  <si>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</si>
  <si>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</si>
  <si>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</si>
  <si>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</si>
  <si>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</si>
  <si>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</si>
  <si>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</si>
  <si>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</si>
  <si>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</si>
  <si>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</si>
  <si>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</si>
  <si>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</si>
  <si>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</si>
  <si>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</si>
  <si>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</si>
  <si>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</si>
  <si>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</si>
  <si>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</si>
  <si>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</si>
  <si>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</si>
  <si>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</si>
  <si>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</si>
  <si>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</si>
  <si>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- Пельмени Бугбули со сливочным маслом ТМ Горячая штучка БУЛЬМЕНИ 0,43 кг  ПОКОМ</t>
  </si>
  <si>
    <t>Смак-мени с картофелем и сочной грудинкой Зареченские продукты Фикс.вес 1 Зареченские</t>
  </si>
  <si>
    <t>Снеки Смак-мени с мясом ТМ Зареченские ТС Зареченские продукты ф/п ф/в 1,0</t>
  </si>
  <si>
    <t>Снеки «Смаколадьи с яблоком и грушей» ф/в 0,9 ТМ «Зареченские»</t>
  </si>
  <si>
    <t>04,03,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</si>
</sst>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6" activePane="bottomLeft" state="frozen"/>
      <selection pane="bottomLeft" activeCell="AD10" sqref="AD10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42578125" style="8" customWidth="1"/>
    <col min="8" max="8" width="5.42578125" customWidth="1"/>
    <col min="9" max="9" width="8" customWidth="1"/>
    <col min="10" max="11" width="7.42578125" customWidth="1"/>
    <col min="12" max="13" width="1.42578125" customWidth="1"/>
    <col min="14" max="17" width="7.140625" customWidth="1"/>
    <col min="18" max="18" width="22.140625" customWidth="1"/>
    <col min="19" max="20" width="5.28515625" customWidth="1"/>
    <col min="21" max="24" width="7" customWidth="1"/>
    <col min="25" max="25" width="26.140625" customWidth="1"/>
    <col min="26" max="26" width="8" customWidth="1"/>
    <col min="27" max="27" width="8" style="8" customWidth="1"/>
    <col min="28" max="28" width="8" style="1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/>
      <c r="Z4" s="1"/>
      <c r="AA4" s="6"/>
      <c r="AB4" s="9" t="s">
        <v>119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7885.5</v>
      </c>
      <c r="F5" s="4">
        <f>SUM(F6:F500)</f>
        <v>16559.300000000003</v>
      </c>
      <c r="G5" s="6"/>
      <c r="H5" s="1"/>
      <c r="I5" s="1"/>
      <c r="J5" s="4">
        <f t="shared" ref="J5:Q5" si="0">SUM(J6:J500)</f>
        <v>8053.2</v>
      </c>
      <c r="K5" s="4">
        <f t="shared" si="0"/>
        <v>-167.7</v>
      </c>
      <c r="L5" s="4">
        <f t="shared" si="0"/>
        <v>0</v>
      </c>
      <c r="M5" s="4">
        <f t="shared" si="0"/>
        <v>0</v>
      </c>
      <c r="N5" s="4">
        <f t="shared" si="0"/>
        <v>7446.7999999999993</v>
      </c>
      <c r="O5" s="4">
        <f t="shared" si="0"/>
        <v>1577.0999999999995</v>
      </c>
      <c r="P5" s="4">
        <f t="shared" si="0"/>
        <v>4609.2999999999993</v>
      </c>
      <c r="Q5" s="4">
        <f t="shared" si="0"/>
        <v>0</v>
      </c>
      <c r="R5" s="1"/>
      <c r="S5" s="1"/>
      <c r="T5" s="1"/>
      <c r="U5" s="4">
        <f>SUM(U6:U500)</f>
        <v>1918.88</v>
      </c>
      <c r="V5" s="4">
        <f>SUM(V6:V500)</f>
        <v>1720.1599999999992</v>
      </c>
      <c r="W5" s="4">
        <f>SUM(W6:W500)</f>
        <v>1991.4599999999998</v>
      </c>
      <c r="X5" s="4">
        <f>SUM(X6:X500)</f>
        <v>1575.5200000000004</v>
      </c>
      <c r="Y5" s="1"/>
      <c r="Z5" s="4">
        <f>SUM(Z6:Z500)</f>
        <v>2527.5899999999997</v>
      </c>
      <c r="AA5" s="6"/>
      <c r="AB5" s="11">
        <f>SUM(AB6:AB500)</f>
        <v>662</v>
      </c>
      <c r="AC5" s="4">
        <f>SUM(AC6:AC500)</f>
        <v>2548.1800000000003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129</v>
      </c>
      <c r="D6" s="1">
        <v>48</v>
      </c>
      <c r="E6" s="1">
        <v>34</v>
      </c>
      <c r="F6" s="1">
        <v>41</v>
      </c>
      <c r="G6" s="6">
        <v>0.3</v>
      </c>
      <c r="H6" s="1">
        <v>180</v>
      </c>
      <c r="I6" s="1" t="s">
        <v>34</v>
      </c>
      <c r="J6" s="1">
        <v>41</v>
      </c>
      <c r="K6" s="1">
        <f t="shared" ref="K6:K37" si="1">E6-J6</f>
        <v>-7</v>
      </c>
      <c r="L6" s="1"/>
      <c r="M6" s="1"/>
      <c r="N6" s="1">
        <v>252</v>
      </c>
      <c r="O6" s="1">
        <f>E6/5</f>
        <v>6.8</v>
      </c>
      <c r="P6" s="5"/>
      <c r="Q6" s="5"/>
      <c r="R6" s="1"/>
      <c r="S6" s="1">
        <f>(F6+N6+P6)/O6</f>
        <v>43.088235294117645</v>
      </c>
      <c r="T6" s="1">
        <f>(F6+N6)/O6</f>
        <v>43.088235294117645</v>
      </c>
      <c r="U6" s="1">
        <v>27.4</v>
      </c>
      <c r="V6" s="1">
        <v>12</v>
      </c>
      <c r="W6" s="1">
        <v>13.4</v>
      </c>
      <c r="X6" s="1">
        <v>10</v>
      </c>
      <c r="Y6" s="1"/>
      <c r="Z6" s="1">
        <f t="shared" ref="Z6:Z37" si="2">P6*G6</f>
        <v>0</v>
      </c>
      <c r="AA6" s="6">
        <v>12</v>
      </c>
      <c r="AB6" s="9">
        <f>P6/AA6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714</v>
      </c>
      <c r="D7" s="1"/>
      <c r="E7" s="1">
        <v>309</v>
      </c>
      <c r="F7" s="1">
        <v>170</v>
      </c>
      <c r="G7" s="6">
        <v>0.3</v>
      </c>
      <c r="H7" s="1">
        <v>180</v>
      </c>
      <c r="I7" s="1" t="s">
        <v>34</v>
      </c>
      <c r="J7" s="1">
        <v>308</v>
      </c>
      <c r="K7" s="1">
        <f t="shared" si="1"/>
        <v>1</v>
      </c>
      <c r="L7" s="1"/>
      <c r="M7" s="1"/>
      <c r="N7" s="1">
        <v>348</v>
      </c>
      <c r="O7" s="1">
        <f t="shared" ref="O7:O70" si="3">E7/5</f>
        <v>61.8</v>
      </c>
      <c r="P7" s="5">
        <f>15*O7-N7-F7</f>
        <v>409</v>
      </c>
      <c r="Q7" s="5"/>
      <c r="R7" s="1"/>
      <c r="S7" s="1">
        <f t="shared" ref="S7:S70" si="4">(F7+N7+P7)/O7</f>
        <v>15</v>
      </c>
      <c r="T7" s="1">
        <f t="shared" ref="T7:T70" si="5">(F7+N7)/O7</f>
        <v>8.3818770226537218</v>
      </c>
      <c r="U7" s="1">
        <v>58.6</v>
      </c>
      <c r="V7" s="1">
        <v>40.200000000000003</v>
      </c>
      <c r="W7" s="1">
        <v>64.8</v>
      </c>
      <c r="X7" s="1">
        <v>27.2</v>
      </c>
      <c r="Y7" s="1"/>
      <c r="Z7" s="1">
        <f t="shared" si="2"/>
        <v>122.69999999999999</v>
      </c>
      <c r="AA7" s="6">
        <v>12</v>
      </c>
      <c r="AB7" s="9">
        <v>34</v>
      </c>
      <c r="AC7" s="1">
        <f t="shared" ref="AC7:AC18" si="6">AB7*AA7*G7</f>
        <v>122.39999999999999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1144</v>
      </c>
      <c r="D8" s="1"/>
      <c r="E8" s="1">
        <v>305</v>
      </c>
      <c r="F8" s="1">
        <v>510</v>
      </c>
      <c r="G8" s="6">
        <v>0.3</v>
      </c>
      <c r="H8" s="1">
        <v>180</v>
      </c>
      <c r="I8" s="1" t="s">
        <v>34</v>
      </c>
      <c r="J8" s="1">
        <v>303</v>
      </c>
      <c r="K8" s="1">
        <f t="shared" si="1"/>
        <v>2</v>
      </c>
      <c r="L8" s="1"/>
      <c r="M8" s="1"/>
      <c r="N8" s="1">
        <v>576</v>
      </c>
      <c r="O8" s="1">
        <f t="shared" si="3"/>
        <v>61</v>
      </c>
      <c r="P8" s="5"/>
      <c r="Q8" s="5"/>
      <c r="R8" s="1"/>
      <c r="S8" s="1">
        <f t="shared" si="4"/>
        <v>17.803278688524589</v>
      </c>
      <c r="T8" s="1">
        <f t="shared" si="5"/>
        <v>17.803278688524589</v>
      </c>
      <c r="U8" s="1">
        <v>99.4</v>
      </c>
      <c r="V8" s="1">
        <v>38.4</v>
      </c>
      <c r="W8" s="1">
        <v>100.4</v>
      </c>
      <c r="X8" s="1">
        <v>53.6</v>
      </c>
      <c r="Y8" s="1"/>
      <c r="Z8" s="1">
        <f t="shared" si="2"/>
        <v>0</v>
      </c>
      <c r="AA8" s="6">
        <v>12</v>
      </c>
      <c r="AB8" s="9">
        <f t="shared" ref="AB8:AB17" si="7">P8/AA8</f>
        <v>0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46</v>
      </c>
      <c r="D9" s="1">
        <v>468</v>
      </c>
      <c r="E9" s="1">
        <v>97</v>
      </c>
      <c r="F9" s="1">
        <v>415</v>
      </c>
      <c r="G9" s="6">
        <v>0.3</v>
      </c>
      <c r="H9" s="1">
        <v>180</v>
      </c>
      <c r="I9" s="1" t="s">
        <v>34</v>
      </c>
      <c r="J9" s="1">
        <v>203</v>
      </c>
      <c r="K9" s="1">
        <f t="shared" si="1"/>
        <v>-106</v>
      </c>
      <c r="L9" s="1"/>
      <c r="M9" s="1"/>
      <c r="N9" s="1">
        <v>0</v>
      </c>
      <c r="O9" s="1">
        <f t="shared" si="3"/>
        <v>19.399999999999999</v>
      </c>
      <c r="P9" s="5"/>
      <c r="Q9" s="5"/>
      <c r="R9" s="1"/>
      <c r="S9" s="1">
        <f t="shared" si="4"/>
        <v>21.39175257731959</v>
      </c>
      <c r="T9" s="1">
        <f t="shared" si="5"/>
        <v>21.39175257731959</v>
      </c>
      <c r="U9" s="1">
        <v>26.2</v>
      </c>
      <c r="V9" s="1">
        <v>42.6</v>
      </c>
      <c r="W9" s="1">
        <v>22.6</v>
      </c>
      <c r="X9" s="1">
        <v>38.6</v>
      </c>
      <c r="Y9" s="1"/>
      <c r="Z9" s="1">
        <f t="shared" si="2"/>
        <v>0</v>
      </c>
      <c r="AA9" s="6">
        <v>12</v>
      </c>
      <c r="AB9" s="9">
        <f t="shared" si="7"/>
        <v>0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872</v>
      </c>
      <c r="D10" s="1"/>
      <c r="E10" s="1">
        <v>266</v>
      </c>
      <c r="F10" s="1">
        <v>426</v>
      </c>
      <c r="G10" s="6">
        <v>0.3</v>
      </c>
      <c r="H10" s="1">
        <v>180</v>
      </c>
      <c r="I10" s="1" t="s">
        <v>34</v>
      </c>
      <c r="J10" s="1">
        <v>278</v>
      </c>
      <c r="K10" s="1">
        <f t="shared" si="1"/>
        <v>-12</v>
      </c>
      <c r="L10" s="1"/>
      <c r="M10" s="1"/>
      <c r="N10" s="1">
        <v>120</v>
      </c>
      <c r="O10" s="1">
        <f t="shared" si="3"/>
        <v>53.2</v>
      </c>
      <c r="P10" s="5">
        <f>15*O10-N10-F10</f>
        <v>252</v>
      </c>
      <c r="Q10" s="5"/>
      <c r="R10" s="1"/>
      <c r="S10" s="1">
        <f t="shared" si="4"/>
        <v>15</v>
      </c>
      <c r="T10" s="1">
        <f t="shared" si="5"/>
        <v>10.263157894736841</v>
      </c>
      <c r="U10" s="1">
        <v>57.4</v>
      </c>
      <c r="V10" s="1">
        <v>41.6</v>
      </c>
      <c r="W10" s="1">
        <v>78.8</v>
      </c>
      <c r="X10" s="1">
        <v>47</v>
      </c>
      <c r="Y10" s="1"/>
      <c r="Z10" s="1">
        <f t="shared" si="2"/>
        <v>75.599999999999994</v>
      </c>
      <c r="AA10" s="6">
        <v>12</v>
      </c>
      <c r="AB10" s="9">
        <v>21</v>
      </c>
      <c r="AC10" s="1">
        <f t="shared" si="6"/>
        <v>75.599999999999994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33</v>
      </c>
      <c r="C11" s="1">
        <v>398</v>
      </c>
      <c r="D11" s="1">
        <v>1152</v>
      </c>
      <c r="E11" s="1">
        <v>199</v>
      </c>
      <c r="F11" s="1">
        <v>1251</v>
      </c>
      <c r="G11" s="6">
        <v>0.09</v>
      </c>
      <c r="H11" s="1">
        <v>180</v>
      </c>
      <c r="I11" s="1" t="s">
        <v>34</v>
      </c>
      <c r="J11" s="1">
        <v>192</v>
      </c>
      <c r="K11" s="1">
        <f t="shared" si="1"/>
        <v>7</v>
      </c>
      <c r="L11" s="1"/>
      <c r="M11" s="1"/>
      <c r="N11" s="1">
        <v>0</v>
      </c>
      <c r="O11" s="1">
        <f t="shared" si="3"/>
        <v>39.799999999999997</v>
      </c>
      <c r="P11" s="5"/>
      <c r="Q11" s="5"/>
      <c r="R11" s="1"/>
      <c r="S11" s="1">
        <f t="shared" si="4"/>
        <v>31.432160804020103</v>
      </c>
      <c r="T11" s="1">
        <f t="shared" si="5"/>
        <v>31.432160804020103</v>
      </c>
      <c r="U11" s="1">
        <v>51.8</v>
      </c>
      <c r="V11" s="1">
        <v>98.8</v>
      </c>
      <c r="W11" s="1">
        <v>70.400000000000006</v>
      </c>
      <c r="X11" s="1">
        <v>62.6</v>
      </c>
      <c r="Y11" s="1"/>
      <c r="Z11" s="1">
        <f t="shared" si="2"/>
        <v>0</v>
      </c>
      <c r="AA11" s="6">
        <v>24</v>
      </c>
      <c r="AB11" s="9">
        <f t="shared" si="7"/>
        <v>0</v>
      </c>
      <c r="AC11" s="1">
        <f t="shared" si="6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33</v>
      </c>
      <c r="C12" s="1">
        <v>2</v>
      </c>
      <c r="D12" s="1">
        <v>190</v>
      </c>
      <c r="E12" s="1">
        <v>3</v>
      </c>
      <c r="F12" s="1">
        <v>189</v>
      </c>
      <c r="G12" s="6">
        <v>0.36</v>
      </c>
      <c r="H12" s="1">
        <v>180</v>
      </c>
      <c r="I12" s="1" t="s">
        <v>34</v>
      </c>
      <c r="J12" s="1">
        <v>11</v>
      </c>
      <c r="K12" s="1">
        <f t="shared" si="1"/>
        <v>-8</v>
      </c>
      <c r="L12" s="1"/>
      <c r="M12" s="1"/>
      <c r="N12" s="1">
        <v>0</v>
      </c>
      <c r="O12" s="1">
        <f t="shared" si="3"/>
        <v>0.6</v>
      </c>
      <c r="P12" s="5"/>
      <c r="Q12" s="5"/>
      <c r="R12" s="1"/>
      <c r="S12" s="1">
        <f t="shared" si="4"/>
        <v>315</v>
      </c>
      <c r="T12" s="1">
        <f t="shared" si="5"/>
        <v>315</v>
      </c>
      <c r="U12" s="1">
        <v>9.8000000000000007</v>
      </c>
      <c r="V12" s="1">
        <v>15.6</v>
      </c>
      <c r="W12" s="1">
        <v>6.2</v>
      </c>
      <c r="X12" s="1">
        <v>6.2</v>
      </c>
      <c r="Y12" s="1"/>
      <c r="Z12" s="1">
        <f t="shared" si="2"/>
        <v>0</v>
      </c>
      <c r="AA12" s="6">
        <v>10</v>
      </c>
      <c r="AB12" s="9">
        <f t="shared" si="7"/>
        <v>0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42</v>
      </c>
      <c r="C13" s="1">
        <v>367.6</v>
      </c>
      <c r="D13" s="1"/>
      <c r="E13" s="1">
        <v>145.69999999999999</v>
      </c>
      <c r="F13" s="1">
        <v>179.9</v>
      </c>
      <c r="G13" s="6">
        <v>1</v>
      </c>
      <c r="H13" s="1">
        <v>180</v>
      </c>
      <c r="I13" s="1" t="s">
        <v>34</v>
      </c>
      <c r="J13" s="1">
        <v>161.4</v>
      </c>
      <c r="K13" s="1">
        <f t="shared" si="1"/>
        <v>-15.700000000000017</v>
      </c>
      <c r="L13" s="1"/>
      <c r="M13" s="1"/>
      <c r="N13" s="1">
        <v>222</v>
      </c>
      <c r="O13" s="1">
        <f t="shared" si="3"/>
        <v>29.139999999999997</v>
      </c>
      <c r="P13" s="5">
        <f>15*O13-N13-F13</f>
        <v>35.19999999999996</v>
      </c>
      <c r="Q13" s="5"/>
      <c r="R13" s="1"/>
      <c r="S13" s="1">
        <f t="shared" si="4"/>
        <v>14.999999999999998</v>
      </c>
      <c r="T13" s="1">
        <f t="shared" si="5"/>
        <v>13.7920384351407</v>
      </c>
      <c r="U13" s="1">
        <v>36.42</v>
      </c>
      <c r="V13" s="1">
        <v>7.02</v>
      </c>
      <c r="W13" s="1">
        <v>35.9</v>
      </c>
      <c r="X13" s="1">
        <v>15.88</v>
      </c>
      <c r="Y13" s="1"/>
      <c r="Z13" s="1">
        <f t="shared" si="2"/>
        <v>35.19999999999996</v>
      </c>
      <c r="AA13" s="6">
        <v>3</v>
      </c>
      <c r="AB13" s="9">
        <v>12</v>
      </c>
      <c r="AC13" s="1">
        <f t="shared" si="6"/>
        <v>36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42</v>
      </c>
      <c r="C14" s="1">
        <v>48.1</v>
      </c>
      <c r="D14" s="1">
        <v>14.8</v>
      </c>
      <c r="E14" s="1">
        <v>18.5</v>
      </c>
      <c r="F14" s="1">
        <v>37</v>
      </c>
      <c r="G14" s="6">
        <v>1</v>
      </c>
      <c r="H14" s="1">
        <v>180</v>
      </c>
      <c r="I14" s="1"/>
      <c r="J14" s="1">
        <v>18.5</v>
      </c>
      <c r="K14" s="1">
        <f t="shared" si="1"/>
        <v>0</v>
      </c>
      <c r="L14" s="1"/>
      <c r="M14" s="1"/>
      <c r="N14" s="1">
        <v>40.700000000000003</v>
      </c>
      <c r="O14" s="1">
        <f t="shared" si="3"/>
        <v>3.7</v>
      </c>
      <c r="P14" s="5"/>
      <c r="Q14" s="5"/>
      <c r="R14" s="1"/>
      <c r="S14" s="1">
        <f t="shared" si="4"/>
        <v>21</v>
      </c>
      <c r="T14" s="1">
        <f t="shared" si="5"/>
        <v>21</v>
      </c>
      <c r="U14" s="1">
        <v>6.6599999999999993</v>
      </c>
      <c r="V14" s="1">
        <v>5.18</v>
      </c>
      <c r="W14" s="1">
        <v>6.6599999999999993</v>
      </c>
      <c r="X14" s="1">
        <v>5.18</v>
      </c>
      <c r="Y14" s="1"/>
      <c r="Z14" s="1">
        <f t="shared" si="2"/>
        <v>0</v>
      </c>
      <c r="AA14" s="6">
        <v>3.7</v>
      </c>
      <c r="AB14" s="9">
        <f t="shared" si="7"/>
        <v>0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42</v>
      </c>
      <c r="C15" s="1">
        <v>1185</v>
      </c>
      <c r="D15" s="1">
        <v>1002.7</v>
      </c>
      <c r="E15" s="1">
        <v>691.9</v>
      </c>
      <c r="F15" s="1">
        <v>1288.5999999999999</v>
      </c>
      <c r="G15" s="6">
        <v>1</v>
      </c>
      <c r="H15" s="1">
        <v>180</v>
      </c>
      <c r="I15" s="1"/>
      <c r="J15" s="1">
        <v>695.4</v>
      </c>
      <c r="K15" s="1">
        <f t="shared" si="1"/>
        <v>-3.5</v>
      </c>
      <c r="L15" s="1"/>
      <c r="M15" s="1"/>
      <c r="N15" s="1">
        <v>606.80000000000007</v>
      </c>
      <c r="O15" s="1">
        <f t="shared" si="3"/>
        <v>138.38</v>
      </c>
      <c r="P15" s="5">
        <f>15*O15-N15-F15</f>
        <v>180.29999999999973</v>
      </c>
      <c r="Q15" s="5"/>
      <c r="R15" s="1"/>
      <c r="S15" s="1">
        <f t="shared" si="4"/>
        <v>15</v>
      </c>
      <c r="T15" s="1">
        <f t="shared" si="5"/>
        <v>13.697066050007228</v>
      </c>
      <c r="U15" s="1">
        <v>172.42</v>
      </c>
      <c r="V15" s="1">
        <v>148.74</v>
      </c>
      <c r="W15" s="1">
        <v>172.42</v>
      </c>
      <c r="X15" s="1">
        <v>128.56</v>
      </c>
      <c r="Y15" s="1"/>
      <c r="Z15" s="1">
        <f t="shared" si="2"/>
        <v>180.29999999999973</v>
      </c>
      <c r="AA15" s="6">
        <v>3.7</v>
      </c>
      <c r="AB15" s="9">
        <v>49</v>
      </c>
      <c r="AC15" s="1">
        <f t="shared" si="6"/>
        <v>181.3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42</v>
      </c>
      <c r="C16" s="1">
        <v>29.6</v>
      </c>
      <c r="D16" s="1">
        <v>14.8</v>
      </c>
      <c r="E16" s="1">
        <v>3.7</v>
      </c>
      <c r="F16" s="1">
        <v>37</v>
      </c>
      <c r="G16" s="6">
        <v>1</v>
      </c>
      <c r="H16" s="1">
        <v>180</v>
      </c>
      <c r="I16" s="1"/>
      <c r="J16" s="1">
        <v>3.7</v>
      </c>
      <c r="K16" s="1">
        <f t="shared" si="1"/>
        <v>0</v>
      </c>
      <c r="L16" s="1"/>
      <c r="M16" s="1"/>
      <c r="N16" s="1">
        <v>22.2</v>
      </c>
      <c r="O16" s="1">
        <f t="shared" si="3"/>
        <v>0.74</v>
      </c>
      <c r="P16" s="5"/>
      <c r="Q16" s="5"/>
      <c r="R16" s="1"/>
      <c r="S16" s="1">
        <f t="shared" si="4"/>
        <v>80</v>
      </c>
      <c r="T16" s="1">
        <f t="shared" si="5"/>
        <v>80</v>
      </c>
      <c r="U16" s="1">
        <v>4.4400000000000004</v>
      </c>
      <c r="V16" s="1">
        <v>3.7</v>
      </c>
      <c r="W16" s="1">
        <v>4.4400000000000004</v>
      </c>
      <c r="X16" s="1">
        <v>5.92</v>
      </c>
      <c r="Y16" s="1"/>
      <c r="Z16" s="1">
        <f t="shared" si="2"/>
        <v>0</v>
      </c>
      <c r="AA16" s="6">
        <v>3.7</v>
      </c>
      <c r="AB16" s="9">
        <f t="shared" si="7"/>
        <v>0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42</v>
      </c>
      <c r="C17" s="1">
        <v>56.9</v>
      </c>
      <c r="D17" s="1"/>
      <c r="E17" s="1">
        <v>29.5</v>
      </c>
      <c r="F17" s="1">
        <v>27.4</v>
      </c>
      <c r="G17" s="6">
        <v>1</v>
      </c>
      <c r="H17" s="1">
        <v>180</v>
      </c>
      <c r="I17" s="1"/>
      <c r="J17" s="1">
        <v>32</v>
      </c>
      <c r="K17" s="1">
        <f t="shared" si="1"/>
        <v>-2.5</v>
      </c>
      <c r="L17" s="1"/>
      <c r="M17" s="1"/>
      <c r="N17" s="1">
        <v>133</v>
      </c>
      <c r="O17" s="1">
        <f t="shared" si="3"/>
        <v>5.9</v>
      </c>
      <c r="P17" s="5"/>
      <c r="Q17" s="5"/>
      <c r="R17" s="1"/>
      <c r="S17" s="1">
        <f t="shared" si="4"/>
        <v>27.1864406779661</v>
      </c>
      <c r="T17" s="1">
        <f t="shared" si="5"/>
        <v>27.1864406779661</v>
      </c>
      <c r="U17" s="1">
        <v>14.4</v>
      </c>
      <c r="V17" s="1">
        <v>7</v>
      </c>
      <c r="W17" s="1">
        <v>12.02</v>
      </c>
      <c r="X17" s="1">
        <v>3.3</v>
      </c>
      <c r="Y17" s="1"/>
      <c r="Z17" s="1">
        <f t="shared" si="2"/>
        <v>0</v>
      </c>
      <c r="AA17" s="6">
        <v>3.5</v>
      </c>
      <c r="AB17" s="9">
        <f t="shared" si="7"/>
        <v>0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33</v>
      </c>
      <c r="C18" s="1">
        <v>160</v>
      </c>
      <c r="D18" s="1">
        <v>432</v>
      </c>
      <c r="E18" s="1">
        <v>164</v>
      </c>
      <c r="F18" s="1">
        <v>386</v>
      </c>
      <c r="G18" s="6">
        <v>0.25</v>
      </c>
      <c r="H18" s="1">
        <v>180</v>
      </c>
      <c r="I18" s="1" t="s">
        <v>34</v>
      </c>
      <c r="J18" s="1">
        <v>157</v>
      </c>
      <c r="K18" s="1">
        <f t="shared" si="1"/>
        <v>7</v>
      </c>
      <c r="L18" s="1"/>
      <c r="M18" s="1"/>
      <c r="N18" s="1">
        <v>0</v>
      </c>
      <c r="O18" s="1">
        <f t="shared" si="3"/>
        <v>32.799999999999997</v>
      </c>
      <c r="P18" s="5">
        <f>15*O18-N18-F18</f>
        <v>105.99999999999994</v>
      </c>
      <c r="Q18" s="5"/>
      <c r="R18" s="1"/>
      <c r="S18" s="1">
        <f t="shared" si="4"/>
        <v>15</v>
      </c>
      <c r="T18" s="1">
        <f t="shared" si="5"/>
        <v>11.76829268292683</v>
      </c>
      <c r="U18" s="1">
        <v>18</v>
      </c>
      <c r="V18" s="1">
        <v>42.6</v>
      </c>
      <c r="W18" s="1">
        <v>27.6</v>
      </c>
      <c r="X18" s="1">
        <v>40.6</v>
      </c>
      <c r="Y18" s="1"/>
      <c r="Z18" s="1">
        <f t="shared" si="2"/>
        <v>26.499999999999986</v>
      </c>
      <c r="AA18" s="6">
        <v>12</v>
      </c>
      <c r="AB18" s="9">
        <v>9</v>
      </c>
      <c r="AC18" s="1">
        <f t="shared" si="6"/>
        <v>27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42</v>
      </c>
      <c r="C19" s="1">
        <v>-1</v>
      </c>
      <c r="D19" s="1"/>
      <c r="E19" s="1"/>
      <c r="F19" s="1">
        <v>-1</v>
      </c>
      <c r="G19" s="6">
        <v>0</v>
      </c>
      <c r="H19" s="1" t="e">
        <v>#N/A</v>
      </c>
      <c r="I19" s="1"/>
      <c r="J19" s="1"/>
      <c r="K19" s="1">
        <f t="shared" si="1"/>
        <v>0</v>
      </c>
      <c r="L19" s="1"/>
      <c r="M19" s="1"/>
      <c r="N19" s="1">
        <v>0</v>
      </c>
      <c r="O19" s="1">
        <f t="shared" si="3"/>
        <v>0</v>
      </c>
      <c r="P19" s="5"/>
      <c r="Q19" s="5"/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0.2</v>
      </c>
      <c r="W19" s="1">
        <v>0</v>
      </c>
      <c r="X19" s="1">
        <v>0</v>
      </c>
      <c r="Y19" s="1"/>
      <c r="Z19" s="1">
        <f t="shared" si="2"/>
        <v>0</v>
      </c>
      <c r="AA19" s="6">
        <v>0</v>
      </c>
      <c r="AB19" s="9">
        <v>0</v>
      </c>
      <c r="AC19" s="1"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33</v>
      </c>
      <c r="C20" s="1">
        <v>19</v>
      </c>
      <c r="D20" s="1">
        <v>468</v>
      </c>
      <c r="E20" s="1">
        <v>70</v>
      </c>
      <c r="F20" s="1">
        <v>413</v>
      </c>
      <c r="G20" s="6">
        <v>0.25</v>
      </c>
      <c r="H20" s="1">
        <v>180</v>
      </c>
      <c r="I20" s="1" t="s">
        <v>34</v>
      </c>
      <c r="J20" s="1">
        <v>70</v>
      </c>
      <c r="K20" s="1">
        <f t="shared" si="1"/>
        <v>0</v>
      </c>
      <c r="L20" s="1"/>
      <c r="M20" s="1"/>
      <c r="N20" s="1">
        <v>0</v>
      </c>
      <c r="O20" s="1">
        <f t="shared" si="3"/>
        <v>14</v>
      </c>
      <c r="P20" s="5"/>
      <c r="Q20" s="5"/>
      <c r="R20" s="1"/>
      <c r="S20" s="1">
        <f t="shared" si="4"/>
        <v>29.5</v>
      </c>
      <c r="T20" s="1">
        <f t="shared" si="5"/>
        <v>29.5</v>
      </c>
      <c r="U20" s="1">
        <v>19.399999999999999</v>
      </c>
      <c r="V20" s="1">
        <v>37.4</v>
      </c>
      <c r="W20" s="1">
        <v>12.6</v>
      </c>
      <c r="X20" s="1">
        <v>26.6</v>
      </c>
      <c r="Y20" s="1"/>
      <c r="Z20" s="1">
        <f t="shared" si="2"/>
        <v>0</v>
      </c>
      <c r="AA20" s="6">
        <v>12</v>
      </c>
      <c r="AB20" s="9">
        <f>P20/AA20</f>
        <v>0</v>
      </c>
      <c r="AC20" s="1">
        <f>AB20*AA20*G20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50</v>
      </c>
      <c r="B21" s="1" t="s">
        <v>42</v>
      </c>
      <c r="C21" s="1">
        <v>-22.2</v>
      </c>
      <c r="D21" s="1"/>
      <c r="E21" s="14">
        <v>18.5</v>
      </c>
      <c r="F21" s="14">
        <v>-48.1</v>
      </c>
      <c r="G21" s="6">
        <v>0</v>
      </c>
      <c r="H21" s="1">
        <v>180</v>
      </c>
      <c r="I21" s="1"/>
      <c r="J21" s="1">
        <v>14.4</v>
      </c>
      <c r="K21" s="1">
        <f t="shared" si="1"/>
        <v>4.0999999999999996</v>
      </c>
      <c r="L21" s="1"/>
      <c r="M21" s="1"/>
      <c r="N21" s="1">
        <v>0</v>
      </c>
      <c r="O21" s="1">
        <f t="shared" si="3"/>
        <v>3.7</v>
      </c>
      <c r="P21" s="5"/>
      <c r="Q21" s="5"/>
      <c r="R21" s="1"/>
      <c r="S21" s="1">
        <f t="shared" si="4"/>
        <v>-13</v>
      </c>
      <c r="T21" s="1">
        <f t="shared" si="5"/>
        <v>-13</v>
      </c>
      <c r="U21" s="1">
        <v>1.48</v>
      </c>
      <c r="V21" s="1">
        <v>1.48</v>
      </c>
      <c r="W21" s="1">
        <v>1.48</v>
      </c>
      <c r="X21" s="1">
        <v>1.48</v>
      </c>
      <c r="Y21" s="15" t="s">
        <v>51</v>
      </c>
      <c r="Z21" s="1">
        <f t="shared" si="2"/>
        <v>0</v>
      </c>
      <c r="AA21" s="6">
        <v>0</v>
      </c>
      <c r="AB21" s="9">
        <v>0</v>
      </c>
      <c r="AC21" s="1"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52</v>
      </c>
      <c r="B22" s="1" t="s">
        <v>42</v>
      </c>
      <c r="C22" s="1">
        <v>400.2</v>
      </c>
      <c r="D22" s="1"/>
      <c r="E22" s="14">
        <f>118.4+E21</f>
        <v>136.9</v>
      </c>
      <c r="F22" s="14">
        <f>233.7+F21</f>
        <v>185.6</v>
      </c>
      <c r="G22" s="6">
        <v>1</v>
      </c>
      <c r="H22" s="1">
        <v>180</v>
      </c>
      <c r="I22" s="1" t="s">
        <v>34</v>
      </c>
      <c r="J22" s="1">
        <v>115.3</v>
      </c>
      <c r="K22" s="1">
        <f t="shared" si="1"/>
        <v>21.600000000000009</v>
      </c>
      <c r="L22" s="1"/>
      <c r="M22" s="1"/>
      <c r="N22" s="1">
        <v>307.10000000000002</v>
      </c>
      <c r="O22" s="1">
        <f t="shared" si="3"/>
        <v>27.380000000000003</v>
      </c>
      <c r="P22" s="5"/>
      <c r="Q22" s="5"/>
      <c r="R22" s="1"/>
      <c r="S22" s="1">
        <f t="shared" si="4"/>
        <v>17.994886778670562</v>
      </c>
      <c r="T22" s="1">
        <f t="shared" si="5"/>
        <v>17.994886778670562</v>
      </c>
      <c r="U22" s="1">
        <v>42</v>
      </c>
      <c r="V22" s="1">
        <v>26.64</v>
      </c>
      <c r="W22" s="1">
        <v>44.46</v>
      </c>
      <c r="X22" s="1">
        <v>31.08</v>
      </c>
      <c r="Y22" s="15" t="s">
        <v>53</v>
      </c>
      <c r="Z22" s="1">
        <f t="shared" si="2"/>
        <v>0</v>
      </c>
      <c r="AA22" s="6">
        <v>3.7</v>
      </c>
      <c r="AB22" s="9">
        <f t="shared" ref="AB22:AB35" si="8">P22/AA22</f>
        <v>0</v>
      </c>
      <c r="AC22" s="1">
        <f t="shared" ref="AC22:AC35" si="9">AB22*AA22*G22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42</v>
      </c>
      <c r="C23" s="1">
        <v>32.299999999999997</v>
      </c>
      <c r="D23" s="1"/>
      <c r="E23" s="1">
        <v>5.5</v>
      </c>
      <c r="F23" s="1">
        <v>26.8</v>
      </c>
      <c r="G23" s="6">
        <v>1</v>
      </c>
      <c r="H23" s="1">
        <v>180</v>
      </c>
      <c r="I23" s="1"/>
      <c r="J23" s="1">
        <v>11.2</v>
      </c>
      <c r="K23" s="1">
        <f t="shared" si="1"/>
        <v>-5.6999999999999993</v>
      </c>
      <c r="L23" s="1"/>
      <c r="M23" s="1"/>
      <c r="N23" s="1">
        <v>0</v>
      </c>
      <c r="O23" s="1">
        <f t="shared" si="3"/>
        <v>1.1000000000000001</v>
      </c>
      <c r="P23" s="5"/>
      <c r="Q23" s="5"/>
      <c r="R23" s="1"/>
      <c r="S23" s="1">
        <f t="shared" si="4"/>
        <v>24.363636363636363</v>
      </c>
      <c r="T23" s="1">
        <f t="shared" si="5"/>
        <v>24.363636363636363</v>
      </c>
      <c r="U23" s="1">
        <v>1.08</v>
      </c>
      <c r="V23" s="1">
        <v>2.1800000000000002</v>
      </c>
      <c r="W23" s="1">
        <v>3.24</v>
      </c>
      <c r="X23" s="1">
        <v>1.08</v>
      </c>
      <c r="Y23" s="1"/>
      <c r="Z23" s="1">
        <f t="shared" si="2"/>
        <v>0</v>
      </c>
      <c r="AA23" s="6">
        <v>1.8</v>
      </c>
      <c r="AB23" s="9">
        <f t="shared" si="8"/>
        <v>0</v>
      </c>
      <c r="AC23" s="1">
        <f t="shared" si="9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33</v>
      </c>
      <c r="C24" s="1">
        <v>294</v>
      </c>
      <c r="D24" s="1">
        <v>732</v>
      </c>
      <c r="E24" s="1">
        <v>305</v>
      </c>
      <c r="F24" s="1">
        <v>623</v>
      </c>
      <c r="G24" s="6">
        <v>0.25</v>
      </c>
      <c r="H24" s="1">
        <v>180</v>
      </c>
      <c r="I24" s="1" t="s">
        <v>56</v>
      </c>
      <c r="J24" s="1">
        <v>287</v>
      </c>
      <c r="K24" s="1">
        <f t="shared" si="1"/>
        <v>18</v>
      </c>
      <c r="L24" s="1"/>
      <c r="M24" s="1"/>
      <c r="N24" s="1">
        <v>114</v>
      </c>
      <c r="O24" s="1">
        <f t="shared" si="3"/>
        <v>61</v>
      </c>
      <c r="P24" s="5">
        <f>15*O24-N24-F24</f>
        <v>178</v>
      </c>
      <c r="Q24" s="5"/>
      <c r="R24" s="1"/>
      <c r="S24" s="1">
        <f t="shared" si="4"/>
        <v>15</v>
      </c>
      <c r="T24" s="1">
        <f t="shared" si="5"/>
        <v>12.081967213114755</v>
      </c>
      <c r="U24" s="1">
        <v>74.400000000000006</v>
      </c>
      <c r="V24" s="1">
        <v>86.6</v>
      </c>
      <c r="W24" s="1">
        <v>67</v>
      </c>
      <c r="X24" s="1">
        <v>34.799999999999997</v>
      </c>
      <c r="Y24" s="1"/>
      <c r="Z24" s="1">
        <f t="shared" si="2"/>
        <v>44.5</v>
      </c>
      <c r="AA24" s="6">
        <v>6</v>
      </c>
      <c r="AB24" s="9">
        <v>30</v>
      </c>
      <c r="AC24" s="1">
        <f t="shared" si="9"/>
        <v>45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51</v>
      </c>
      <c r="D25" s="1">
        <v>432</v>
      </c>
      <c r="E25" s="1">
        <v>75</v>
      </c>
      <c r="F25" s="1">
        <v>391</v>
      </c>
      <c r="G25" s="6">
        <v>0.25</v>
      </c>
      <c r="H25" s="1">
        <v>180</v>
      </c>
      <c r="I25" s="1" t="s">
        <v>34</v>
      </c>
      <c r="J25" s="1">
        <v>76</v>
      </c>
      <c r="K25" s="1">
        <f t="shared" si="1"/>
        <v>-1</v>
      </c>
      <c r="L25" s="1"/>
      <c r="M25" s="1"/>
      <c r="N25" s="1">
        <v>0</v>
      </c>
      <c r="O25" s="1">
        <f t="shared" si="3"/>
        <v>15</v>
      </c>
      <c r="P25" s="5"/>
      <c r="Q25" s="5"/>
      <c r="R25" s="1"/>
      <c r="S25" s="1">
        <f t="shared" si="4"/>
        <v>26.066666666666666</v>
      </c>
      <c r="T25" s="1">
        <f t="shared" si="5"/>
        <v>26.066666666666666</v>
      </c>
      <c r="U25" s="1">
        <v>16.2</v>
      </c>
      <c r="V25" s="1">
        <v>36.4</v>
      </c>
      <c r="W25" s="1">
        <v>17.8</v>
      </c>
      <c r="X25" s="1">
        <v>19.2</v>
      </c>
      <c r="Y25" s="1"/>
      <c r="Z25" s="1">
        <f t="shared" si="2"/>
        <v>0</v>
      </c>
      <c r="AA25" s="6">
        <v>6</v>
      </c>
      <c r="AB25" s="9">
        <f t="shared" si="8"/>
        <v>0</v>
      </c>
      <c r="AC25" s="1">
        <f t="shared" si="9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33</v>
      </c>
      <c r="C26" s="1">
        <v>23</v>
      </c>
      <c r="D26" s="1">
        <v>156</v>
      </c>
      <c r="E26" s="1">
        <v>11</v>
      </c>
      <c r="F26" s="1">
        <v>146</v>
      </c>
      <c r="G26" s="6">
        <v>0.25</v>
      </c>
      <c r="H26" s="1">
        <v>180</v>
      </c>
      <c r="I26" s="1" t="s">
        <v>34</v>
      </c>
      <c r="J26" s="1">
        <v>38</v>
      </c>
      <c r="K26" s="1">
        <f t="shared" si="1"/>
        <v>-27</v>
      </c>
      <c r="L26" s="1"/>
      <c r="M26" s="1"/>
      <c r="N26" s="1">
        <v>0</v>
      </c>
      <c r="O26" s="1">
        <f t="shared" si="3"/>
        <v>2.2000000000000002</v>
      </c>
      <c r="P26" s="5"/>
      <c r="Q26" s="5"/>
      <c r="R26" s="1"/>
      <c r="S26" s="1">
        <f t="shared" si="4"/>
        <v>66.36363636363636</v>
      </c>
      <c r="T26" s="1">
        <f t="shared" si="5"/>
        <v>66.36363636363636</v>
      </c>
      <c r="U26" s="1">
        <v>9.1999999999999993</v>
      </c>
      <c r="V26" s="1">
        <v>13.4</v>
      </c>
      <c r="W26" s="1">
        <v>3.2</v>
      </c>
      <c r="X26" s="1">
        <v>6</v>
      </c>
      <c r="Y26" s="1"/>
      <c r="Z26" s="1">
        <f t="shared" si="2"/>
        <v>0</v>
      </c>
      <c r="AA26" s="6">
        <v>6</v>
      </c>
      <c r="AB26" s="9">
        <f t="shared" si="8"/>
        <v>0</v>
      </c>
      <c r="AC26" s="1">
        <f t="shared" si="9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42</v>
      </c>
      <c r="C27" s="1">
        <v>331</v>
      </c>
      <c r="D27" s="1"/>
      <c r="E27" s="1">
        <v>138</v>
      </c>
      <c r="F27" s="1">
        <v>169</v>
      </c>
      <c r="G27" s="6">
        <v>1</v>
      </c>
      <c r="H27" s="1">
        <v>180</v>
      </c>
      <c r="I27" s="1"/>
      <c r="J27" s="1">
        <v>135.69999999999999</v>
      </c>
      <c r="K27" s="1">
        <f t="shared" si="1"/>
        <v>2.3000000000000114</v>
      </c>
      <c r="L27" s="1"/>
      <c r="M27" s="1"/>
      <c r="N27" s="1">
        <v>96</v>
      </c>
      <c r="O27" s="1">
        <f t="shared" si="3"/>
        <v>27.6</v>
      </c>
      <c r="P27" s="5">
        <f t="shared" ref="P27:P30" si="10">15*O27-N27-F27</f>
        <v>149</v>
      </c>
      <c r="Q27" s="5"/>
      <c r="R27" s="1"/>
      <c r="S27" s="1">
        <f t="shared" si="4"/>
        <v>15</v>
      </c>
      <c r="T27" s="1">
        <f t="shared" si="5"/>
        <v>9.6014492753623184</v>
      </c>
      <c r="U27" s="1">
        <v>28.6</v>
      </c>
      <c r="V27" s="1">
        <v>10.8</v>
      </c>
      <c r="W27" s="1">
        <v>33.6</v>
      </c>
      <c r="X27" s="1">
        <v>16.8</v>
      </c>
      <c r="Y27" s="1"/>
      <c r="Z27" s="1">
        <f t="shared" si="2"/>
        <v>149</v>
      </c>
      <c r="AA27" s="6">
        <v>6</v>
      </c>
      <c r="AB27" s="9">
        <v>25</v>
      </c>
      <c r="AC27" s="1">
        <f t="shared" si="9"/>
        <v>150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334</v>
      </c>
      <c r="D28" s="1">
        <v>492</v>
      </c>
      <c r="E28" s="1">
        <v>478</v>
      </c>
      <c r="F28" s="1">
        <v>282</v>
      </c>
      <c r="G28" s="6">
        <v>0.25</v>
      </c>
      <c r="H28" s="1">
        <v>180</v>
      </c>
      <c r="I28" s="1" t="s">
        <v>34</v>
      </c>
      <c r="J28" s="1">
        <v>478</v>
      </c>
      <c r="K28" s="1">
        <f t="shared" si="1"/>
        <v>0</v>
      </c>
      <c r="L28" s="1"/>
      <c r="M28" s="1"/>
      <c r="N28" s="1">
        <v>336</v>
      </c>
      <c r="O28" s="1">
        <f t="shared" si="3"/>
        <v>95.6</v>
      </c>
      <c r="P28" s="5">
        <f t="shared" si="10"/>
        <v>816</v>
      </c>
      <c r="Q28" s="5"/>
      <c r="R28" s="1"/>
      <c r="S28" s="1">
        <f t="shared" si="4"/>
        <v>15.000000000000002</v>
      </c>
      <c r="T28" s="1">
        <f t="shared" si="5"/>
        <v>6.464435146443515</v>
      </c>
      <c r="U28" s="1">
        <v>78.2</v>
      </c>
      <c r="V28" s="1">
        <v>76.2</v>
      </c>
      <c r="W28" s="1">
        <v>69.2</v>
      </c>
      <c r="X28" s="1">
        <v>56</v>
      </c>
      <c r="Y28" s="1"/>
      <c r="Z28" s="1">
        <f t="shared" si="2"/>
        <v>204</v>
      </c>
      <c r="AA28" s="6">
        <v>12</v>
      </c>
      <c r="AB28" s="9">
        <v>68</v>
      </c>
      <c r="AC28" s="1">
        <f t="shared" si="9"/>
        <v>204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1255</v>
      </c>
      <c r="D29" s="1"/>
      <c r="E29" s="1">
        <v>322</v>
      </c>
      <c r="F29" s="1">
        <v>703</v>
      </c>
      <c r="G29" s="6">
        <v>0.25</v>
      </c>
      <c r="H29" s="1">
        <v>180</v>
      </c>
      <c r="I29" s="1" t="s">
        <v>34</v>
      </c>
      <c r="J29" s="1">
        <v>323</v>
      </c>
      <c r="K29" s="1">
        <f t="shared" si="1"/>
        <v>-1</v>
      </c>
      <c r="L29" s="1"/>
      <c r="M29" s="1"/>
      <c r="N29" s="1">
        <v>60</v>
      </c>
      <c r="O29" s="1">
        <f t="shared" si="3"/>
        <v>64.400000000000006</v>
      </c>
      <c r="P29" s="5">
        <f t="shared" si="10"/>
        <v>203.00000000000011</v>
      </c>
      <c r="Q29" s="5"/>
      <c r="R29" s="1"/>
      <c r="S29" s="1">
        <f t="shared" si="4"/>
        <v>15</v>
      </c>
      <c r="T29" s="1">
        <f t="shared" si="5"/>
        <v>11.847826086956522</v>
      </c>
      <c r="U29" s="1">
        <v>77.599999999999994</v>
      </c>
      <c r="V29" s="1">
        <v>46.6</v>
      </c>
      <c r="W29" s="1">
        <v>110</v>
      </c>
      <c r="X29" s="1">
        <v>56.8</v>
      </c>
      <c r="Y29" s="1"/>
      <c r="Z29" s="1">
        <f t="shared" si="2"/>
        <v>50.750000000000028</v>
      </c>
      <c r="AA29" s="6">
        <v>12</v>
      </c>
      <c r="AB29" s="9">
        <v>17</v>
      </c>
      <c r="AC29" s="1">
        <f t="shared" si="9"/>
        <v>51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33</v>
      </c>
      <c r="C30" s="1">
        <v>6</v>
      </c>
      <c r="D30" s="1">
        <v>48</v>
      </c>
      <c r="E30" s="1">
        <v>33</v>
      </c>
      <c r="F30" s="1">
        <v>18</v>
      </c>
      <c r="G30" s="6">
        <v>0.25</v>
      </c>
      <c r="H30" s="1">
        <v>180</v>
      </c>
      <c r="I30" s="1"/>
      <c r="J30" s="1">
        <v>31</v>
      </c>
      <c r="K30" s="1">
        <f t="shared" si="1"/>
        <v>2</v>
      </c>
      <c r="L30" s="1"/>
      <c r="M30" s="1"/>
      <c r="N30" s="1">
        <v>12</v>
      </c>
      <c r="O30" s="1">
        <f t="shared" si="3"/>
        <v>6.6</v>
      </c>
      <c r="P30" s="5">
        <f t="shared" si="10"/>
        <v>69</v>
      </c>
      <c r="Q30" s="5"/>
      <c r="R30" s="1"/>
      <c r="S30" s="1">
        <f t="shared" si="4"/>
        <v>15</v>
      </c>
      <c r="T30" s="1">
        <f t="shared" si="5"/>
        <v>4.5454545454545459</v>
      </c>
      <c r="U30" s="1">
        <v>4</v>
      </c>
      <c r="V30" s="1">
        <v>4.4000000000000004</v>
      </c>
      <c r="W30" s="1">
        <v>3</v>
      </c>
      <c r="X30" s="1">
        <v>2.4</v>
      </c>
      <c r="Y30" s="1"/>
      <c r="Z30" s="1">
        <f t="shared" si="2"/>
        <v>17.25</v>
      </c>
      <c r="AA30" s="6">
        <v>12</v>
      </c>
      <c r="AB30" s="9">
        <v>6</v>
      </c>
      <c r="AC30" s="1">
        <f t="shared" si="9"/>
        <v>18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132</v>
      </c>
      <c r="D31" s="1"/>
      <c r="E31" s="1">
        <v>14</v>
      </c>
      <c r="F31" s="1">
        <v>118</v>
      </c>
      <c r="G31" s="6">
        <v>0.25</v>
      </c>
      <c r="H31" s="1">
        <v>180</v>
      </c>
      <c r="I31" s="1" t="s">
        <v>34</v>
      </c>
      <c r="J31" s="1">
        <v>15</v>
      </c>
      <c r="K31" s="1">
        <f t="shared" si="1"/>
        <v>-1</v>
      </c>
      <c r="L31" s="1"/>
      <c r="M31" s="1"/>
      <c r="N31" s="1">
        <v>0</v>
      </c>
      <c r="O31" s="1">
        <f t="shared" si="3"/>
        <v>2.8</v>
      </c>
      <c r="P31" s="5"/>
      <c r="Q31" s="5"/>
      <c r="R31" s="1"/>
      <c r="S31" s="1">
        <f t="shared" si="4"/>
        <v>42.142857142857146</v>
      </c>
      <c r="T31" s="1">
        <f t="shared" si="5"/>
        <v>42.142857142857146</v>
      </c>
      <c r="U31" s="1">
        <v>4.8</v>
      </c>
      <c r="V31" s="1">
        <v>4.8</v>
      </c>
      <c r="W31" s="1">
        <v>2.4</v>
      </c>
      <c r="X31" s="1">
        <v>0</v>
      </c>
      <c r="Y31" s="17" t="s">
        <v>64</v>
      </c>
      <c r="Z31" s="1">
        <f t="shared" si="2"/>
        <v>0</v>
      </c>
      <c r="AA31" s="6">
        <v>6</v>
      </c>
      <c r="AB31" s="9">
        <f t="shared" si="8"/>
        <v>0</v>
      </c>
      <c r="AC31" s="1">
        <f t="shared" si="9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440</v>
      </c>
      <c r="D32" s="1"/>
      <c r="E32" s="1">
        <v>84</v>
      </c>
      <c r="F32" s="1">
        <v>176</v>
      </c>
      <c r="G32" s="6">
        <v>0.25</v>
      </c>
      <c r="H32" s="1">
        <v>180</v>
      </c>
      <c r="I32" s="1" t="s">
        <v>34</v>
      </c>
      <c r="J32" s="1">
        <v>84</v>
      </c>
      <c r="K32" s="1">
        <f t="shared" si="1"/>
        <v>0</v>
      </c>
      <c r="L32" s="1"/>
      <c r="M32" s="1"/>
      <c r="N32" s="1">
        <v>456</v>
      </c>
      <c r="O32" s="1">
        <f t="shared" si="3"/>
        <v>16.8</v>
      </c>
      <c r="P32" s="5"/>
      <c r="Q32" s="5"/>
      <c r="R32" s="1"/>
      <c r="S32" s="1">
        <f t="shared" si="4"/>
        <v>37.61904761904762</v>
      </c>
      <c r="T32" s="1">
        <f t="shared" si="5"/>
        <v>37.61904761904762</v>
      </c>
      <c r="U32" s="1">
        <v>51.2</v>
      </c>
      <c r="V32" s="1">
        <v>24.2</v>
      </c>
      <c r="W32" s="1">
        <v>40.6</v>
      </c>
      <c r="X32" s="1">
        <v>11</v>
      </c>
      <c r="Y32" s="1"/>
      <c r="Z32" s="1">
        <f t="shared" si="2"/>
        <v>0</v>
      </c>
      <c r="AA32" s="6">
        <v>12</v>
      </c>
      <c r="AB32" s="9">
        <f t="shared" si="8"/>
        <v>0</v>
      </c>
      <c r="AC32" s="1">
        <f t="shared" si="9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33</v>
      </c>
      <c r="C33" s="1">
        <v>75</v>
      </c>
      <c r="D33" s="1"/>
      <c r="E33" s="1">
        <v>15</v>
      </c>
      <c r="F33" s="1">
        <v>50</v>
      </c>
      <c r="G33" s="6">
        <v>0.75</v>
      </c>
      <c r="H33" s="1">
        <v>180</v>
      </c>
      <c r="I33" s="1" t="s">
        <v>34</v>
      </c>
      <c r="J33" s="1">
        <v>15</v>
      </c>
      <c r="K33" s="1">
        <f t="shared" si="1"/>
        <v>0</v>
      </c>
      <c r="L33" s="1"/>
      <c r="M33" s="1"/>
      <c r="N33" s="1">
        <v>0</v>
      </c>
      <c r="O33" s="1">
        <f t="shared" si="3"/>
        <v>3</v>
      </c>
      <c r="P33" s="5"/>
      <c r="Q33" s="5"/>
      <c r="R33" s="1"/>
      <c r="S33" s="1">
        <f t="shared" si="4"/>
        <v>16.666666666666668</v>
      </c>
      <c r="T33" s="1">
        <f t="shared" si="5"/>
        <v>16.666666666666668</v>
      </c>
      <c r="U33" s="1">
        <v>4.8</v>
      </c>
      <c r="V33" s="1">
        <v>5</v>
      </c>
      <c r="W33" s="1">
        <v>7.2</v>
      </c>
      <c r="X33" s="1">
        <v>9.6</v>
      </c>
      <c r="Y33" s="1"/>
      <c r="Z33" s="1">
        <f t="shared" si="2"/>
        <v>0</v>
      </c>
      <c r="AA33" s="6">
        <v>8</v>
      </c>
      <c r="AB33" s="9">
        <f t="shared" si="8"/>
        <v>0</v>
      </c>
      <c r="AC33" s="1">
        <f t="shared" si="9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156</v>
      </c>
      <c r="D34" s="1"/>
      <c r="E34" s="1">
        <v>21</v>
      </c>
      <c r="F34" s="1">
        <v>109</v>
      </c>
      <c r="G34" s="6">
        <v>0.75</v>
      </c>
      <c r="H34" s="1">
        <v>180</v>
      </c>
      <c r="I34" s="1" t="s">
        <v>34</v>
      </c>
      <c r="J34" s="1">
        <v>20</v>
      </c>
      <c r="K34" s="1">
        <f t="shared" si="1"/>
        <v>1</v>
      </c>
      <c r="L34" s="1"/>
      <c r="M34" s="1"/>
      <c r="N34" s="1">
        <v>0</v>
      </c>
      <c r="O34" s="1">
        <f t="shared" si="3"/>
        <v>4.2</v>
      </c>
      <c r="P34" s="5"/>
      <c r="Q34" s="5"/>
      <c r="R34" s="1"/>
      <c r="S34" s="1">
        <f t="shared" si="4"/>
        <v>25.952380952380953</v>
      </c>
      <c r="T34" s="1">
        <f t="shared" si="5"/>
        <v>25.952380952380953</v>
      </c>
      <c r="U34" s="1">
        <v>8.6</v>
      </c>
      <c r="V34" s="1">
        <v>9.4</v>
      </c>
      <c r="W34" s="1">
        <v>6</v>
      </c>
      <c r="X34" s="1">
        <v>9.1999999999999993</v>
      </c>
      <c r="Y34" s="17" t="s">
        <v>64</v>
      </c>
      <c r="Z34" s="1">
        <f t="shared" si="2"/>
        <v>0</v>
      </c>
      <c r="AA34" s="6">
        <v>8</v>
      </c>
      <c r="AB34" s="9">
        <f t="shared" si="8"/>
        <v>0</v>
      </c>
      <c r="AC34" s="1">
        <f t="shared" si="9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68</v>
      </c>
      <c r="B35" s="1" t="s">
        <v>33</v>
      </c>
      <c r="C35" s="1">
        <v>50</v>
      </c>
      <c r="D35" s="1"/>
      <c r="E35" s="14">
        <f>10+E36</f>
        <v>17</v>
      </c>
      <c r="F35" s="14">
        <f>30+F36</f>
        <v>42</v>
      </c>
      <c r="G35" s="6">
        <v>0.75</v>
      </c>
      <c r="H35" s="1">
        <v>180</v>
      </c>
      <c r="I35" s="1" t="s">
        <v>34</v>
      </c>
      <c r="J35" s="1">
        <v>10</v>
      </c>
      <c r="K35" s="1">
        <f t="shared" si="1"/>
        <v>7</v>
      </c>
      <c r="L35" s="1"/>
      <c r="M35" s="1"/>
      <c r="N35" s="1">
        <v>56</v>
      </c>
      <c r="O35" s="1">
        <f t="shared" si="3"/>
        <v>3.4</v>
      </c>
      <c r="P35" s="5"/>
      <c r="Q35" s="5"/>
      <c r="R35" s="1"/>
      <c r="S35" s="1">
        <f t="shared" si="4"/>
        <v>28.823529411764707</v>
      </c>
      <c r="T35" s="1">
        <f t="shared" si="5"/>
        <v>28.823529411764707</v>
      </c>
      <c r="U35" s="1">
        <v>8.1999999999999993</v>
      </c>
      <c r="V35" s="1">
        <v>6.2</v>
      </c>
      <c r="W35" s="1">
        <v>7.8</v>
      </c>
      <c r="X35" s="1">
        <v>4.4000000000000004</v>
      </c>
      <c r="Y35" s="15" t="s">
        <v>69</v>
      </c>
      <c r="Z35" s="1">
        <f t="shared" si="2"/>
        <v>0</v>
      </c>
      <c r="AA35" s="6">
        <v>8</v>
      </c>
      <c r="AB35" s="9">
        <f t="shared" si="8"/>
        <v>0</v>
      </c>
      <c r="AC35" s="1">
        <f t="shared" si="9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" t="s">
        <v>33</v>
      </c>
      <c r="C36" s="1">
        <v>19</v>
      </c>
      <c r="D36" s="1"/>
      <c r="E36" s="14">
        <v>7</v>
      </c>
      <c r="F36" s="14">
        <v>12</v>
      </c>
      <c r="G36" s="6">
        <v>0</v>
      </c>
      <c r="H36" s="1" t="e">
        <v>#N/A</v>
      </c>
      <c r="I36" s="1"/>
      <c r="J36" s="1">
        <v>7</v>
      </c>
      <c r="K36" s="1">
        <f t="shared" si="1"/>
        <v>0</v>
      </c>
      <c r="L36" s="1"/>
      <c r="M36" s="1"/>
      <c r="N36" s="1">
        <v>0</v>
      </c>
      <c r="O36" s="1">
        <f t="shared" si="3"/>
        <v>1.4</v>
      </c>
      <c r="P36" s="5"/>
      <c r="Q36" s="5"/>
      <c r="R36" s="1"/>
      <c r="S36" s="1">
        <f t="shared" si="4"/>
        <v>8.5714285714285712</v>
      </c>
      <c r="T36" s="1">
        <f t="shared" si="5"/>
        <v>8.5714285714285712</v>
      </c>
      <c r="U36" s="1">
        <v>0.4</v>
      </c>
      <c r="V36" s="1">
        <v>0.4</v>
      </c>
      <c r="W36" s="1">
        <v>0.6</v>
      </c>
      <c r="X36" s="1">
        <v>1.2</v>
      </c>
      <c r="Y36" s="15" t="s">
        <v>71</v>
      </c>
      <c r="Z36" s="1">
        <f t="shared" si="2"/>
        <v>0</v>
      </c>
      <c r="AA36" s="6">
        <v>0</v>
      </c>
      <c r="AB36" s="9">
        <v>0</v>
      </c>
      <c r="AC36" s="1"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33</v>
      </c>
      <c r="C37" s="1">
        <v>159</v>
      </c>
      <c r="D37" s="1"/>
      <c r="E37" s="1">
        <v>33</v>
      </c>
      <c r="F37" s="1">
        <v>107</v>
      </c>
      <c r="G37" s="6">
        <v>0.75</v>
      </c>
      <c r="H37" s="1">
        <v>180</v>
      </c>
      <c r="I37" s="1" t="s">
        <v>34</v>
      </c>
      <c r="J37" s="1">
        <v>33</v>
      </c>
      <c r="K37" s="1">
        <f t="shared" si="1"/>
        <v>0</v>
      </c>
      <c r="L37" s="1"/>
      <c r="M37" s="1"/>
      <c r="N37" s="1">
        <v>0</v>
      </c>
      <c r="O37" s="1">
        <f t="shared" si="3"/>
        <v>6.6</v>
      </c>
      <c r="P37" s="5"/>
      <c r="Q37" s="5"/>
      <c r="R37" s="1"/>
      <c r="S37" s="1">
        <f t="shared" si="4"/>
        <v>16.212121212121215</v>
      </c>
      <c r="T37" s="1">
        <f t="shared" si="5"/>
        <v>16.212121212121215</v>
      </c>
      <c r="U37" s="1">
        <v>10</v>
      </c>
      <c r="V37" s="1">
        <v>4.2</v>
      </c>
      <c r="W37" s="1">
        <v>4.8</v>
      </c>
      <c r="X37" s="1">
        <v>12.2</v>
      </c>
      <c r="Y37" s="1"/>
      <c r="Z37" s="1">
        <f t="shared" si="2"/>
        <v>0</v>
      </c>
      <c r="AA37" s="6">
        <v>8</v>
      </c>
      <c r="AB37" s="9">
        <f>P37/AA37</f>
        <v>0</v>
      </c>
      <c r="AC37" s="1">
        <f>AB37*AA37*G37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73</v>
      </c>
      <c r="B38" s="1" t="s">
        <v>33</v>
      </c>
      <c r="C38" s="1">
        <v>-16</v>
      </c>
      <c r="D38" s="1"/>
      <c r="E38" s="1"/>
      <c r="F38" s="14">
        <v>-16</v>
      </c>
      <c r="G38" s="6">
        <v>0</v>
      </c>
      <c r="H38" s="1" t="e">
        <v>#N/A</v>
      </c>
      <c r="I38" s="1"/>
      <c r="J38" s="1"/>
      <c r="K38" s="1">
        <f t="shared" ref="K38:K69" si="11">E38-J38</f>
        <v>0</v>
      </c>
      <c r="L38" s="1"/>
      <c r="M38" s="1"/>
      <c r="N38" s="1">
        <v>0</v>
      </c>
      <c r="O38" s="1">
        <f t="shared" si="3"/>
        <v>0</v>
      </c>
      <c r="P38" s="5"/>
      <c r="Q38" s="5"/>
      <c r="R38" s="1"/>
      <c r="S38" s="1" t="e">
        <f t="shared" si="4"/>
        <v>#DIV/0!</v>
      </c>
      <c r="T38" s="1" t="e">
        <f t="shared" si="5"/>
        <v>#DIV/0!</v>
      </c>
      <c r="U38" s="1">
        <v>0</v>
      </c>
      <c r="V38" s="1">
        <v>3.2</v>
      </c>
      <c r="W38" s="1">
        <v>0</v>
      </c>
      <c r="X38" s="1">
        <v>0</v>
      </c>
      <c r="Y38" s="15" t="s">
        <v>74</v>
      </c>
      <c r="Z38" s="1">
        <f t="shared" ref="Z38:Z69" si="12">P38*G38</f>
        <v>0</v>
      </c>
      <c r="AA38" s="6">
        <v>0</v>
      </c>
      <c r="AB38" s="9">
        <v>0</v>
      </c>
      <c r="AC38" s="1"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33</v>
      </c>
      <c r="C39" s="1">
        <v>220</v>
      </c>
      <c r="D39" s="1"/>
      <c r="E39" s="1">
        <v>37</v>
      </c>
      <c r="F39" s="1">
        <v>149</v>
      </c>
      <c r="G39" s="6">
        <v>0.9</v>
      </c>
      <c r="H39" s="1">
        <v>180</v>
      </c>
      <c r="I39" s="1" t="s">
        <v>34</v>
      </c>
      <c r="J39" s="1">
        <v>37</v>
      </c>
      <c r="K39" s="1">
        <f t="shared" si="11"/>
        <v>0</v>
      </c>
      <c r="L39" s="1"/>
      <c r="M39" s="1"/>
      <c r="N39" s="1">
        <v>32</v>
      </c>
      <c r="O39" s="1">
        <f t="shared" si="3"/>
        <v>7.4</v>
      </c>
      <c r="P39" s="5"/>
      <c r="Q39" s="5"/>
      <c r="R39" s="1"/>
      <c r="S39" s="1">
        <f t="shared" si="4"/>
        <v>24.45945945945946</v>
      </c>
      <c r="T39" s="1">
        <f t="shared" si="5"/>
        <v>24.45945945945946</v>
      </c>
      <c r="U39" s="1">
        <v>15.4</v>
      </c>
      <c r="V39" s="1">
        <v>13.4</v>
      </c>
      <c r="W39" s="1">
        <v>22</v>
      </c>
      <c r="X39" s="1">
        <v>11</v>
      </c>
      <c r="Y39" s="1"/>
      <c r="Z39" s="1">
        <f t="shared" si="12"/>
        <v>0</v>
      </c>
      <c r="AA39" s="6">
        <v>8</v>
      </c>
      <c r="AB39" s="9">
        <f t="shared" ref="AB39:AB42" si="13">P39/AA39</f>
        <v>0</v>
      </c>
      <c r="AC39" s="1">
        <f t="shared" ref="AC39:AC44" si="14">AB39*AA39*G39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33</v>
      </c>
      <c r="C40" s="1">
        <v>125</v>
      </c>
      <c r="D40" s="1"/>
      <c r="E40" s="1">
        <v>4</v>
      </c>
      <c r="F40" s="1">
        <v>121</v>
      </c>
      <c r="G40" s="6">
        <v>0.43</v>
      </c>
      <c r="H40" s="1">
        <v>180</v>
      </c>
      <c r="I40" s="1" t="s">
        <v>34</v>
      </c>
      <c r="J40" s="1">
        <v>4</v>
      </c>
      <c r="K40" s="1">
        <f t="shared" si="11"/>
        <v>0</v>
      </c>
      <c r="L40" s="1"/>
      <c r="M40" s="1"/>
      <c r="N40" s="1">
        <v>0</v>
      </c>
      <c r="O40" s="1">
        <f t="shared" si="3"/>
        <v>0.8</v>
      </c>
      <c r="P40" s="5"/>
      <c r="Q40" s="5"/>
      <c r="R40" s="1"/>
      <c r="S40" s="1">
        <f t="shared" si="4"/>
        <v>151.25</v>
      </c>
      <c r="T40" s="1">
        <f t="shared" si="5"/>
        <v>151.25</v>
      </c>
      <c r="U40" s="1">
        <v>0</v>
      </c>
      <c r="V40" s="1">
        <v>0.8</v>
      </c>
      <c r="W40" s="1">
        <v>8</v>
      </c>
      <c r="X40" s="1">
        <v>2.6</v>
      </c>
      <c r="Y40" s="17" t="s">
        <v>64</v>
      </c>
      <c r="Z40" s="1">
        <f t="shared" si="12"/>
        <v>0</v>
      </c>
      <c r="AA40" s="6">
        <v>16</v>
      </c>
      <c r="AB40" s="9">
        <f t="shared" si="13"/>
        <v>0</v>
      </c>
      <c r="AC40" s="1">
        <f t="shared" si="14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33</v>
      </c>
      <c r="C41" s="1">
        <v>228</v>
      </c>
      <c r="D41" s="1"/>
      <c r="E41" s="1">
        <v>50</v>
      </c>
      <c r="F41" s="1">
        <v>160</v>
      </c>
      <c r="G41" s="6">
        <v>0.9</v>
      </c>
      <c r="H41" s="1">
        <v>180</v>
      </c>
      <c r="I41" s="1" t="s">
        <v>34</v>
      </c>
      <c r="J41" s="1">
        <v>50</v>
      </c>
      <c r="K41" s="1">
        <f t="shared" si="11"/>
        <v>0</v>
      </c>
      <c r="L41" s="1"/>
      <c r="M41" s="1"/>
      <c r="N41" s="1">
        <v>16</v>
      </c>
      <c r="O41" s="1">
        <f t="shared" si="3"/>
        <v>10</v>
      </c>
      <c r="P41" s="5"/>
      <c r="Q41" s="5"/>
      <c r="R41" s="1"/>
      <c r="S41" s="1">
        <f t="shared" si="4"/>
        <v>17.600000000000001</v>
      </c>
      <c r="T41" s="1">
        <f t="shared" si="5"/>
        <v>17.600000000000001</v>
      </c>
      <c r="U41" s="1">
        <v>16.2</v>
      </c>
      <c r="V41" s="1">
        <v>13.6</v>
      </c>
      <c r="W41" s="1">
        <v>23.8</v>
      </c>
      <c r="X41" s="1">
        <v>26.2</v>
      </c>
      <c r="Y41" s="16"/>
      <c r="Z41" s="1">
        <f t="shared" si="12"/>
        <v>0</v>
      </c>
      <c r="AA41" s="6">
        <v>8</v>
      </c>
      <c r="AB41" s="9">
        <f t="shared" si="13"/>
        <v>0</v>
      </c>
      <c r="AC41" s="1">
        <f t="shared" si="14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78</v>
      </c>
      <c r="B42" s="1" t="s">
        <v>33</v>
      </c>
      <c r="C42" s="1">
        <v>32</v>
      </c>
      <c r="D42" s="1">
        <v>48</v>
      </c>
      <c r="E42" s="1">
        <v>10</v>
      </c>
      <c r="F42" s="14">
        <f>70+F38</f>
        <v>54</v>
      </c>
      <c r="G42" s="6">
        <v>0.43</v>
      </c>
      <c r="H42" s="1">
        <v>180</v>
      </c>
      <c r="I42" s="1"/>
      <c r="J42" s="1">
        <v>10</v>
      </c>
      <c r="K42" s="1">
        <f t="shared" si="11"/>
        <v>0</v>
      </c>
      <c r="L42" s="1"/>
      <c r="M42" s="1"/>
      <c r="N42" s="1">
        <v>0</v>
      </c>
      <c r="O42" s="1">
        <f t="shared" si="3"/>
        <v>2</v>
      </c>
      <c r="P42" s="5"/>
      <c r="Q42" s="5"/>
      <c r="R42" s="1"/>
      <c r="S42" s="1">
        <f t="shared" si="4"/>
        <v>27</v>
      </c>
      <c r="T42" s="1">
        <f t="shared" si="5"/>
        <v>27</v>
      </c>
      <c r="U42" s="1">
        <v>0</v>
      </c>
      <c r="V42" s="1">
        <v>3.8</v>
      </c>
      <c r="W42" s="1">
        <v>2.2000000000000002</v>
      </c>
      <c r="X42" s="1">
        <v>0.8</v>
      </c>
      <c r="Y42" s="15" t="s">
        <v>79</v>
      </c>
      <c r="Z42" s="1">
        <f t="shared" si="12"/>
        <v>0</v>
      </c>
      <c r="AA42" s="6">
        <v>16</v>
      </c>
      <c r="AB42" s="9">
        <f t="shared" si="13"/>
        <v>0</v>
      </c>
      <c r="AC42" s="1">
        <f t="shared" si="14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33</v>
      </c>
      <c r="C43" s="1">
        <v>320</v>
      </c>
      <c r="D43" s="1">
        <v>120</v>
      </c>
      <c r="E43" s="1">
        <v>137</v>
      </c>
      <c r="F43" s="1">
        <v>277</v>
      </c>
      <c r="G43" s="6">
        <v>0.9</v>
      </c>
      <c r="H43" s="1">
        <v>180</v>
      </c>
      <c r="I43" s="1" t="s">
        <v>34</v>
      </c>
      <c r="J43" s="1">
        <v>134</v>
      </c>
      <c r="K43" s="1">
        <f t="shared" si="11"/>
        <v>3</v>
      </c>
      <c r="L43" s="1"/>
      <c r="M43" s="1"/>
      <c r="N43" s="1">
        <v>0</v>
      </c>
      <c r="O43" s="1">
        <f t="shared" si="3"/>
        <v>27.4</v>
      </c>
      <c r="P43" s="5">
        <f t="shared" ref="P43:P44" si="15">15*O43-N43-F43</f>
        <v>134</v>
      </c>
      <c r="Q43" s="5"/>
      <c r="R43" s="1"/>
      <c r="S43" s="1">
        <f t="shared" si="4"/>
        <v>15</v>
      </c>
      <c r="T43" s="1">
        <f t="shared" si="5"/>
        <v>10.109489051094892</v>
      </c>
      <c r="U43" s="1">
        <v>29</v>
      </c>
      <c r="V43" s="1">
        <v>32.799999999999997</v>
      </c>
      <c r="W43" s="1">
        <v>40</v>
      </c>
      <c r="X43" s="1">
        <v>28.6</v>
      </c>
      <c r="Y43" s="1"/>
      <c r="Z43" s="1">
        <f t="shared" si="12"/>
        <v>120.60000000000001</v>
      </c>
      <c r="AA43" s="6">
        <v>8</v>
      </c>
      <c r="AB43" s="9">
        <v>17</v>
      </c>
      <c r="AC43" s="1">
        <f t="shared" si="14"/>
        <v>122.4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81</v>
      </c>
      <c r="B44" s="1" t="s">
        <v>33</v>
      </c>
      <c r="C44" s="1">
        <v>92</v>
      </c>
      <c r="D44" s="1">
        <v>16</v>
      </c>
      <c r="E44" s="1">
        <v>22</v>
      </c>
      <c r="F44" s="14">
        <f>84+F45</f>
        <v>52</v>
      </c>
      <c r="G44" s="6">
        <v>0.43</v>
      </c>
      <c r="H44" s="1">
        <v>180</v>
      </c>
      <c r="I44" s="1" t="s">
        <v>34</v>
      </c>
      <c r="J44" s="1">
        <v>22</v>
      </c>
      <c r="K44" s="1">
        <f t="shared" si="11"/>
        <v>0</v>
      </c>
      <c r="L44" s="1"/>
      <c r="M44" s="1"/>
      <c r="N44" s="1">
        <v>0</v>
      </c>
      <c r="O44" s="1">
        <f t="shared" si="3"/>
        <v>4.4000000000000004</v>
      </c>
      <c r="P44" s="5">
        <f t="shared" si="15"/>
        <v>14</v>
      </c>
      <c r="Q44" s="5"/>
      <c r="R44" s="1"/>
      <c r="S44" s="1">
        <f t="shared" si="4"/>
        <v>14.999999999999998</v>
      </c>
      <c r="T44" s="1">
        <f t="shared" si="5"/>
        <v>11.818181818181817</v>
      </c>
      <c r="U44" s="1">
        <v>2.6</v>
      </c>
      <c r="V44" s="1">
        <v>5</v>
      </c>
      <c r="W44" s="1">
        <v>6.2</v>
      </c>
      <c r="X44" s="1">
        <v>5.2</v>
      </c>
      <c r="Y44" s="15" t="s">
        <v>115</v>
      </c>
      <c r="Z44" s="1">
        <f t="shared" si="12"/>
        <v>6.02</v>
      </c>
      <c r="AA44" s="6">
        <v>16</v>
      </c>
      <c r="AB44" s="9">
        <v>1</v>
      </c>
      <c r="AC44" s="1">
        <f t="shared" si="14"/>
        <v>6.88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82</v>
      </c>
      <c r="B45" s="1" t="s">
        <v>33</v>
      </c>
      <c r="C45" s="1">
        <v>-32</v>
      </c>
      <c r="D45" s="1"/>
      <c r="E45" s="1"/>
      <c r="F45" s="14">
        <v>-32</v>
      </c>
      <c r="G45" s="6">
        <v>0</v>
      </c>
      <c r="H45" s="1">
        <v>180</v>
      </c>
      <c r="I45" s="1"/>
      <c r="J45" s="1"/>
      <c r="K45" s="1">
        <f t="shared" si="11"/>
        <v>0</v>
      </c>
      <c r="L45" s="1"/>
      <c r="M45" s="1"/>
      <c r="N45" s="1">
        <v>0</v>
      </c>
      <c r="O45" s="1">
        <f t="shared" si="3"/>
        <v>0</v>
      </c>
      <c r="P45" s="5"/>
      <c r="Q45" s="5"/>
      <c r="R45" s="1"/>
      <c r="S45" s="1" t="e">
        <f t="shared" si="4"/>
        <v>#DIV/0!</v>
      </c>
      <c r="T45" s="1" t="e">
        <f t="shared" si="5"/>
        <v>#DIV/0!</v>
      </c>
      <c r="U45" s="1">
        <v>0</v>
      </c>
      <c r="V45" s="1">
        <v>0</v>
      </c>
      <c r="W45" s="1">
        <v>3.2</v>
      </c>
      <c r="X45" s="1">
        <v>3.2</v>
      </c>
      <c r="Y45" s="15" t="s">
        <v>115</v>
      </c>
      <c r="Z45" s="1">
        <f t="shared" si="12"/>
        <v>0</v>
      </c>
      <c r="AA45" s="6">
        <v>0</v>
      </c>
      <c r="AB45" s="9">
        <v>0</v>
      </c>
      <c r="AC45" s="1"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33</v>
      </c>
      <c r="C46" s="1">
        <v>205</v>
      </c>
      <c r="D46" s="1">
        <v>304</v>
      </c>
      <c r="E46" s="1">
        <v>133</v>
      </c>
      <c r="F46" s="1">
        <v>327</v>
      </c>
      <c r="G46" s="6">
        <v>0.9</v>
      </c>
      <c r="H46" s="1">
        <v>180</v>
      </c>
      <c r="I46" s="1" t="s">
        <v>34</v>
      </c>
      <c r="J46" s="1">
        <v>139</v>
      </c>
      <c r="K46" s="1">
        <f t="shared" si="11"/>
        <v>-6</v>
      </c>
      <c r="L46" s="1"/>
      <c r="M46" s="1"/>
      <c r="N46" s="1">
        <v>176</v>
      </c>
      <c r="O46" s="1">
        <f t="shared" si="3"/>
        <v>26.6</v>
      </c>
      <c r="P46" s="5"/>
      <c r="Q46" s="5"/>
      <c r="R46" s="1"/>
      <c r="S46" s="1">
        <f t="shared" si="4"/>
        <v>18.909774436090224</v>
      </c>
      <c r="T46" s="1">
        <f t="shared" si="5"/>
        <v>18.909774436090224</v>
      </c>
      <c r="U46" s="1">
        <v>45</v>
      </c>
      <c r="V46" s="1">
        <v>37.6</v>
      </c>
      <c r="W46" s="1">
        <v>37.6</v>
      </c>
      <c r="X46" s="1">
        <v>44.4</v>
      </c>
      <c r="Y46" s="1"/>
      <c r="Z46" s="1">
        <f t="shared" si="12"/>
        <v>0</v>
      </c>
      <c r="AA46" s="6">
        <v>8</v>
      </c>
      <c r="AB46" s="9">
        <f t="shared" ref="AB46:AB77" si="16">P46/AA46</f>
        <v>0</v>
      </c>
      <c r="AC46" s="1">
        <f t="shared" ref="AC46:AC80" si="17">AB46*AA46*G46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33</v>
      </c>
      <c r="C47" s="1">
        <v>59</v>
      </c>
      <c r="D47" s="1">
        <v>32</v>
      </c>
      <c r="E47" s="1">
        <v>15</v>
      </c>
      <c r="F47" s="1">
        <v>72</v>
      </c>
      <c r="G47" s="6">
        <v>0.43</v>
      </c>
      <c r="H47" s="1">
        <v>180</v>
      </c>
      <c r="I47" s="1" t="s">
        <v>34</v>
      </c>
      <c r="J47" s="1">
        <v>21</v>
      </c>
      <c r="K47" s="1">
        <f t="shared" si="11"/>
        <v>-6</v>
      </c>
      <c r="L47" s="1"/>
      <c r="M47" s="1"/>
      <c r="N47" s="1">
        <v>48</v>
      </c>
      <c r="O47" s="1">
        <f t="shared" si="3"/>
        <v>3</v>
      </c>
      <c r="P47" s="5"/>
      <c r="Q47" s="5"/>
      <c r="R47" s="1"/>
      <c r="S47" s="1">
        <f t="shared" si="4"/>
        <v>40</v>
      </c>
      <c r="T47" s="1">
        <f t="shared" si="5"/>
        <v>40</v>
      </c>
      <c r="U47" s="1">
        <v>8.8000000000000007</v>
      </c>
      <c r="V47" s="1">
        <v>8.6</v>
      </c>
      <c r="W47" s="1">
        <v>9.4</v>
      </c>
      <c r="X47" s="1">
        <v>9.6</v>
      </c>
      <c r="Y47" s="1"/>
      <c r="Z47" s="1">
        <f t="shared" si="12"/>
        <v>0</v>
      </c>
      <c r="AA47" s="6">
        <v>16</v>
      </c>
      <c r="AB47" s="9">
        <f t="shared" si="16"/>
        <v>0</v>
      </c>
      <c r="AC47" s="1">
        <f t="shared" si="17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42</v>
      </c>
      <c r="C48" s="1">
        <v>316.3</v>
      </c>
      <c r="D48" s="1">
        <v>1300</v>
      </c>
      <c r="E48" s="1">
        <v>460</v>
      </c>
      <c r="F48" s="1">
        <v>1091.3</v>
      </c>
      <c r="G48" s="6">
        <v>1</v>
      </c>
      <c r="H48" s="1">
        <v>180</v>
      </c>
      <c r="I48" s="1" t="s">
        <v>34</v>
      </c>
      <c r="J48" s="1">
        <v>458.7</v>
      </c>
      <c r="K48" s="1">
        <f t="shared" si="11"/>
        <v>1.3000000000000114</v>
      </c>
      <c r="L48" s="1"/>
      <c r="M48" s="1"/>
      <c r="N48" s="1">
        <v>155</v>
      </c>
      <c r="O48" s="1">
        <f t="shared" si="3"/>
        <v>92</v>
      </c>
      <c r="P48" s="5">
        <f t="shared" ref="P48:P50" si="18">15*O48-N48-F48</f>
        <v>133.70000000000005</v>
      </c>
      <c r="Q48" s="5"/>
      <c r="R48" s="1"/>
      <c r="S48" s="1">
        <f t="shared" si="4"/>
        <v>15</v>
      </c>
      <c r="T48" s="1">
        <f t="shared" si="5"/>
        <v>13.546739130434782</v>
      </c>
      <c r="U48" s="1">
        <v>113.74</v>
      </c>
      <c r="V48" s="1">
        <v>98</v>
      </c>
      <c r="W48" s="1">
        <v>73</v>
      </c>
      <c r="X48" s="1">
        <v>107</v>
      </c>
      <c r="Y48" s="1"/>
      <c r="Z48" s="1">
        <f t="shared" si="12"/>
        <v>133.70000000000005</v>
      </c>
      <c r="AA48" s="6">
        <v>5</v>
      </c>
      <c r="AB48" s="9">
        <v>27</v>
      </c>
      <c r="AC48" s="1">
        <f t="shared" si="17"/>
        <v>135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33</v>
      </c>
      <c r="C49" s="1">
        <v>262</v>
      </c>
      <c r="D49" s="1">
        <v>600</v>
      </c>
      <c r="E49" s="1">
        <v>211</v>
      </c>
      <c r="F49" s="1">
        <v>600</v>
      </c>
      <c r="G49" s="6">
        <v>0.9</v>
      </c>
      <c r="H49" s="1">
        <v>180</v>
      </c>
      <c r="I49" s="1" t="s">
        <v>34</v>
      </c>
      <c r="J49" s="1">
        <v>217</v>
      </c>
      <c r="K49" s="1">
        <f t="shared" si="11"/>
        <v>-6</v>
      </c>
      <c r="L49" s="1"/>
      <c r="M49" s="1"/>
      <c r="N49" s="1">
        <v>0</v>
      </c>
      <c r="O49" s="1">
        <f t="shared" si="3"/>
        <v>42.2</v>
      </c>
      <c r="P49" s="5">
        <f t="shared" si="18"/>
        <v>33</v>
      </c>
      <c r="Q49" s="5"/>
      <c r="R49" s="1"/>
      <c r="S49" s="1">
        <f t="shared" si="4"/>
        <v>14.999999999999998</v>
      </c>
      <c r="T49" s="1">
        <f t="shared" si="5"/>
        <v>14.218009478672984</v>
      </c>
      <c r="U49" s="1">
        <v>43</v>
      </c>
      <c r="V49" s="1">
        <v>55</v>
      </c>
      <c r="W49" s="1">
        <v>46.6</v>
      </c>
      <c r="X49" s="1">
        <v>54</v>
      </c>
      <c r="Y49" s="1"/>
      <c r="Z49" s="1">
        <f t="shared" si="12"/>
        <v>29.7</v>
      </c>
      <c r="AA49" s="6">
        <v>8</v>
      </c>
      <c r="AB49" s="9">
        <v>4</v>
      </c>
      <c r="AC49" s="1">
        <f t="shared" si="17"/>
        <v>28.8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33</v>
      </c>
      <c r="C50" s="1">
        <v>82</v>
      </c>
      <c r="D50" s="1">
        <v>16</v>
      </c>
      <c r="E50" s="1">
        <v>43</v>
      </c>
      <c r="F50" s="1">
        <v>46</v>
      </c>
      <c r="G50" s="6">
        <v>0.43</v>
      </c>
      <c r="H50" s="1">
        <v>180</v>
      </c>
      <c r="I50" s="1" t="s">
        <v>34</v>
      </c>
      <c r="J50" s="1">
        <v>43</v>
      </c>
      <c r="K50" s="1">
        <f t="shared" si="11"/>
        <v>0</v>
      </c>
      <c r="L50" s="1"/>
      <c r="M50" s="1"/>
      <c r="N50" s="1">
        <v>80</v>
      </c>
      <c r="O50" s="1">
        <f t="shared" si="3"/>
        <v>8.6</v>
      </c>
      <c r="P50" s="5">
        <f t="shared" si="18"/>
        <v>3</v>
      </c>
      <c r="Q50" s="5"/>
      <c r="R50" s="1"/>
      <c r="S50" s="1">
        <f t="shared" si="4"/>
        <v>15</v>
      </c>
      <c r="T50" s="1">
        <f t="shared" si="5"/>
        <v>14.651162790697676</v>
      </c>
      <c r="U50" s="1">
        <v>11.2</v>
      </c>
      <c r="V50" s="1">
        <v>9</v>
      </c>
      <c r="W50" s="1">
        <v>11.2</v>
      </c>
      <c r="X50" s="1">
        <v>7.6</v>
      </c>
      <c r="Y50" s="1"/>
      <c r="Z50" s="1">
        <f t="shared" si="12"/>
        <v>1.29</v>
      </c>
      <c r="AA50" s="6">
        <v>16</v>
      </c>
      <c r="AB50" s="9">
        <v>1</v>
      </c>
      <c r="AC50" s="1">
        <f t="shared" si="17"/>
        <v>6.88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33</v>
      </c>
      <c r="C51" s="1">
        <v>96</v>
      </c>
      <c r="D51" s="1"/>
      <c r="E51" s="1"/>
      <c r="F51" s="1">
        <v>96</v>
      </c>
      <c r="G51" s="6">
        <v>0.8</v>
      </c>
      <c r="H51" s="1">
        <v>90</v>
      </c>
      <c r="I51" s="1"/>
      <c r="J51" s="1"/>
      <c r="K51" s="1">
        <f t="shared" si="11"/>
        <v>0</v>
      </c>
      <c r="L51" s="1"/>
      <c r="M51" s="1"/>
      <c r="N51" s="1">
        <v>0</v>
      </c>
      <c r="O51" s="1">
        <f t="shared" si="3"/>
        <v>0</v>
      </c>
      <c r="P51" s="5"/>
      <c r="Q51" s="5"/>
      <c r="R51" s="1"/>
      <c r="S51" s="1" t="e">
        <f t="shared" si="4"/>
        <v>#DIV/0!</v>
      </c>
      <c r="T51" s="1" t="e">
        <f t="shared" si="5"/>
        <v>#DIV/0!</v>
      </c>
      <c r="U51" s="1">
        <v>0</v>
      </c>
      <c r="V51" s="1">
        <v>0</v>
      </c>
      <c r="W51" s="1">
        <v>0</v>
      </c>
      <c r="X51" s="1">
        <v>0</v>
      </c>
      <c r="Y51" s="17" t="s">
        <v>64</v>
      </c>
      <c r="Z51" s="1">
        <f t="shared" si="12"/>
        <v>0</v>
      </c>
      <c r="AA51" s="6">
        <v>8</v>
      </c>
      <c r="AB51" s="9">
        <f t="shared" si="16"/>
        <v>0</v>
      </c>
      <c r="AC51" s="1">
        <f t="shared" si="1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33</v>
      </c>
      <c r="C52" s="1">
        <v>128</v>
      </c>
      <c r="D52" s="1">
        <v>128</v>
      </c>
      <c r="E52" s="1">
        <v>34</v>
      </c>
      <c r="F52" s="1">
        <v>190</v>
      </c>
      <c r="G52" s="6">
        <v>0.7</v>
      </c>
      <c r="H52" s="1">
        <v>180</v>
      </c>
      <c r="I52" s="1"/>
      <c r="J52" s="1">
        <v>35</v>
      </c>
      <c r="K52" s="1">
        <f t="shared" si="11"/>
        <v>-1</v>
      </c>
      <c r="L52" s="1"/>
      <c r="M52" s="1"/>
      <c r="N52" s="1">
        <v>8</v>
      </c>
      <c r="O52" s="1">
        <f t="shared" si="3"/>
        <v>6.8</v>
      </c>
      <c r="P52" s="5"/>
      <c r="Q52" s="5"/>
      <c r="R52" s="1"/>
      <c r="S52" s="1">
        <f t="shared" si="4"/>
        <v>29.117647058823529</v>
      </c>
      <c r="T52" s="1">
        <f t="shared" si="5"/>
        <v>29.117647058823529</v>
      </c>
      <c r="U52" s="1">
        <v>16.600000000000001</v>
      </c>
      <c r="V52" s="1">
        <v>17.8</v>
      </c>
      <c r="W52" s="1">
        <v>16.399999999999999</v>
      </c>
      <c r="X52" s="1">
        <v>9</v>
      </c>
      <c r="Y52" s="1"/>
      <c r="Z52" s="1">
        <f t="shared" si="12"/>
        <v>0</v>
      </c>
      <c r="AA52" s="6">
        <v>8</v>
      </c>
      <c r="AB52" s="9">
        <f t="shared" si="16"/>
        <v>0</v>
      </c>
      <c r="AC52" s="1">
        <f t="shared" si="1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33</v>
      </c>
      <c r="C53" s="1">
        <v>35</v>
      </c>
      <c r="D53" s="1">
        <v>40</v>
      </c>
      <c r="E53" s="1">
        <v>33</v>
      </c>
      <c r="F53" s="1">
        <v>36</v>
      </c>
      <c r="G53" s="6">
        <v>0.7</v>
      </c>
      <c r="H53" s="1">
        <v>180</v>
      </c>
      <c r="I53" s="1"/>
      <c r="J53" s="1">
        <v>33</v>
      </c>
      <c r="K53" s="1">
        <f t="shared" si="11"/>
        <v>0</v>
      </c>
      <c r="L53" s="1"/>
      <c r="M53" s="1"/>
      <c r="N53" s="1">
        <v>48</v>
      </c>
      <c r="O53" s="1">
        <f t="shared" si="3"/>
        <v>6.6</v>
      </c>
      <c r="P53" s="5">
        <f t="shared" ref="P53:P54" si="19">15*O53-N53-F53</f>
        <v>15</v>
      </c>
      <c r="Q53" s="5"/>
      <c r="R53" s="1"/>
      <c r="S53" s="1">
        <f t="shared" si="4"/>
        <v>15</v>
      </c>
      <c r="T53" s="1">
        <f t="shared" si="5"/>
        <v>12.727272727272728</v>
      </c>
      <c r="U53" s="1">
        <v>8.1999999999999993</v>
      </c>
      <c r="V53" s="1">
        <v>2.8</v>
      </c>
      <c r="W53" s="1">
        <v>4.8</v>
      </c>
      <c r="X53" s="1">
        <v>4.8</v>
      </c>
      <c r="Y53" s="1"/>
      <c r="Z53" s="1">
        <f t="shared" si="12"/>
        <v>10.5</v>
      </c>
      <c r="AA53" s="6">
        <v>8</v>
      </c>
      <c r="AB53" s="9">
        <v>2</v>
      </c>
      <c r="AC53" s="1">
        <f t="shared" si="17"/>
        <v>11.2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33</v>
      </c>
      <c r="C54" s="1">
        <v>92</v>
      </c>
      <c r="D54" s="1">
        <v>24</v>
      </c>
      <c r="E54" s="1">
        <v>47</v>
      </c>
      <c r="F54" s="1">
        <v>64</v>
      </c>
      <c r="G54" s="6">
        <v>0.9</v>
      </c>
      <c r="H54" s="1">
        <v>180</v>
      </c>
      <c r="I54" s="1"/>
      <c r="J54" s="1">
        <v>47</v>
      </c>
      <c r="K54" s="1">
        <f t="shared" si="11"/>
        <v>0</v>
      </c>
      <c r="L54" s="1"/>
      <c r="M54" s="1"/>
      <c r="N54" s="1">
        <v>40</v>
      </c>
      <c r="O54" s="1">
        <f t="shared" si="3"/>
        <v>9.4</v>
      </c>
      <c r="P54" s="5">
        <f t="shared" si="19"/>
        <v>37</v>
      </c>
      <c r="Q54" s="5"/>
      <c r="R54" s="1"/>
      <c r="S54" s="1">
        <f t="shared" si="4"/>
        <v>15</v>
      </c>
      <c r="T54" s="1">
        <f t="shared" si="5"/>
        <v>11.063829787234042</v>
      </c>
      <c r="U54" s="1">
        <v>10.4</v>
      </c>
      <c r="V54" s="1">
        <v>9.6</v>
      </c>
      <c r="W54" s="1">
        <v>12.2</v>
      </c>
      <c r="X54" s="1">
        <v>11.4</v>
      </c>
      <c r="Y54" s="1"/>
      <c r="Z54" s="1">
        <f t="shared" si="12"/>
        <v>33.300000000000004</v>
      </c>
      <c r="AA54" s="6">
        <v>8</v>
      </c>
      <c r="AB54" s="9">
        <v>5</v>
      </c>
      <c r="AC54" s="1">
        <f t="shared" si="17"/>
        <v>36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33</v>
      </c>
      <c r="C55" s="1">
        <v>91</v>
      </c>
      <c r="D55" s="1">
        <v>32</v>
      </c>
      <c r="E55" s="1">
        <v>20</v>
      </c>
      <c r="F55" s="1">
        <v>103</v>
      </c>
      <c r="G55" s="6">
        <v>0.9</v>
      </c>
      <c r="H55" s="1">
        <v>180</v>
      </c>
      <c r="I55" s="1"/>
      <c r="J55" s="1">
        <v>20</v>
      </c>
      <c r="K55" s="1">
        <f t="shared" si="11"/>
        <v>0</v>
      </c>
      <c r="L55" s="1"/>
      <c r="M55" s="1"/>
      <c r="N55" s="1">
        <v>0</v>
      </c>
      <c r="O55" s="1">
        <f t="shared" si="3"/>
        <v>4</v>
      </c>
      <c r="P55" s="5"/>
      <c r="Q55" s="5"/>
      <c r="R55" s="1"/>
      <c r="S55" s="1">
        <f t="shared" si="4"/>
        <v>25.75</v>
      </c>
      <c r="T55" s="1">
        <f t="shared" si="5"/>
        <v>25.75</v>
      </c>
      <c r="U55" s="1">
        <v>8.6</v>
      </c>
      <c r="V55" s="1">
        <v>9.8000000000000007</v>
      </c>
      <c r="W55" s="1">
        <v>12</v>
      </c>
      <c r="X55" s="1">
        <v>8.4</v>
      </c>
      <c r="Y55" s="1"/>
      <c r="Z55" s="1">
        <f t="shared" si="12"/>
        <v>0</v>
      </c>
      <c r="AA55" s="6">
        <v>8</v>
      </c>
      <c r="AB55" s="9">
        <f t="shared" si="16"/>
        <v>0</v>
      </c>
      <c r="AC55" s="1">
        <f t="shared" si="17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42</v>
      </c>
      <c r="C56" s="1">
        <v>390</v>
      </c>
      <c r="D56" s="1"/>
      <c r="E56" s="1">
        <v>225</v>
      </c>
      <c r="F56" s="1">
        <v>140</v>
      </c>
      <c r="G56" s="6">
        <v>1</v>
      </c>
      <c r="H56" s="1">
        <v>180</v>
      </c>
      <c r="I56" s="1"/>
      <c r="J56" s="1">
        <v>225</v>
      </c>
      <c r="K56" s="1">
        <f t="shared" si="11"/>
        <v>0</v>
      </c>
      <c r="L56" s="1"/>
      <c r="M56" s="1"/>
      <c r="N56" s="1">
        <v>250</v>
      </c>
      <c r="O56" s="1">
        <f t="shared" si="3"/>
        <v>45</v>
      </c>
      <c r="P56" s="5">
        <f>15*O56-N56-F56</f>
        <v>285</v>
      </c>
      <c r="Q56" s="5"/>
      <c r="R56" s="1"/>
      <c r="S56" s="1">
        <f t="shared" si="4"/>
        <v>15</v>
      </c>
      <c r="T56" s="1">
        <f t="shared" si="5"/>
        <v>8.6666666666666661</v>
      </c>
      <c r="U56" s="1">
        <v>41</v>
      </c>
      <c r="V56" s="1">
        <v>36</v>
      </c>
      <c r="W56" s="1">
        <v>50</v>
      </c>
      <c r="X56" s="1">
        <v>33</v>
      </c>
      <c r="Y56" s="1"/>
      <c r="Z56" s="1">
        <f t="shared" si="12"/>
        <v>285</v>
      </c>
      <c r="AA56" s="6">
        <v>5</v>
      </c>
      <c r="AB56" s="9">
        <v>57</v>
      </c>
      <c r="AC56" s="1">
        <f t="shared" si="17"/>
        <v>285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33</v>
      </c>
      <c r="C57" s="1">
        <v>63</v>
      </c>
      <c r="D57" s="1"/>
      <c r="E57" s="1">
        <v>4</v>
      </c>
      <c r="F57" s="1">
        <v>59</v>
      </c>
      <c r="G57" s="6">
        <v>1</v>
      </c>
      <c r="H57" s="1">
        <v>180</v>
      </c>
      <c r="I57" s="1" t="s">
        <v>34</v>
      </c>
      <c r="J57" s="1">
        <v>4</v>
      </c>
      <c r="K57" s="1">
        <f t="shared" si="11"/>
        <v>0</v>
      </c>
      <c r="L57" s="1"/>
      <c r="M57" s="1"/>
      <c r="N57" s="1">
        <v>0</v>
      </c>
      <c r="O57" s="1">
        <f t="shared" si="3"/>
        <v>0.8</v>
      </c>
      <c r="P57" s="5"/>
      <c r="Q57" s="5"/>
      <c r="R57" s="1"/>
      <c r="S57" s="1">
        <f t="shared" si="4"/>
        <v>73.75</v>
      </c>
      <c r="T57" s="1">
        <f t="shared" si="5"/>
        <v>73.75</v>
      </c>
      <c r="U57" s="1">
        <v>0.2</v>
      </c>
      <c r="V57" s="1">
        <v>0</v>
      </c>
      <c r="W57" s="1">
        <v>1.2</v>
      </c>
      <c r="X57" s="1">
        <v>0.4</v>
      </c>
      <c r="Y57" s="17" t="s">
        <v>64</v>
      </c>
      <c r="Z57" s="1">
        <f t="shared" si="12"/>
        <v>0</v>
      </c>
      <c r="AA57" s="6">
        <v>5</v>
      </c>
      <c r="AB57" s="9">
        <f t="shared" si="16"/>
        <v>0</v>
      </c>
      <c r="AC57" s="1">
        <f t="shared" si="17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33</v>
      </c>
      <c r="C58" s="1">
        <v>619</v>
      </c>
      <c r="D58" s="1"/>
      <c r="E58" s="1">
        <v>9</v>
      </c>
      <c r="F58" s="1">
        <v>610</v>
      </c>
      <c r="G58" s="6">
        <v>0.43</v>
      </c>
      <c r="H58" s="1">
        <v>180</v>
      </c>
      <c r="I58" s="1"/>
      <c r="J58" s="1">
        <v>9</v>
      </c>
      <c r="K58" s="1">
        <f t="shared" si="11"/>
        <v>0</v>
      </c>
      <c r="L58" s="1"/>
      <c r="M58" s="1"/>
      <c r="N58" s="1">
        <v>0</v>
      </c>
      <c r="O58" s="1">
        <f t="shared" si="3"/>
        <v>1.8</v>
      </c>
      <c r="P58" s="5"/>
      <c r="Q58" s="5"/>
      <c r="R58" s="1"/>
      <c r="S58" s="1">
        <f t="shared" si="4"/>
        <v>338.88888888888886</v>
      </c>
      <c r="T58" s="1">
        <f t="shared" si="5"/>
        <v>338.88888888888886</v>
      </c>
      <c r="U58" s="1">
        <v>1.8</v>
      </c>
      <c r="V58" s="1">
        <v>1.6</v>
      </c>
      <c r="W58" s="1">
        <v>1.2</v>
      </c>
      <c r="X58" s="1">
        <v>1</v>
      </c>
      <c r="Y58" s="17" t="s">
        <v>64</v>
      </c>
      <c r="Z58" s="1">
        <f t="shared" si="12"/>
        <v>0</v>
      </c>
      <c r="AA58" s="6">
        <v>16</v>
      </c>
      <c r="AB58" s="9">
        <f t="shared" si="16"/>
        <v>0</v>
      </c>
      <c r="AC58" s="1">
        <f t="shared" si="1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33</v>
      </c>
      <c r="C59" s="1">
        <v>218</v>
      </c>
      <c r="D59" s="1"/>
      <c r="E59" s="1">
        <v>42</v>
      </c>
      <c r="F59" s="1">
        <v>176</v>
      </c>
      <c r="G59" s="6">
        <v>0.9</v>
      </c>
      <c r="H59" s="1">
        <v>180</v>
      </c>
      <c r="I59" s="1" t="s">
        <v>34</v>
      </c>
      <c r="J59" s="1">
        <v>42</v>
      </c>
      <c r="K59" s="1">
        <f t="shared" si="11"/>
        <v>0</v>
      </c>
      <c r="L59" s="1"/>
      <c r="M59" s="1"/>
      <c r="N59" s="1">
        <v>0</v>
      </c>
      <c r="O59" s="1">
        <f t="shared" si="3"/>
        <v>8.4</v>
      </c>
      <c r="P59" s="5"/>
      <c r="Q59" s="5"/>
      <c r="R59" s="1"/>
      <c r="S59" s="1">
        <f t="shared" si="4"/>
        <v>20.952380952380953</v>
      </c>
      <c r="T59" s="1">
        <f t="shared" si="5"/>
        <v>20.952380952380953</v>
      </c>
      <c r="U59" s="1">
        <v>1</v>
      </c>
      <c r="V59" s="1">
        <v>3.4</v>
      </c>
      <c r="W59" s="1">
        <v>5.6</v>
      </c>
      <c r="X59" s="1">
        <v>6.4</v>
      </c>
      <c r="Y59" s="17" t="s">
        <v>64</v>
      </c>
      <c r="Z59" s="1">
        <f t="shared" si="12"/>
        <v>0</v>
      </c>
      <c r="AA59" s="6">
        <v>8</v>
      </c>
      <c r="AB59" s="9">
        <f t="shared" si="16"/>
        <v>0</v>
      </c>
      <c r="AC59" s="1">
        <f t="shared" si="1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33</v>
      </c>
      <c r="C60" s="1">
        <v>34</v>
      </c>
      <c r="D60" s="1">
        <v>60</v>
      </c>
      <c r="E60" s="1">
        <v>15</v>
      </c>
      <c r="F60" s="1">
        <v>77</v>
      </c>
      <c r="G60" s="6">
        <v>0.2</v>
      </c>
      <c r="H60" s="1">
        <v>180</v>
      </c>
      <c r="I60" s="1" t="s">
        <v>34</v>
      </c>
      <c r="J60" s="1">
        <v>9</v>
      </c>
      <c r="K60" s="1">
        <f t="shared" si="11"/>
        <v>6</v>
      </c>
      <c r="L60" s="1"/>
      <c r="M60" s="1"/>
      <c r="N60" s="1">
        <v>0</v>
      </c>
      <c r="O60" s="1">
        <f t="shared" si="3"/>
        <v>3</v>
      </c>
      <c r="P60" s="5"/>
      <c r="Q60" s="5"/>
      <c r="R60" s="1"/>
      <c r="S60" s="1">
        <f t="shared" si="4"/>
        <v>25.666666666666668</v>
      </c>
      <c r="T60" s="1">
        <f t="shared" si="5"/>
        <v>25.666666666666668</v>
      </c>
      <c r="U60" s="1">
        <v>2.8</v>
      </c>
      <c r="V60" s="1">
        <v>6.8</v>
      </c>
      <c r="W60" s="1">
        <v>4.5999999999999996</v>
      </c>
      <c r="X60" s="1">
        <v>4.4000000000000004</v>
      </c>
      <c r="Y60" s="1"/>
      <c r="Z60" s="1">
        <f t="shared" si="12"/>
        <v>0</v>
      </c>
      <c r="AA60" s="6">
        <v>12</v>
      </c>
      <c r="AB60" s="9">
        <f t="shared" si="16"/>
        <v>0</v>
      </c>
      <c r="AC60" s="1">
        <f t="shared" si="1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33</v>
      </c>
      <c r="C61" s="1">
        <v>41</v>
      </c>
      <c r="D61" s="1">
        <v>24</v>
      </c>
      <c r="E61" s="1">
        <v>24</v>
      </c>
      <c r="F61" s="1">
        <v>39</v>
      </c>
      <c r="G61" s="6">
        <v>0.2</v>
      </c>
      <c r="H61" s="1">
        <v>180</v>
      </c>
      <c r="I61" s="1" t="s">
        <v>34</v>
      </c>
      <c r="J61" s="1">
        <v>24</v>
      </c>
      <c r="K61" s="1">
        <f t="shared" si="11"/>
        <v>0</v>
      </c>
      <c r="L61" s="1"/>
      <c r="M61" s="1"/>
      <c r="N61" s="1">
        <v>0</v>
      </c>
      <c r="O61" s="1">
        <f t="shared" si="3"/>
        <v>4.8</v>
      </c>
      <c r="P61" s="5">
        <f>15*O61-N61-F61</f>
        <v>33</v>
      </c>
      <c r="Q61" s="5"/>
      <c r="R61" s="1"/>
      <c r="S61" s="1">
        <f t="shared" si="4"/>
        <v>15</v>
      </c>
      <c r="T61" s="1">
        <f t="shared" si="5"/>
        <v>8.125</v>
      </c>
      <c r="U61" s="1">
        <v>2</v>
      </c>
      <c r="V61" s="1">
        <v>4.5999999999999996</v>
      </c>
      <c r="W61" s="1">
        <v>0</v>
      </c>
      <c r="X61" s="1">
        <v>3.2</v>
      </c>
      <c r="Y61" s="1"/>
      <c r="Z61" s="1">
        <f t="shared" si="12"/>
        <v>6.6000000000000005</v>
      </c>
      <c r="AA61" s="6">
        <v>8</v>
      </c>
      <c r="AB61" s="9">
        <v>4</v>
      </c>
      <c r="AC61" s="1">
        <f t="shared" si="17"/>
        <v>6.4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33</v>
      </c>
      <c r="C62" s="1">
        <v>96</v>
      </c>
      <c r="D62" s="1"/>
      <c r="E62" s="1">
        <v>2</v>
      </c>
      <c r="F62" s="1">
        <v>94</v>
      </c>
      <c r="G62" s="6">
        <v>0.43</v>
      </c>
      <c r="H62" s="1">
        <v>180</v>
      </c>
      <c r="I62" s="1"/>
      <c r="J62" s="1">
        <v>2</v>
      </c>
      <c r="K62" s="1">
        <f t="shared" si="11"/>
        <v>0</v>
      </c>
      <c r="L62" s="1"/>
      <c r="M62" s="1"/>
      <c r="N62" s="1">
        <v>0</v>
      </c>
      <c r="O62" s="1">
        <f t="shared" si="3"/>
        <v>0.4</v>
      </c>
      <c r="P62" s="5"/>
      <c r="Q62" s="5"/>
      <c r="R62" s="1"/>
      <c r="S62" s="1">
        <f t="shared" si="4"/>
        <v>235</v>
      </c>
      <c r="T62" s="1">
        <f t="shared" si="5"/>
        <v>235</v>
      </c>
      <c r="U62" s="1">
        <v>0.2</v>
      </c>
      <c r="V62" s="1">
        <v>1.6</v>
      </c>
      <c r="W62" s="1">
        <v>1.2</v>
      </c>
      <c r="X62" s="1">
        <v>0.4</v>
      </c>
      <c r="Y62" s="17" t="s">
        <v>64</v>
      </c>
      <c r="Z62" s="1">
        <f t="shared" si="12"/>
        <v>0</v>
      </c>
      <c r="AA62" s="6">
        <v>16</v>
      </c>
      <c r="AB62" s="9">
        <f t="shared" si="16"/>
        <v>0</v>
      </c>
      <c r="AC62" s="1">
        <f t="shared" si="1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33</v>
      </c>
      <c r="C63" s="1">
        <v>179</v>
      </c>
      <c r="D63" s="1"/>
      <c r="E63" s="1">
        <v>5</v>
      </c>
      <c r="F63" s="1">
        <v>174</v>
      </c>
      <c r="G63" s="6">
        <v>0.43</v>
      </c>
      <c r="H63" s="1">
        <v>180</v>
      </c>
      <c r="I63" s="1"/>
      <c r="J63" s="1">
        <v>5</v>
      </c>
      <c r="K63" s="1">
        <f t="shared" si="11"/>
        <v>0</v>
      </c>
      <c r="L63" s="1"/>
      <c r="M63" s="1"/>
      <c r="N63" s="1">
        <v>0</v>
      </c>
      <c r="O63" s="1">
        <f t="shared" si="3"/>
        <v>1</v>
      </c>
      <c r="P63" s="5"/>
      <c r="Q63" s="5"/>
      <c r="R63" s="1"/>
      <c r="S63" s="1">
        <f t="shared" si="4"/>
        <v>174</v>
      </c>
      <c r="T63" s="1">
        <f t="shared" si="5"/>
        <v>174</v>
      </c>
      <c r="U63" s="1">
        <v>0.6</v>
      </c>
      <c r="V63" s="1">
        <v>1.8</v>
      </c>
      <c r="W63" s="1">
        <v>0.8</v>
      </c>
      <c r="X63" s="1">
        <v>0.4</v>
      </c>
      <c r="Y63" s="17" t="s">
        <v>64</v>
      </c>
      <c r="Z63" s="1">
        <f t="shared" si="12"/>
        <v>0</v>
      </c>
      <c r="AA63" s="6">
        <v>16</v>
      </c>
      <c r="AB63" s="9">
        <f t="shared" si="16"/>
        <v>0</v>
      </c>
      <c r="AC63" s="1">
        <f t="shared" si="17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33</v>
      </c>
      <c r="C64" s="1">
        <v>35</v>
      </c>
      <c r="D64" s="1">
        <v>128</v>
      </c>
      <c r="E64" s="1">
        <v>15</v>
      </c>
      <c r="F64" s="1">
        <v>132</v>
      </c>
      <c r="G64" s="6">
        <v>0.2</v>
      </c>
      <c r="H64" s="1">
        <v>180</v>
      </c>
      <c r="I64" s="1" t="s">
        <v>34</v>
      </c>
      <c r="J64" s="1">
        <v>15</v>
      </c>
      <c r="K64" s="1">
        <f t="shared" si="11"/>
        <v>0</v>
      </c>
      <c r="L64" s="1"/>
      <c r="M64" s="1"/>
      <c r="N64" s="1">
        <v>16</v>
      </c>
      <c r="O64" s="1">
        <f t="shared" si="3"/>
        <v>3</v>
      </c>
      <c r="P64" s="5"/>
      <c r="Q64" s="5"/>
      <c r="R64" s="1"/>
      <c r="S64" s="1">
        <f t="shared" si="4"/>
        <v>49.333333333333336</v>
      </c>
      <c r="T64" s="1">
        <f t="shared" si="5"/>
        <v>49.333333333333336</v>
      </c>
      <c r="U64" s="1">
        <v>11.4</v>
      </c>
      <c r="V64" s="1">
        <v>13.6</v>
      </c>
      <c r="W64" s="1">
        <v>9.8000000000000007</v>
      </c>
      <c r="X64" s="1">
        <v>9</v>
      </c>
      <c r="Y64" s="1"/>
      <c r="Z64" s="1">
        <f t="shared" si="12"/>
        <v>0</v>
      </c>
      <c r="AA64" s="6">
        <v>8</v>
      </c>
      <c r="AB64" s="9">
        <f t="shared" si="16"/>
        <v>0</v>
      </c>
      <c r="AC64" s="1">
        <f t="shared" si="1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33</v>
      </c>
      <c r="C65" s="1">
        <v>76</v>
      </c>
      <c r="D65" s="1">
        <v>384</v>
      </c>
      <c r="E65" s="1">
        <v>158</v>
      </c>
      <c r="F65" s="1">
        <v>248</v>
      </c>
      <c r="G65" s="6">
        <v>0.25</v>
      </c>
      <c r="H65" s="1">
        <v>180</v>
      </c>
      <c r="I65" s="1" t="s">
        <v>34</v>
      </c>
      <c r="J65" s="1">
        <v>196</v>
      </c>
      <c r="K65" s="1">
        <f t="shared" si="11"/>
        <v>-38</v>
      </c>
      <c r="L65" s="1"/>
      <c r="M65" s="1"/>
      <c r="N65" s="1">
        <v>444</v>
      </c>
      <c r="O65" s="1">
        <f t="shared" si="3"/>
        <v>31.6</v>
      </c>
      <c r="P65" s="5"/>
      <c r="Q65" s="5"/>
      <c r="R65" s="1"/>
      <c r="S65" s="1">
        <f t="shared" si="4"/>
        <v>21.898734177215189</v>
      </c>
      <c r="T65" s="1">
        <f t="shared" si="5"/>
        <v>21.898734177215189</v>
      </c>
      <c r="U65" s="1">
        <v>60.8</v>
      </c>
      <c r="V65" s="1">
        <v>46.6</v>
      </c>
      <c r="W65" s="1">
        <v>37</v>
      </c>
      <c r="X65" s="1">
        <v>55.6</v>
      </c>
      <c r="Y65" s="1"/>
      <c r="Z65" s="1">
        <f t="shared" si="12"/>
        <v>0</v>
      </c>
      <c r="AA65" s="6">
        <v>12</v>
      </c>
      <c r="AB65" s="9">
        <f t="shared" si="16"/>
        <v>0</v>
      </c>
      <c r="AC65" s="1">
        <f t="shared" si="17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33</v>
      </c>
      <c r="C66" s="1">
        <v>236</v>
      </c>
      <c r="D66" s="1">
        <v>12</v>
      </c>
      <c r="E66" s="1">
        <v>157</v>
      </c>
      <c r="F66" s="1">
        <v>65</v>
      </c>
      <c r="G66" s="6">
        <v>0.3</v>
      </c>
      <c r="H66" s="1">
        <v>180</v>
      </c>
      <c r="I66" s="1" t="s">
        <v>34</v>
      </c>
      <c r="J66" s="1">
        <v>151</v>
      </c>
      <c r="K66" s="1">
        <f t="shared" si="11"/>
        <v>6</v>
      </c>
      <c r="L66" s="1"/>
      <c r="M66" s="1"/>
      <c r="N66" s="1">
        <v>48</v>
      </c>
      <c r="O66" s="1">
        <f t="shared" si="3"/>
        <v>31.4</v>
      </c>
      <c r="P66" s="5">
        <f t="shared" ref="P66:P68" si="20">15*O66-N66-F66</f>
        <v>358</v>
      </c>
      <c r="Q66" s="5"/>
      <c r="R66" s="1"/>
      <c r="S66" s="1">
        <f t="shared" si="4"/>
        <v>15</v>
      </c>
      <c r="T66" s="1">
        <f t="shared" si="5"/>
        <v>3.5987261146496818</v>
      </c>
      <c r="U66" s="1">
        <v>18.8</v>
      </c>
      <c r="V66" s="1">
        <v>21</v>
      </c>
      <c r="W66" s="1">
        <v>27.2</v>
      </c>
      <c r="X66" s="1">
        <v>28.6</v>
      </c>
      <c r="Y66" s="1"/>
      <c r="Z66" s="1">
        <f t="shared" si="12"/>
        <v>107.39999999999999</v>
      </c>
      <c r="AA66" s="6">
        <v>12</v>
      </c>
      <c r="AB66" s="9">
        <v>30</v>
      </c>
      <c r="AC66" s="1">
        <f t="shared" si="17"/>
        <v>108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42</v>
      </c>
      <c r="C67" s="1">
        <v>79.3</v>
      </c>
      <c r="D67" s="1">
        <v>21.6</v>
      </c>
      <c r="E67" s="1">
        <v>46.8</v>
      </c>
      <c r="F67" s="1">
        <v>48.7</v>
      </c>
      <c r="G67" s="6">
        <v>1</v>
      </c>
      <c r="H67" s="1">
        <v>180</v>
      </c>
      <c r="I67" s="1"/>
      <c r="J67" s="1">
        <v>46.7</v>
      </c>
      <c r="K67" s="1">
        <f t="shared" si="11"/>
        <v>9.9999999999994316E-2</v>
      </c>
      <c r="L67" s="1"/>
      <c r="M67" s="1"/>
      <c r="N67" s="1">
        <v>36</v>
      </c>
      <c r="O67" s="1">
        <f t="shared" si="3"/>
        <v>9.36</v>
      </c>
      <c r="P67" s="5">
        <f t="shared" si="20"/>
        <v>55.699999999999974</v>
      </c>
      <c r="Q67" s="5"/>
      <c r="R67" s="1"/>
      <c r="S67" s="1">
        <f t="shared" si="4"/>
        <v>14.999999999999998</v>
      </c>
      <c r="T67" s="1">
        <f t="shared" si="5"/>
        <v>9.0491452991452999</v>
      </c>
      <c r="U67" s="1">
        <v>9.34</v>
      </c>
      <c r="V67" s="1">
        <v>5.04</v>
      </c>
      <c r="W67" s="1">
        <v>9.7200000000000006</v>
      </c>
      <c r="X67" s="1">
        <v>6.12</v>
      </c>
      <c r="Y67" s="1"/>
      <c r="Z67" s="1">
        <f t="shared" si="12"/>
        <v>55.699999999999974</v>
      </c>
      <c r="AA67" s="6">
        <v>1.8</v>
      </c>
      <c r="AB67" s="9">
        <v>31</v>
      </c>
      <c r="AC67" s="1">
        <f t="shared" si="17"/>
        <v>55.800000000000004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33</v>
      </c>
      <c r="C68" s="1">
        <v>246</v>
      </c>
      <c r="D68" s="1"/>
      <c r="E68" s="1">
        <v>110</v>
      </c>
      <c r="F68" s="1">
        <v>110</v>
      </c>
      <c r="G68" s="6">
        <v>0.3</v>
      </c>
      <c r="H68" s="1">
        <v>180</v>
      </c>
      <c r="I68" s="1" t="s">
        <v>34</v>
      </c>
      <c r="J68" s="1">
        <v>101</v>
      </c>
      <c r="K68" s="1">
        <f t="shared" si="11"/>
        <v>9</v>
      </c>
      <c r="L68" s="1"/>
      <c r="M68" s="1"/>
      <c r="N68" s="1">
        <v>84</v>
      </c>
      <c r="O68" s="1">
        <f t="shared" si="3"/>
        <v>22</v>
      </c>
      <c r="P68" s="5">
        <f t="shared" si="20"/>
        <v>136</v>
      </c>
      <c r="Q68" s="5"/>
      <c r="R68" s="1"/>
      <c r="S68" s="1">
        <f t="shared" si="4"/>
        <v>15</v>
      </c>
      <c r="T68" s="1">
        <f t="shared" si="5"/>
        <v>8.8181818181818183</v>
      </c>
      <c r="U68" s="1">
        <v>21.8</v>
      </c>
      <c r="V68" s="1">
        <v>17.8</v>
      </c>
      <c r="W68" s="1">
        <v>27.6</v>
      </c>
      <c r="X68" s="1">
        <v>24.6</v>
      </c>
      <c r="Y68" s="1"/>
      <c r="Z68" s="1">
        <f t="shared" si="12"/>
        <v>40.799999999999997</v>
      </c>
      <c r="AA68" s="6">
        <v>12</v>
      </c>
      <c r="AB68" s="9">
        <v>11</v>
      </c>
      <c r="AC68" s="1">
        <f t="shared" si="17"/>
        <v>39.6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33</v>
      </c>
      <c r="C69" s="1">
        <v>520</v>
      </c>
      <c r="D69" s="1"/>
      <c r="E69" s="1">
        <v>99</v>
      </c>
      <c r="F69" s="1">
        <v>352</v>
      </c>
      <c r="G69" s="6">
        <v>0.2</v>
      </c>
      <c r="H69" s="1">
        <v>365</v>
      </c>
      <c r="I69" s="1" t="s">
        <v>34</v>
      </c>
      <c r="J69" s="1">
        <v>97</v>
      </c>
      <c r="K69" s="1">
        <f t="shared" si="11"/>
        <v>2</v>
      </c>
      <c r="L69" s="1"/>
      <c r="M69" s="1"/>
      <c r="N69" s="1">
        <v>0</v>
      </c>
      <c r="O69" s="1">
        <f t="shared" si="3"/>
        <v>19.8</v>
      </c>
      <c r="P69" s="5"/>
      <c r="Q69" s="5"/>
      <c r="R69" s="1"/>
      <c r="S69" s="1">
        <f t="shared" si="4"/>
        <v>17.777777777777779</v>
      </c>
      <c r="T69" s="1">
        <f t="shared" si="5"/>
        <v>17.777777777777779</v>
      </c>
      <c r="U69" s="1">
        <v>21.4</v>
      </c>
      <c r="V69" s="1">
        <v>22</v>
      </c>
      <c r="W69" s="1">
        <v>44.8</v>
      </c>
      <c r="X69" s="1">
        <v>25.6</v>
      </c>
      <c r="Y69" s="1"/>
      <c r="Z69" s="1">
        <f t="shared" si="12"/>
        <v>0</v>
      </c>
      <c r="AA69" s="6">
        <v>6</v>
      </c>
      <c r="AB69" s="9">
        <f t="shared" si="16"/>
        <v>0</v>
      </c>
      <c r="AC69" s="1">
        <f t="shared" si="17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33</v>
      </c>
      <c r="C70" s="1">
        <v>585</v>
      </c>
      <c r="D70" s="1"/>
      <c r="E70" s="1">
        <v>121</v>
      </c>
      <c r="F70" s="1">
        <v>310</v>
      </c>
      <c r="G70" s="6">
        <v>0.2</v>
      </c>
      <c r="H70" s="1">
        <v>365</v>
      </c>
      <c r="I70" s="1" t="s">
        <v>34</v>
      </c>
      <c r="J70" s="1">
        <v>119</v>
      </c>
      <c r="K70" s="1">
        <f t="shared" ref="K70:K77" si="21">E70-J70</f>
        <v>2</v>
      </c>
      <c r="L70" s="1"/>
      <c r="M70" s="1"/>
      <c r="N70" s="1">
        <v>216</v>
      </c>
      <c r="O70" s="1">
        <f t="shared" si="3"/>
        <v>24.2</v>
      </c>
      <c r="P70" s="5"/>
      <c r="Q70" s="5"/>
      <c r="R70" s="1"/>
      <c r="S70" s="1">
        <f t="shared" si="4"/>
        <v>21.735537190082646</v>
      </c>
      <c r="T70" s="1">
        <f t="shared" si="5"/>
        <v>21.735537190082646</v>
      </c>
      <c r="U70" s="1">
        <v>46.2</v>
      </c>
      <c r="V70" s="1">
        <v>19.2</v>
      </c>
      <c r="W70" s="1">
        <v>50.8</v>
      </c>
      <c r="X70" s="1">
        <v>16</v>
      </c>
      <c r="Y70" s="1"/>
      <c r="Z70" s="1">
        <f t="shared" ref="Z70:Z80" si="22">P70*G70</f>
        <v>0</v>
      </c>
      <c r="AA70" s="6">
        <v>6</v>
      </c>
      <c r="AB70" s="9">
        <f t="shared" si="16"/>
        <v>0</v>
      </c>
      <c r="AC70" s="1">
        <f t="shared" si="1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33</v>
      </c>
      <c r="C71" s="1">
        <v>4</v>
      </c>
      <c r="D71" s="1">
        <v>56</v>
      </c>
      <c r="E71" s="1">
        <v>8</v>
      </c>
      <c r="F71" s="1">
        <v>51</v>
      </c>
      <c r="G71" s="6">
        <v>0.3</v>
      </c>
      <c r="H71" s="1">
        <v>180</v>
      </c>
      <c r="I71" s="1" t="s">
        <v>34</v>
      </c>
      <c r="J71" s="1">
        <v>41</v>
      </c>
      <c r="K71" s="1">
        <f t="shared" si="21"/>
        <v>-33</v>
      </c>
      <c r="L71" s="1"/>
      <c r="M71" s="1"/>
      <c r="N71" s="1">
        <v>84</v>
      </c>
      <c r="O71" s="1">
        <f t="shared" ref="O71:O77" si="23">E71/5</f>
        <v>1.6</v>
      </c>
      <c r="P71" s="5"/>
      <c r="Q71" s="5"/>
      <c r="R71" s="1"/>
      <c r="S71" s="1">
        <f t="shared" ref="S71:S77" si="24">(F71+N71+P71)/O71</f>
        <v>84.375</v>
      </c>
      <c r="T71" s="1">
        <f t="shared" ref="T71:T77" si="25">(F71+N71)/O71</f>
        <v>84.375</v>
      </c>
      <c r="U71" s="1">
        <v>9.8000000000000007</v>
      </c>
      <c r="V71" s="1">
        <v>6.8</v>
      </c>
      <c r="W71" s="1">
        <v>2.8</v>
      </c>
      <c r="X71" s="1">
        <v>8</v>
      </c>
      <c r="Y71" s="1"/>
      <c r="Z71" s="1">
        <f t="shared" si="22"/>
        <v>0</v>
      </c>
      <c r="AA71" s="6">
        <v>14</v>
      </c>
      <c r="AB71" s="9">
        <f t="shared" si="16"/>
        <v>0</v>
      </c>
      <c r="AC71" s="1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33</v>
      </c>
      <c r="C72" s="1">
        <v>95</v>
      </c>
      <c r="D72" s="1">
        <v>16</v>
      </c>
      <c r="E72" s="1">
        <v>43</v>
      </c>
      <c r="F72" s="1">
        <v>68</v>
      </c>
      <c r="G72" s="6">
        <v>0.48</v>
      </c>
      <c r="H72" s="1">
        <v>180</v>
      </c>
      <c r="I72" s="1" t="s">
        <v>34</v>
      </c>
      <c r="J72" s="1">
        <v>48</v>
      </c>
      <c r="K72" s="1">
        <f t="shared" si="21"/>
        <v>-5</v>
      </c>
      <c r="L72" s="1"/>
      <c r="M72" s="1"/>
      <c r="N72" s="1">
        <v>0</v>
      </c>
      <c r="O72" s="1">
        <f t="shared" si="23"/>
        <v>8.6</v>
      </c>
      <c r="P72" s="5">
        <f t="shared" ref="P72:P76" si="26">15*O72-N72-F72</f>
        <v>61</v>
      </c>
      <c r="Q72" s="5"/>
      <c r="R72" s="1"/>
      <c r="S72" s="1">
        <f t="shared" si="24"/>
        <v>15</v>
      </c>
      <c r="T72" s="1">
        <f t="shared" si="25"/>
        <v>7.9069767441860472</v>
      </c>
      <c r="U72" s="1">
        <v>4.4000000000000004</v>
      </c>
      <c r="V72" s="1">
        <v>8.4</v>
      </c>
      <c r="W72" s="1">
        <v>4.2</v>
      </c>
      <c r="X72" s="1">
        <v>11.4</v>
      </c>
      <c r="Y72" s="1"/>
      <c r="Z72" s="1">
        <f t="shared" si="22"/>
        <v>29.279999999999998</v>
      </c>
      <c r="AA72" s="6">
        <v>8</v>
      </c>
      <c r="AB72" s="9">
        <v>8</v>
      </c>
      <c r="AC72" s="1">
        <f t="shared" si="17"/>
        <v>30.72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33</v>
      </c>
      <c r="C73" s="1">
        <v>764</v>
      </c>
      <c r="D73" s="1">
        <v>84</v>
      </c>
      <c r="E73" s="1">
        <v>406</v>
      </c>
      <c r="F73" s="1">
        <v>107</v>
      </c>
      <c r="G73" s="6">
        <v>0.25</v>
      </c>
      <c r="H73" s="1">
        <v>180</v>
      </c>
      <c r="I73" s="1" t="s">
        <v>34</v>
      </c>
      <c r="J73" s="1">
        <v>394</v>
      </c>
      <c r="K73" s="1">
        <f t="shared" si="21"/>
        <v>12</v>
      </c>
      <c r="L73" s="1"/>
      <c r="M73" s="1"/>
      <c r="N73" s="1">
        <v>1008</v>
      </c>
      <c r="O73" s="1">
        <f t="shared" si="23"/>
        <v>81.2</v>
      </c>
      <c r="P73" s="5">
        <f t="shared" si="26"/>
        <v>103</v>
      </c>
      <c r="Q73" s="5"/>
      <c r="R73" s="1"/>
      <c r="S73" s="1">
        <f t="shared" si="24"/>
        <v>15</v>
      </c>
      <c r="T73" s="1">
        <f t="shared" si="25"/>
        <v>13.731527093596059</v>
      </c>
      <c r="U73" s="1">
        <v>108.6</v>
      </c>
      <c r="V73" s="1">
        <v>70.2</v>
      </c>
      <c r="W73" s="1">
        <v>88.2</v>
      </c>
      <c r="X73" s="1">
        <v>39.6</v>
      </c>
      <c r="Y73" s="1"/>
      <c r="Z73" s="1">
        <f t="shared" si="22"/>
        <v>25.75</v>
      </c>
      <c r="AA73" s="6">
        <v>12</v>
      </c>
      <c r="AB73" s="9">
        <v>9</v>
      </c>
      <c r="AC73" s="1">
        <f t="shared" si="17"/>
        <v>27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33</v>
      </c>
      <c r="C74" s="1">
        <v>856</v>
      </c>
      <c r="D74" s="1"/>
      <c r="E74" s="1">
        <v>394</v>
      </c>
      <c r="F74" s="1">
        <v>187</v>
      </c>
      <c r="G74" s="6">
        <v>0.25</v>
      </c>
      <c r="H74" s="1">
        <v>180</v>
      </c>
      <c r="I74" s="1" t="s">
        <v>34</v>
      </c>
      <c r="J74" s="1">
        <v>393</v>
      </c>
      <c r="K74" s="1">
        <f t="shared" si="21"/>
        <v>1</v>
      </c>
      <c r="L74" s="1"/>
      <c r="M74" s="1"/>
      <c r="N74" s="1">
        <v>900</v>
      </c>
      <c r="O74" s="1">
        <f t="shared" si="23"/>
        <v>78.8</v>
      </c>
      <c r="P74" s="5">
        <f t="shared" si="26"/>
        <v>95</v>
      </c>
      <c r="Q74" s="5"/>
      <c r="R74" s="1"/>
      <c r="S74" s="1">
        <f t="shared" si="24"/>
        <v>15</v>
      </c>
      <c r="T74" s="1">
        <f t="shared" si="25"/>
        <v>13.794416243654823</v>
      </c>
      <c r="U74" s="1">
        <v>105.4</v>
      </c>
      <c r="V74" s="1">
        <v>65.2</v>
      </c>
      <c r="W74" s="1">
        <v>95.4</v>
      </c>
      <c r="X74" s="1">
        <v>41.6</v>
      </c>
      <c r="Y74" s="1"/>
      <c r="Z74" s="1">
        <f t="shared" si="22"/>
        <v>23.75</v>
      </c>
      <c r="AA74" s="6">
        <v>12</v>
      </c>
      <c r="AB74" s="9">
        <v>8</v>
      </c>
      <c r="AC74" s="1">
        <f t="shared" si="17"/>
        <v>24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42</v>
      </c>
      <c r="C75" s="1">
        <v>138.1</v>
      </c>
      <c r="D75" s="1"/>
      <c r="E75" s="1">
        <v>67.5</v>
      </c>
      <c r="F75" s="1">
        <v>62.5</v>
      </c>
      <c r="G75" s="6">
        <v>1</v>
      </c>
      <c r="H75" s="1">
        <v>180</v>
      </c>
      <c r="I75" s="1"/>
      <c r="J75" s="1">
        <v>71.5</v>
      </c>
      <c r="K75" s="1">
        <f t="shared" si="21"/>
        <v>-4</v>
      </c>
      <c r="L75" s="1"/>
      <c r="M75" s="1"/>
      <c r="N75" s="1">
        <v>0</v>
      </c>
      <c r="O75" s="1">
        <f t="shared" si="23"/>
        <v>13.5</v>
      </c>
      <c r="P75" s="5">
        <f t="shared" si="26"/>
        <v>140</v>
      </c>
      <c r="Q75" s="5"/>
      <c r="R75" s="1"/>
      <c r="S75" s="1">
        <f t="shared" si="24"/>
        <v>15</v>
      </c>
      <c r="T75" s="1">
        <f t="shared" si="25"/>
        <v>4.6296296296296298</v>
      </c>
      <c r="U75" s="1">
        <v>7.56</v>
      </c>
      <c r="V75" s="1">
        <v>10.18</v>
      </c>
      <c r="W75" s="1">
        <v>14.58</v>
      </c>
      <c r="X75" s="1">
        <v>9.7200000000000006</v>
      </c>
      <c r="Y75" s="1"/>
      <c r="Z75" s="1">
        <f t="shared" si="22"/>
        <v>140</v>
      </c>
      <c r="AA75" s="6">
        <v>2.7</v>
      </c>
      <c r="AB75" s="9">
        <v>52</v>
      </c>
      <c r="AC75" s="1">
        <f t="shared" si="17"/>
        <v>140.4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42</v>
      </c>
      <c r="C76" s="1">
        <v>844.6</v>
      </c>
      <c r="D76" s="1"/>
      <c r="E76" s="1">
        <v>305</v>
      </c>
      <c r="F76" s="1">
        <v>509.6</v>
      </c>
      <c r="G76" s="6">
        <v>1</v>
      </c>
      <c r="H76" s="1">
        <v>180</v>
      </c>
      <c r="I76" s="1"/>
      <c r="J76" s="1">
        <v>300.7</v>
      </c>
      <c r="K76" s="1">
        <f t="shared" si="21"/>
        <v>4.3000000000000114</v>
      </c>
      <c r="L76" s="1"/>
      <c r="M76" s="1"/>
      <c r="N76" s="1">
        <v>0</v>
      </c>
      <c r="O76" s="1">
        <f t="shared" si="23"/>
        <v>61</v>
      </c>
      <c r="P76" s="5">
        <f t="shared" si="26"/>
        <v>405.4</v>
      </c>
      <c r="Q76" s="5"/>
      <c r="R76" s="1"/>
      <c r="S76" s="1">
        <f t="shared" si="24"/>
        <v>15</v>
      </c>
      <c r="T76" s="1">
        <f t="shared" si="25"/>
        <v>8.3540983606557386</v>
      </c>
      <c r="U76" s="1">
        <v>40.54</v>
      </c>
      <c r="V76" s="1">
        <v>28</v>
      </c>
      <c r="W76" s="1">
        <v>49.54</v>
      </c>
      <c r="X76" s="1">
        <v>64</v>
      </c>
      <c r="Y76" s="1"/>
      <c r="Z76" s="1">
        <f t="shared" si="22"/>
        <v>405.4</v>
      </c>
      <c r="AA76" s="6">
        <v>5</v>
      </c>
      <c r="AB76" s="9">
        <v>81</v>
      </c>
      <c r="AC76" s="1">
        <f t="shared" si="17"/>
        <v>405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33</v>
      </c>
      <c r="C77" s="1">
        <v>552</v>
      </c>
      <c r="D77" s="1">
        <v>902</v>
      </c>
      <c r="E77" s="1">
        <v>323</v>
      </c>
      <c r="F77" s="1">
        <v>1069</v>
      </c>
      <c r="G77" s="6">
        <v>0.14000000000000001</v>
      </c>
      <c r="H77" s="1">
        <v>180</v>
      </c>
      <c r="I77" s="1"/>
      <c r="J77" s="1">
        <v>321</v>
      </c>
      <c r="K77" s="1">
        <f t="shared" si="21"/>
        <v>2</v>
      </c>
      <c r="L77" s="1"/>
      <c r="M77" s="1"/>
      <c r="N77" s="1">
        <v>0</v>
      </c>
      <c r="O77" s="1">
        <f t="shared" si="23"/>
        <v>64.599999999999994</v>
      </c>
      <c r="P77" s="5"/>
      <c r="Q77" s="5"/>
      <c r="R77" s="1"/>
      <c r="S77" s="1">
        <f t="shared" si="24"/>
        <v>16.547987616099071</v>
      </c>
      <c r="T77" s="1">
        <f t="shared" si="25"/>
        <v>16.547987616099071</v>
      </c>
      <c r="U77" s="1">
        <v>51.4</v>
      </c>
      <c r="V77" s="1">
        <v>109.6</v>
      </c>
      <c r="W77" s="1">
        <v>86</v>
      </c>
      <c r="X77" s="1">
        <v>108.2</v>
      </c>
      <c r="Y77" s="1"/>
      <c r="Z77" s="1">
        <f t="shared" si="22"/>
        <v>0</v>
      </c>
      <c r="AA77" s="6">
        <v>22</v>
      </c>
      <c r="AB77" s="9">
        <f t="shared" si="16"/>
        <v>0</v>
      </c>
      <c r="AC77" s="1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42</v>
      </c>
      <c r="C78" s="1"/>
      <c r="D78" s="1"/>
      <c r="E78" s="1"/>
      <c r="F78" s="1"/>
      <c r="G78" s="6">
        <v>1</v>
      </c>
      <c r="H78" s="1"/>
      <c r="I78" s="1"/>
      <c r="J78" s="1"/>
      <c r="K78" s="1"/>
      <c r="L78" s="1"/>
      <c r="M78" s="1"/>
      <c r="N78" s="1"/>
      <c r="O78" s="1"/>
      <c r="P78" s="1">
        <v>60</v>
      </c>
      <c r="Q78" s="1"/>
      <c r="R78" s="1"/>
      <c r="S78" s="1"/>
      <c r="T78" s="1"/>
      <c r="U78" s="1"/>
      <c r="V78" s="1"/>
      <c r="W78" s="1"/>
      <c r="X78" s="1"/>
      <c r="Y78" s="1"/>
      <c r="Z78" s="1">
        <f t="shared" si="22"/>
        <v>60</v>
      </c>
      <c r="AA78" s="6">
        <v>4</v>
      </c>
      <c r="AB78" s="9">
        <v>15</v>
      </c>
      <c r="AC78" s="1">
        <f t="shared" si="17"/>
        <v>60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42</v>
      </c>
      <c r="C79" s="1"/>
      <c r="D79" s="1"/>
      <c r="E79" s="1"/>
      <c r="F79" s="1"/>
      <c r="G79" s="6">
        <v>1</v>
      </c>
      <c r="H79" s="1"/>
      <c r="I79" s="1"/>
      <c r="J79" s="1"/>
      <c r="K79" s="1"/>
      <c r="L79" s="1"/>
      <c r="M79" s="1"/>
      <c r="N79" s="1"/>
      <c r="O79" s="1"/>
      <c r="P79" s="1">
        <v>80</v>
      </c>
      <c r="Q79" s="1"/>
      <c r="R79" s="1"/>
      <c r="S79" s="1"/>
      <c r="T79" s="1"/>
      <c r="U79" s="1"/>
      <c r="V79" s="1"/>
      <c r="W79" s="1"/>
      <c r="X79" s="1"/>
      <c r="Y79" s="1"/>
      <c r="Z79" s="1">
        <f t="shared" si="22"/>
        <v>80</v>
      </c>
      <c r="AA79" s="6">
        <v>4</v>
      </c>
      <c r="AB79" s="9">
        <v>20</v>
      </c>
      <c r="AC79" s="1">
        <f t="shared" si="17"/>
        <v>80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33</v>
      </c>
      <c r="C80" s="1"/>
      <c r="D80" s="1"/>
      <c r="E80" s="1"/>
      <c r="F80" s="1"/>
      <c r="G80" s="6">
        <v>0.9</v>
      </c>
      <c r="H80" s="1"/>
      <c r="I80" s="1"/>
      <c r="J80" s="1"/>
      <c r="K80" s="1"/>
      <c r="L80" s="1"/>
      <c r="M80" s="1"/>
      <c r="N80" s="1"/>
      <c r="O80" s="1"/>
      <c r="P80" s="1">
        <v>30</v>
      </c>
      <c r="Q80" s="1"/>
      <c r="R80" s="1"/>
      <c r="S80" s="1"/>
      <c r="T80" s="1"/>
      <c r="U80" s="1"/>
      <c r="V80" s="1"/>
      <c r="W80" s="1"/>
      <c r="X80" s="1"/>
      <c r="Y80" s="1"/>
      <c r="Z80" s="1">
        <f t="shared" si="22"/>
        <v>27</v>
      </c>
      <c r="AA80" s="6">
        <v>4</v>
      </c>
      <c r="AB80" s="9">
        <v>8</v>
      </c>
      <c r="AC80" s="1">
        <f t="shared" si="17"/>
        <v>28.8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80" xr:uid="{2968CC78-9CCE-47FF-9CB7-6EC58EDBA2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2024-02-29T12:22:05Z</dcterms:created>
  <dcterms:modified xsi:type="dcterms:W3CDTF">2024-03-07T09:31:51Z</dcterms:modified>
</cp:coreProperties>
</file>