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E7F8712A-BB01-4B65-BA8A-4F17A803158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1" i="1" l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6" i="1"/>
  <c r="AC63" i="1"/>
  <c r="AD63" i="1" s="1"/>
  <c r="AD62" i="1"/>
  <c r="AC61" i="1"/>
  <c r="AD61" i="1" s="1"/>
  <c r="AD59" i="1"/>
  <c r="AD58" i="1"/>
  <c r="AD57" i="1"/>
  <c r="AD56" i="1"/>
  <c r="AD55" i="1"/>
  <c r="AD54" i="1"/>
  <c r="AC53" i="1"/>
  <c r="AD53" i="1" s="1"/>
  <c r="AC46" i="1"/>
  <c r="AD46" i="1" s="1"/>
  <c r="AC44" i="1"/>
  <c r="AD44" i="1" s="1"/>
  <c r="AC43" i="1"/>
  <c r="AD43" i="1" s="1"/>
  <c r="AD42" i="1"/>
  <c r="AC41" i="1"/>
  <c r="AD41" i="1" s="1"/>
  <c r="AC40" i="1"/>
  <c r="AD40" i="1" s="1"/>
  <c r="AC37" i="1"/>
  <c r="AD37" i="1" s="1"/>
  <c r="AC36" i="1"/>
  <c r="AD36" i="1" s="1"/>
  <c r="AC35" i="1"/>
  <c r="AD35" i="1" s="1"/>
  <c r="AC34" i="1"/>
  <c r="AD34" i="1" s="1"/>
  <c r="AC31" i="1"/>
  <c r="AD31" i="1" s="1"/>
  <c r="AD29" i="1"/>
  <c r="AC24" i="1"/>
  <c r="AD24" i="1" s="1"/>
  <c r="AC21" i="1"/>
  <c r="AD21" i="1" s="1"/>
  <c r="AD20" i="1"/>
  <c r="AC19" i="1"/>
  <c r="AD19" i="1" s="1"/>
  <c r="AC18" i="1"/>
  <c r="AD18" i="1" s="1"/>
  <c r="AC17" i="1"/>
  <c r="AD17" i="1" s="1"/>
  <c r="AC16" i="1"/>
  <c r="AD16" i="1" s="1"/>
  <c r="AC13" i="1"/>
  <c r="AD13" i="1" s="1"/>
  <c r="AC11" i="1"/>
  <c r="AD11" i="1" s="1"/>
  <c r="AC10" i="1"/>
  <c r="AD10" i="1" s="1"/>
  <c r="AC9" i="1"/>
  <c r="AD9" i="1" s="1"/>
  <c r="AC6" i="1"/>
  <c r="AD6" i="1" s="1"/>
  <c r="AA9" i="1"/>
  <c r="AA10" i="1"/>
  <c r="AA11" i="1"/>
  <c r="AA13" i="1"/>
  <c r="AA16" i="1"/>
  <c r="AA17" i="1"/>
  <c r="AA18" i="1"/>
  <c r="AA19" i="1"/>
  <c r="AA20" i="1"/>
  <c r="AA21" i="1"/>
  <c r="AA22" i="1"/>
  <c r="AA23" i="1"/>
  <c r="AA24" i="1"/>
  <c r="AA29" i="1"/>
  <c r="AA31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6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6" i="1"/>
  <c r="P81" i="1" l="1"/>
  <c r="P80" i="1"/>
  <c r="P79" i="1"/>
  <c r="P78" i="1"/>
  <c r="P77" i="1"/>
  <c r="P76" i="1"/>
  <c r="P75" i="1"/>
  <c r="P74" i="1"/>
  <c r="P73" i="1"/>
  <c r="P72" i="1"/>
  <c r="P71" i="1"/>
  <c r="P70" i="1"/>
  <c r="P69" i="1"/>
  <c r="P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F68" i="1"/>
  <c r="F67" i="1"/>
  <c r="I68" i="1"/>
  <c r="I66" i="1"/>
  <c r="I6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6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" i="1"/>
  <c r="O7" i="1" l="1"/>
  <c r="P7" i="1" s="1"/>
  <c r="Q7" i="1" s="1"/>
  <c r="AD7" i="1" s="1"/>
  <c r="O8" i="1"/>
  <c r="P8" i="1" s="1"/>
  <c r="Q8" i="1" s="1"/>
  <c r="AD8" i="1" s="1"/>
  <c r="O9" i="1"/>
  <c r="O10" i="1"/>
  <c r="O11" i="1"/>
  <c r="O12" i="1"/>
  <c r="P12" i="1" s="1"/>
  <c r="Q12" i="1" s="1"/>
  <c r="AD12" i="1" s="1"/>
  <c r="O13" i="1"/>
  <c r="O14" i="1"/>
  <c r="P14" i="1" s="1"/>
  <c r="Q14" i="1" s="1"/>
  <c r="AD14" i="1" s="1"/>
  <c r="O15" i="1"/>
  <c r="P15" i="1" s="1"/>
  <c r="Q15" i="1" s="1"/>
  <c r="AD15" i="1" s="1"/>
  <c r="O16" i="1"/>
  <c r="O17" i="1"/>
  <c r="O18" i="1"/>
  <c r="O19" i="1"/>
  <c r="O20" i="1"/>
  <c r="O21" i="1"/>
  <c r="O22" i="1"/>
  <c r="O68" i="1" s="1"/>
  <c r="P68" i="1" s="1"/>
  <c r="O23" i="1"/>
  <c r="O67" i="1" s="1"/>
  <c r="P67" i="1" s="1"/>
  <c r="O24" i="1"/>
  <c r="O25" i="1"/>
  <c r="P25" i="1" s="1"/>
  <c r="Q25" i="1" s="1"/>
  <c r="AD25" i="1" s="1"/>
  <c r="O26" i="1"/>
  <c r="P26" i="1" s="1"/>
  <c r="Q26" i="1" s="1"/>
  <c r="AD26" i="1" s="1"/>
  <c r="O27" i="1"/>
  <c r="P27" i="1" s="1"/>
  <c r="Q27" i="1" s="1"/>
  <c r="AD27" i="1" s="1"/>
  <c r="O28" i="1"/>
  <c r="P28" i="1" s="1"/>
  <c r="Q28" i="1" s="1"/>
  <c r="AD28" i="1" s="1"/>
  <c r="O29" i="1"/>
  <c r="O30" i="1"/>
  <c r="P30" i="1" s="1"/>
  <c r="Q30" i="1" s="1"/>
  <c r="AD30" i="1" s="1"/>
  <c r="O31" i="1"/>
  <c r="O32" i="1"/>
  <c r="P32" i="1" s="1"/>
  <c r="Q32" i="1" s="1"/>
  <c r="AD32" i="1" s="1"/>
  <c r="O33" i="1"/>
  <c r="O34" i="1"/>
  <c r="O35" i="1"/>
  <c r="O36" i="1"/>
  <c r="O37" i="1"/>
  <c r="O38" i="1"/>
  <c r="P38" i="1" s="1"/>
  <c r="Q38" i="1" s="1"/>
  <c r="AD38" i="1" s="1"/>
  <c r="O39" i="1"/>
  <c r="P39" i="1" s="1"/>
  <c r="Q39" i="1" s="1"/>
  <c r="AD39" i="1" s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P60" i="1" s="1"/>
  <c r="Q60" i="1" s="1"/>
  <c r="AD60" i="1" s="1"/>
  <c r="O61" i="1"/>
  <c r="O62" i="1"/>
  <c r="O63" i="1"/>
  <c r="O64" i="1"/>
  <c r="P64" i="1" s="1"/>
  <c r="Q64" i="1" s="1"/>
  <c r="AD64" i="1" s="1"/>
  <c r="O65" i="1"/>
  <c r="P65" i="1" s="1"/>
  <c r="Q65" i="1" s="1"/>
  <c r="AD65" i="1" s="1"/>
  <c r="O6" i="1"/>
  <c r="T60" i="1" l="1"/>
  <c r="AA60" i="1"/>
  <c r="T38" i="1"/>
  <c r="AA38" i="1"/>
  <c r="T32" i="1"/>
  <c r="AA32" i="1"/>
  <c r="T30" i="1"/>
  <c r="AA30" i="1"/>
  <c r="T28" i="1"/>
  <c r="AA28" i="1"/>
  <c r="T26" i="1"/>
  <c r="AA26" i="1"/>
  <c r="T14" i="1"/>
  <c r="AA14" i="1"/>
  <c r="T12" i="1"/>
  <c r="AA12" i="1"/>
  <c r="T8" i="1"/>
  <c r="AA8" i="1"/>
  <c r="T64" i="1"/>
  <c r="AA64" i="1"/>
  <c r="T65" i="1"/>
  <c r="AA65" i="1"/>
  <c r="T39" i="1"/>
  <c r="AA39" i="1"/>
  <c r="T27" i="1"/>
  <c r="AA27" i="1"/>
  <c r="T25" i="1"/>
  <c r="AA25" i="1"/>
  <c r="T15" i="1"/>
  <c r="AA15" i="1"/>
  <c r="T7" i="1"/>
  <c r="AA7" i="1"/>
  <c r="P6" i="1"/>
  <c r="T6" i="1"/>
  <c r="P62" i="1"/>
  <c r="T62" i="1"/>
  <c r="P58" i="1"/>
  <c r="T58" i="1"/>
  <c r="P56" i="1"/>
  <c r="T56" i="1"/>
  <c r="P54" i="1"/>
  <c r="T54" i="1"/>
  <c r="P44" i="1"/>
  <c r="T44" i="1"/>
  <c r="P42" i="1"/>
  <c r="T42" i="1"/>
  <c r="P36" i="1"/>
  <c r="T36" i="1"/>
  <c r="P34" i="1"/>
  <c r="T34" i="1"/>
  <c r="P20" i="1"/>
  <c r="T20" i="1"/>
  <c r="P18" i="1"/>
  <c r="T18" i="1"/>
  <c r="P10" i="1"/>
  <c r="T10" i="1"/>
  <c r="P61" i="1"/>
  <c r="T61" i="1"/>
  <c r="P59" i="1"/>
  <c r="T59" i="1"/>
  <c r="P57" i="1"/>
  <c r="T57" i="1"/>
  <c r="P55" i="1"/>
  <c r="T55" i="1"/>
  <c r="P41" i="1"/>
  <c r="T41" i="1"/>
  <c r="P37" i="1"/>
  <c r="T37" i="1"/>
  <c r="P35" i="1"/>
  <c r="T35" i="1"/>
  <c r="P29" i="1"/>
  <c r="T29" i="1"/>
  <c r="U67" i="1"/>
  <c r="U68" i="1"/>
  <c r="Q68" i="1"/>
  <c r="AD68" i="1" s="1"/>
  <c r="Q67" i="1"/>
  <c r="U65" i="1"/>
  <c r="T63" i="1"/>
  <c r="U63" i="1"/>
  <c r="U61" i="1"/>
  <c r="U59" i="1"/>
  <c r="U57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U41" i="1"/>
  <c r="U39" i="1"/>
  <c r="U37" i="1"/>
  <c r="U35" i="1"/>
  <c r="T33" i="1"/>
  <c r="U33" i="1"/>
  <c r="T31" i="1"/>
  <c r="U31" i="1"/>
  <c r="U29" i="1"/>
  <c r="U27" i="1"/>
  <c r="U25" i="1"/>
  <c r="T23" i="1"/>
  <c r="U23" i="1"/>
  <c r="T21" i="1"/>
  <c r="U21" i="1"/>
  <c r="T19" i="1"/>
  <c r="U19" i="1"/>
  <c r="T17" i="1"/>
  <c r="U17" i="1"/>
  <c r="U15" i="1"/>
  <c r="T13" i="1"/>
  <c r="U13" i="1"/>
  <c r="T11" i="1"/>
  <c r="U11" i="1"/>
  <c r="T9" i="1"/>
  <c r="U9" i="1"/>
  <c r="U7" i="1"/>
  <c r="U6" i="1"/>
  <c r="U64" i="1"/>
  <c r="U62" i="1"/>
  <c r="U60" i="1"/>
  <c r="U58" i="1"/>
  <c r="U56" i="1"/>
  <c r="U54" i="1"/>
  <c r="T52" i="1"/>
  <c r="U52" i="1"/>
  <c r="T50" i="1"/>
  <c r="U50" i="1"/>
  <c r="T48" i="1"/>
  <c r="U48" i="1"/>
  <c r="T46" i="1"/>
  <c r="U46" i="1"/>
  <c r="U44" i="1"/>
  <c r="U42" i="1"/>
  <c r="T40" i="1"/>
  <c r="U40" i="1"/>
  <c r="U38" i="1"/>
  <c r="U36" i="1"/>
  <c r="U34" i="1"/>
  <c r="U32" i="1"/>
  <c r="U30" i="1"/>
  <c r="U28" i="1"/>
  <c r="U26" i="1"/>
  <c r="T24" i="1"/>
  <c r="U24" i="1"/>
  <c r="T22" i="1"/>
  <c r="U22" i="1"/>
  <c r="U20" i="1"/>
  <c r="U18" i="1"/>
  <c r="T16" i="1"/>
  <c r="U16" i="1"/>
  <c r="U14" i="1"/>
  <c r="U12" i="1"/>
  <c r="U10" i="1"/>
  <c r="U8" i="1"/>
  <c r="AA67" i="1" l="1"/>
  <c r="AD67" i="1"/>
  <c r="T68" i="1"/>
  <c r="AA68" i="1"/>
  <c r="Q5" i="1"/>
  <c r="T6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A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<sst xmlns="http://schemas.openxmlformats.org/spreadsheetml/2006/main" count="218" uniqueCount="115">
  <si>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</si>
  <si>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</si>
  <si>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</si>
  <si>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</si>
  <si>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</si>
  <si>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</si>
  <si>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</si>
  <si>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</si>
  <si>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</si>
  <si>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</si>
  <si>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</si>
  <si>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</si>
  <si>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</si>
  <si>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</si>
  <si>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</si>
  <si>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</si>
  <si>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</si>
  <si>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</si>
  <si>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</si>
  <si>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</si>
  <si>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</si>
  <si>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</si>
  <si>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</si>
  <si>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</si>
  <si>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</si>
  <si>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</si>
  <si>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</si>
  <si>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07,03,</t>
  </si>
  <si>
    <t>29,02,</t>
  </si>
  <si>
    <t>22,02,</t>
  </si>
  <si>
    <t>15,02,</t>
  </si>
  <si>
    <t>08,02,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</si>
  <si>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</si>
  <si>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</si>
  <si>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</si>
  <si>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</si>
  <si>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</si>
  <si>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</si>
  <si>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</si>
  <si>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</si>
  <si>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</si>
  <si>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</si>
  <si>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</si>
  <si>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</si>
  <si>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</si>
  <si>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</si>
  <si>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</si>
  <si>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</si>
  <si>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</si>
  <si>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</si>
  <si>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</si>
  <si>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</si>
  <si>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</si>
  <si>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</si>
  <si>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</si>
  <si>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</si>
  <si>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</si>
  <si>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</si>
  <si>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</si>
  <si>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</si>
  <si>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</si>
  <si>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</si>
  <si>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«Бульмени с говядиной и свининой Наваристые» Весовые Сфера ТМ «Горячая штучка» 2,7 кг</t>
  </si>
  <si>
    <t>Пельмени Бигбули с мясом, Горячая штучка 0,9кг  ПОКОМ</t>
  </si>
  <si>
    <t>Пельмени Бигбули со слив.маслом 0,9 кг 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</si>
  <si>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</si>
  <si>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</si>
  <si>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</si>
  <si>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</si>
  <si>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</si>
  <si>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</si>
  <si>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</si>
  <si>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</si>
  <si>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</si>
  <si>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</si>
  <si>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</si>
  <si>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 отборные  с говядиной и свининой 0,43кг ушко  Поком</t>
  </si>
  <si>
    <t>Пельмени отборные с говядиной 0,43кг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</si>
  <si>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</si>
  <si>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</si>
  <si>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</si>
  <si>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</si>
  <si>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</si>
  <si>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</si>
  <si>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</si>
  <si>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</si>
  <si>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</si>
  <si>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</si>
  <si>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</si>
  <si>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</si>
  <si>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</si>
  <si>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</si>
  <si>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</si>
  <si>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</si>
  <si>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</si>
  <si>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</si>
  <si>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Пельмени Со свининой и говядиной ТМ Особый рецепт Любимая ложка 1,0 кг  ПОКОМ</t>
  </si>
  <si>
    <t>Мини-сосиски в тесте "Фрайпики" 3,7кг ВЕС, ТМ Зареченские  ПОКОМ</t>
  </si>
  <si>
    <t>Перенести остаток на новое СКЮ</t>
  </si>
  <si>
    <t>Мини-сосиски в тесте Фрайпики 1,8кг ВЕС ТМ Зареченские  Поком</t>
  </si>
  <si>
    <t>Чебупели с мясом Базовый ассортимент Фикс.вес 0,48 Лоток Горячая штучка ХХЛ  Поком</t>
  </si>
  <si>
    <t>Пельмени Бигбули #МЕГАВКУСИЩЕ с сочной грудинкой ТМ Горячая шту БУЛЬМЕНИ ТС Бигбули  сфера 0,9 ПОКОМ</t>
  </si>
  <si>
    <t>Жар-мени с картофелем и сочной грудинкой. ВЕС  ПОКОМ</t>
  </si>
  <si>
    <t>Наггетсы с куриным филе и сыром ТМ Вязанка ТС Из печи Сливушки 0,25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</si>
  <si>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</si>
  <si>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</si>
  <si>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</si>
  <si>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</si>
  <si>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</si>
  <si>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</si>
  <si>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</si>
  <si>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</si>
  <si>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</si>
  <si>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необходимости в данном СКЮ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</si>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</sst>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5" fontId="1" fillId="6" borderId="1" xfId="1" applyNumberFormat="1" applyFill="1"/>
    <xf numFmtId="164" fontId="6" fillId="6" borderId="1" xfId="1" applyNumberFormat="1" applyFont="1" applyFill="1"/>
    <xf numFmtId="2" fontId="6" fillId="6" borderId="1" xfId="1" applyNumberFormat="1" applyFont="1" applyFill="1"/>
    <xf numFmtId="164" fontId="6" fillId="6" borderId="2" xfId="1" applyNumberFormat="1" applyFont="1" applyFill="1" applyBorder="1"/>
    <xf numFmtId="165" fontId="6" fillId="6" borderId="1" xfId="1" applyNumberFormat="1" applyFont="1" applyFill="1"/>
    <xf numFmtId="164" fontId="6" fillId="0" borderId="1" xfId="1" applyNumberFormat="1" applyFont="1"/>
    <xf numFmtId="0" fontId="4" fillId="0" borderId="0" xfId="0" applyFont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82;&#1086;&#1084;%20&#1047;&#1055;&#1060;%20&#1080;%20&#1055;&#1043;&#1055;%2066%20&#1089;&#1082;&#1102;%20&#1086;&#1090;%2004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ПФ"/>
    </sheetNames>
    <sheetDataSet>
      <sheetData sheetId="0">
        <row r="2">
          <cell r="C2" t="str">
            <v>Параметры:</v>
          </cell>
        </row>
        <row r="3">
          <cell r="C3" t="str">
            <v>Отбор:</v>
          </cell>
        </row>
        <row r="5">
          <cell r="C5" t="str">
            <v>Номенклатура.Производитель</v>
          </cell>
          <cell r="D5" t="str">
            <v>Номенклатура.Товарная категория</v>
          </cell>
          <cell r="E5" t="str">
            <v>Луганск</v>
          </cell>
          <cell r="F5" t="str">
            <v>Бердянск</v>
          </cell>
          <cell r="G5" t="str">
            <v>Донецк</v>
          </cell>
          <cell r="H5" t="str">
            <v>Мелитополь</v>
          </cell>
          <cell r="I5" t="str">
            <v>Итого</v>
          </cell>
        </row>
        <row r="6">
          <cell r="C6" t="str">
            <v>Номенклатура</v>
          </cell>
          <cell r="E6" t="str">
            <v>кол-во</v>
          </cell>
          <cell r="F6" t="str">
            <v>кол-во</v>
          </cell>
          <cell r="G6" t="str">
            <v>кол-во</v>
          </cell>
          <cell r="H6" t="str">
            <v>кол-во</v>
          </cell>
          <cell r="I6" t="str">
            <v>кол-во</v>
          </cell>
        </row>
        <row r="7">
          <cell r="E7" t="str">
            <v>Вес</v>
          </cell>
          <cell r="F7" t="str">
            <v>Вес</v>
          </cell>
          <cell r="G7" t="str">
            <v>Вес</v>
          </cell>
          <cell r="H7" t="str">
            <v>Вес</v>
          </cell>
          <cell r="I7" t="str">
            <v>Вес</v>
          </cell>
        </row>
        <row r="8">
          <cell r="C8" t="str">
            <v>Пельмени Бульмени с говядиной и свининой Наваристые Горячая штучка ВЕС  ПОКОМ</v>
          </cell>
          <cell r="D8" t="str">
            <v>Пельмени (поком)</v>
          </cell>
          <cell r="E8">
            <v>1418.7</v>
          </cell>
          <cell r="F8">
            <v>4310</v>
          </cell>
          <cell r="G8">
            <v>1540</v>
          </cell>
          <cell r="H8">
            <v>4685</v>
          </cell>
          <cell r="I8">
            <v>11953.7</v>
          </cell>
          <cell r="K8" t="str">
            <v>матрица</v>
          </cell>
        </row>
        <row r="9">
          <cell r="C9" t="str">
            <v>Пельмени С говядиной и свининой, ВЕС, ТМ Славница сфера пуговки  ПОКОМ</v>
          </cell>
          <cell r="D9" t="str">
            <v>Пельмени (поком)</v>
          </cell>
          <cell r="E9">
            <v>645</v>
          </cell>
          <cell r="F9">
            <v>3525</v>
          </cell>
          <cell r="G9">
            <v>1325</v>
          </cell>
          <cell r="H9">
            <v>3635</v>
          </cell>
          <cell r="I9">
            <v>9130</v>
          </cell>
          <cell r="K9" t="str">
            <v>матрица</v>
          </cell>
        </row>
        <row r="10">
          <cell r="C10" t="str">
            <v>Пельмени Бульмени со сливочным маслом Горячая штучка 0,9 кг  ПОКОМ</v>
          </cell>
          <cell r="D10" t="str">
            <v>Пельмени (поком)</v>
          </cell>
          <cell r="E10">
            <v>628.20000000000005</v>
          </cell>
          <cell r="F10">
            <v>3523.5</v>
          </cell>
          <cell r="G10">
            <v>633.59999999999991</v>
          </cell>
          <cell r="H10">
            <v>3661.2</v>
          </cell>
          <cell r="I10">
            <v>8446.5</v>
          </cell>
          <cell r="K10" t="str">
            <v>матрица</v>
          </cell>
        </row>
        <row r="11">
          <cell r="C11" t="str">
            <v>Чебуреки сочные ТМ Зареченские ТС Зареченские продукты.  Поком</v>
          </cell>
          <cell r="D11" t="str">
            <v>Полуфабрикаты (поком)</v>
          </cell>
          <cell r="E11">
            <v>605.4</v>
          </cell>
          <cell r="F11">
            <v>1750</v>
          </cell>
          <cell r="G11">
            <v>658.7</v>
          </cell>
          <cell r="H11">
            <v>2430</v>
          </cell>
          <cell r="I11">
            <v>5444.1</v>
          </cell>
          <cell r="K11" t="str">
            <v>матрица</v>
          </cell>
        </row>
        <row r="12">
          <cell r="C12" t="str">
            <v>Пельмени Бульмени с говядиной и свининой Горячая шт. 0,9 кг  ПОКОМ</v>
          </cell>
          <cell r="D12" t="str">
            <v>Пельмени (поком)</v>
          </cell>
          <cell r="E12">
            <v>547.20000000000005</v>
          </cell>
          <cell r="F12">
            <v>1612.8</v>
          </cell>
          <cell r="G12">
            <v>315</v>
          </cell>
          <cell r="H12">
            <v>2761.2</v>
          </cell>
          <cell r="I12">
            <v>5236.2</v>
          </cell>
          <cell r="K12" t="str">
            <v>матрица</v>
          </cell>
        </row>
        <row r="13">
          <cell r="C13" t="str">
            <v>Пельмени Со свининой и говядиной ТМ Особый рецепт Любимая ложка 1,0 кг  ПОКОМ</v>
          </cell>
          <cell r="D13" t="str">
            <v>Пельмени (поком)</v>
          </cell>
          <cell r="E13">
            <v>7</v>
          </cell>
          <cell r="F13">
            <v>734</v>
          </cell>
          <cell r="H13">
            <v>2525</v>
          </cell>
          <cell r="I13">
            <v>3266</v>
          </cell>
          <cell r="K13" t="str">
            <v>матрица</v>
          </cell>
        </row>
        <row r="14">
          <cell r="C14" t="str">
            <v>Наггетсы Хрустящие ТМ Зареченские ТС Зареченские продукты. Поком</v>
          </cell>
          <cell r="D14" t="str">
            <v>Полуфабрикаты (поком)</v>
          </cell>
          <cell r="E14">
            <v>353</v>
          </cell>
          <cell r="F14">
            <v>655</v>
          </cell>
          <cell r="G14">
            <v>547.79999999999995</v>
          </cell>
          <cell r="H14">
            <v>1296</v>
          </cell>
          <cell r="I14">
            <v>2851.8</v>
          </cell>
          <cell r="K14" t="str">
            <v>матрица</v>
          </cell>
        </row>
        <row r="15">
          <cell r="C15" t="str">
            <v>Жар-ладушки с мясом ТМ Зареченские ТС Зареченские продукты.  Поком</v>
          </cell>
          <cell r="D15" t="str">
            <v>Полуфабрикаты (поком)</v>
          </cell>
          <cell r="E15">
            <v>2371.6999999999998</v>
          </cell>
          <cell r="F15">
            <v>3.7</v>
          </cell>
          <cell r="G15">
            <v>3.7</v>
          </cell>
          <cell r="H15">
            <v>3.7</v>
          </cell>
          <cell r="I15">
            <v>2382.7999999999993</v>
          </cell>
          <cell r="K15" t="str">
            <v>матрица</v>
          </cell>
        </row>
        <row r="16">
          <cell r="C16" t="str">
            <v>Пельмени Бигбули с мясом, Горячая штучка 0,9кг  ПОКОМ</v>
          </cell>
          <cell r="D16" t="str">
            <v>Пельмени (поком)</v>
          </cell>
          <cell r="E16">
            <v>249.3</v>
          </cell>
          <cell r="F16">
            <v>746.1</v>
          </cell>
          <cell r="G16">
            <v>134.1</v>
          </cell>
          <cell r="H16">
            <v>1248.3</v>
          </cell>
          <cell r="I16">
            <v>2377.8000000000002</v>
          </cell>
          <cell r="K16" t="str">
            <v>матрица</v>
          </cell>
        </row>
        <row r="17">
          <cell r="C17" t="str">
            <v>Мини-сосиски в тесте "Фрайпики" 3,7кг ВЕС, ТМ Зареченские  ПОКОМ</v>
          </cell>
          <cell r="D17" t="str">
            <v>Полуфабрикаты (поком)</v>
          </cell>
          <cell r="E17">
            <v>513.70000000000005</v>
          </cell>
          <cell r="F17">
            <v>521.70000000000005</v>
          </cell>
          <cell r="G17">
            <v>3.7</v>
          </cell>
          <cell r="H17">
            <v>1017.5</v>
          </cell>
          <cell r="I17">
            <v>2056.6000000000004</v>
          </cell>
          <cell r="K17" t="str">
            <v>матрица</v>
          </cell>
        </row>
        <row r="18">
          <cell r="C18" t="str">
            <v>Пельмени Мясорубские ТМ Стародворье фоу-пак равиоли 0,7 кг.  Поком</v>
          </cell>
          <cell r="D18" t="str">
            <v>Пельмени (поком)</v>
          </cell>
          <cell r="E18">
            <v>163.1</v>
          </cell>
          <cell r="F18">
            <v>842.8</v>
          </cell>
          <cell r="G18">
            <v>281.39999999999998</v>
          </cell>
          <cell r="H18">
            <v>446.6</v>
          </cell>
          <cell r="I18">
            <v>1733.9</v>
          </cell>
          <cell r="K18" t="str">
            <v>матрица</v>
          </cell>
        </row>
        <row r="19">
          <cell r="C19" t="str">
            <v>Готовые чебупели сочные с мясом ТМ Горячая штучка  0,3кг зам  ПОКОМ</v>
          </cell>
          <cell r="D19" t="str">
            <v>Полуфабрикаты (поком)</v>
          </cell>
          <cell r="E19">
            <v>237</v>
          </cell>
          <cell r="F19">
            <v>513.6</v>
          </cell>
          <cell r="G19">
            <v>166.5</v>
          </cell>
          <cell r="H19">
            <v>808.5</v>
          </cell>
          <cell r="I19">
            <v>1725.6</v>
          </cell>
          <cell r="K19" t="str">
            <v>матрица</v>
          </cell>
        </row>
        <row r="20">
          <cell r="C20" t="str">
            <v>Наггетсы Нагетосы Сочная курочка ТМ Горячая штучка 0,25 кг зам  ПОКОМ</v>
          </cell>
          <cell r="D20" t="str">
            <v>Полуфабрикаты (поком)</v>
          </cell>
          <cell r="E20">
            <v>258.75</v>
          </cell>
          <cell r="F20">
            <v>571.75</v>
          </cell>
          <cell r="G20">
            <v>276.25</v>
          </cell>
          <cell r="H20">
            <v>561.5</v>
          </cell>
          <cell r="I20">
            <v>1668.25</v>
          </cell>
          <cell r="K20" t="str">
            <v>матрица</v>
          </cell>
        </row>
        <row r="21">
          <cell r="C21" t="str">
            <v>Готовые чебупели с ветчиной и сыром Горячая штучка 0,3кг зам  ПОКОМ</v>
          </cell>
          <cell r="D21" t="str">
            <v>Полуфабрикаты (поком)</v>
          </cell>
          <cell r="E21">
            <v>273.89999999999998</v>
          </cell>
          <cell r="F21">
            <v>445.5</v>
          </cell>
          <cell r="G21">
            <v>98.100000000000023</v>
          </cell>
          <cell r="H21">
            <v>803.4</v>
          </cell>
          <cell r="I21">
            <v>1620.9</v>
          </cell>
          <cell r="K21" t="str">
            <v>матрица</v>
          </cell>
        </row>
        <row r="22">
          <cell r="C22" t="str">
            <v>Пельмени Grandmeni со сливочным маслом Горячая штучка 0,75 кг ПОКОМ</v>
          </cell>
          <cell r="D22" t="str">
            <v>Пельмени (поком)</v>
          </cell>
          <cell r="E22">
            <v>61.5</v>
          </cell>
          <cell r="F22">
            <v>352.5</v>
          </cell>
          <cell r="G22">
            <v>301.5</v>
          </cell>
          <cell r="H22">
            <v>901.5</v>
          </cell>
          <cell r="I22">
            <v>1617</v>
          </cell>
          <cell r="K22" t="str">
            <v>матрица</v>
          </cell>
        </row>
        <row r="23">
          <cell r="C23" t="str">
            <v>Наггетсы с индейкой 0,25кг ТМ Вязанка ТС Няняггетсы Сливушки НД2 замор.  ПОКОМ</v>
          </cell>
          <cell r="D23" t="str">
            <v>Полуфабрикаты (поком)</v>
          </cell>
          <cell r="E23">
            <v>245.25</v>
          </cell>
          <cell r="F23">
            <v>416.5</v>
          </cell>
          <cell r="G23">
            <v>297.25</v>
          </cell>
          <cell r="H23">
            <v>644.25</v>
          </cell>
          <cell r="I23">
            <v>1603.25</v>
          </cell>
          <cell r="K23" t="str">
            <v>матрица</v>
          </cell>
        </row>
        <row r="24">
          <cell r="C24" t="str">
            <v>Чебупицца Пепперони ТМ Горячая штучка ТС Чебупицца 0.25кг зам  ПОКОМ</v>
          </cell>
          <cell r="D24" t="str">
            <v>Полуфабрикаты (поком)</v>
          </cell>
          <cell r="E24">
            <v>232</v>
          </cell>
          <cell r="F24">
            <v>487</v>
          </cell>
          <cell r="G24">
            <v>148.5</v>
          </cell>
          <cell r="H24">
            <v>671.75</v>
          </cell>
          <cell r="I24">
            <v>1539.25</v>
          </cell>
          <cell r="K24" t="str">
            <v>матрица</v>
          </cell>
        </row>
        <row r="25">
          <cell r="C25" t="str">
            <v>Чебупицца курочка по-итальянски Горячая штучка 0,25 кг зам  ПОКОМ</v>
          </cell>
          <cell r="D25" t="str">
            <v>Полуфабрикаты (поком)</v>
          </cell>
          <cell r="E25">
            <v>242.25</v>
          </cell>
          <cell r="F25">
            <v>490</v>
          </cell>
          <cell r="G25">
            <v>153</v>
          </cell>
          <cell r="H25">
            <v>633</v>
          </cell>
          <cell r="I25">
            <v>1518.25</v>
          </cell>
          <cell r="K25" t="str">
            <v>матрица</v>
          </cell>
        </row>
        <row r="26">
          <cell r="C26" t="str">
            <v>ЖАР-мени ТМ Зареченские ТС Зареченские продукты.   Поком</v>
          </cell>
          <cell r="D26" t="str">
            <v>Полуфабрикаты (поком)</v>
          </cell>
          <cell r="F26">
            <v>577.5</v>
          </cell>
          <cell r="H26">
            <v>797.05</v>
          </cell>
          <cell r="I26">
            <v>1374.55</v>
          </cell>
          <cell r="K26" t="str">
            <v>матрица</v>
          </cell>
        </row>
        <row r="27">
          <cell r="C27" t="str">
            <v>Хотстеры ТМ Горячая штучка ТС Хотстеры 0,25 кг зам  ПОКОМ</v>
          </cell>
          <cell r="D27" t="str">
            <v>Полуфабрикаты (поком)</v>
          </cell>
          <cell r="E27">
            <v>146</v>
          </cell>
          <cell r="F27">
            <v>411.25</v>
          </cell>
          <cell r="G27">
            <v>97.75</v>
          </cell>
          <cell r="H27">
            <v>646.5</v>
          </cell>
          <cell r="I27">
            <v>1301.5</v>
          </cell>
          <cell r="K27" t="str">
            <v>матрица</v>
          </cell>
        </row>
        <row r="28">
          <cell r="C28" t="str">
            <v>Пельмени Отборные из свинины и говядины 0,9 кг ТМ Стародворье ТС Медвежье ушко  ПОКОМ</v>
          </cell>
          <cell r="D28" t="str">
            <v>Пельмени (поком)</v>
          </cell>
          <cell r="E28">
            <v>146.69999999999999</v>
          </cell>
          <cell r="F28">
            <v>152.1</v>
          </cell>
          <cell r="G28">
            <v>275.39999999999998</v>
          </cell>
          <cell r="H28">
            <v>556.20000000000005</v>
          </cell>
          <cell r="I28">
            <v>1130.4000000000001</v>
          </cell>
          <cell r="K28" t="str">
            <v>матрица</v>
          </cell>
        </row>
        <row r="29">
          <cell r="C29" t="str">
            <v>Хрустящие крылышки ТМ Зареченские ТС Зареченские продукты.   Поком</v>
          </cell>
          <cell r="D29" t="str">
            <v>Полуфабрикаты (поком)</v>
          </cell>
          <cell r="E29">
            <v>120.5</v>
          </cell>
          <cell r="F29">
            <v>156.6</v>
          </cell>
          <cell r="G29">
            <v>124.2</v>
          </cell>
          <cell r="H29">
            <v>579.6</v>
          </cell>
          <cell r="I29">
            <v>980.90000000000009</v>
          </cell>
          <cell r="K29" t="str">
            <v>матрица</v>
          </cell>
        </row>
        <row r="30">
          <cell r="C30" t="str">
            <v>Пельмени Отборные с говядиной 0,9 кг НОВА ТМ Стародворье ТС Медвежье ушко  ПОКОМ</v>
          </cell>
          <cell r="D30" t="str">
            <v>ЗПФ Поком</v>
          </cell>
          <cell r="E30">
            <v>139.5</v>
          </cell>
          <cell r="F30">
            <v>216</v>
          </cell>
          <cell r="G30">
            <v>145.80000000000001</v>
          </cell>
          <cell r="H30">
            <v>321.3</v>
          </cell>
          <cell r="I30">
            <v>822.6</v>
          </cell>
          <cell r="K30" t="str">
            <v>матрица</v>
          </cell>
        </row>
        <row r="31">
          <cell r="C31" t="str">
            <v>Пельмени Бульмени со сливочным маслом ТМ Горячая шт. 0,43 кг  ПОКОМ</v>
          </cell>
          <cell r="D31" t="str">
            <v>Пельмени (поком)</v>
          </cell>
          <cell r="E31">
            <v>49.88</v>
          </cell>
          <cell r="F31">
            <v>345.29</v>
          </cell>
          <cell r="G31">
            <v>98.899999999999977</v>
          </cell>
          <cell r="H31">
            <v>223.17</v>
          </cell>
          <cell r="I31">
            <v>717.24</v>
          </cell>
          <cell r="K31" t="str">
            <v>матрица</v>
          </cell>
        </row>
        <row r="32">
          <cell r="C32" t="str">
            <v>Пельмени Бигбули со слив.маслом 0,9 кг   Поком</v>
          </cell>
          <cell r="D32" t="str">
            <v>Пельмени (поком)</v>
          </cell>
          <cell r="E32">
            <v>445.5</v>
          </cell>
          <cell r="G32">
            <v>181.8</v>
          </cell>
          <cell r="I32">
            <v>627.29999999999995</v>
          </cell>
          <cell r="K32" t="str">
            <v>матрица</v>
          </cell>
        </row>
        <row r="33">
          <cell r="C33" t="str">
            <v>Наггетсы из печи 0,25кг ТМ Вязанка ТС Няняггетсы Сливушки замор.  ПОКОМ</v>
          </cell>
          <cell r="D33" t="str">
            <v>Полуфабрикаты (поком)</v>
          </cell>
          <cell r="E33">
            <v>251.75</v>
          </cell>
          <cell r="F33">
            <v>277.25</v>
          </cell>
          <cell r="G33">
            <v>27.25</v>
          </cell>
          <cell r="I33">
            <v>556.25</v>
          </cell>
          <cell r="K33" t="str">
            <v>матрица</v>
          </cell>
        </row>
        <row r="34">
          <cell r="C34" t="str">
            <v>Готовые чебупели острые с мясом Горячая штучка 0,3 кг зам  ПОКОМ</v>
          </cell>
          <cell r="D34" t="str">
            <v>Полуфабрикаты (поком)</v>
          </cell>
          <cell r="E34">
            <v>198</v>
          </cell>
          <cell r="F34">
            <v>154.80000000000001</v>
          </cell>
          <cell r="G34">
            <v>114.29999999999995</v>
          </cell>
          <cell r="I34">
            <v>467.09999999999997</v>
          </cell>
          <cell r="K34" t="str">
            <v>матрица</v>
          </cell>
        </row>
        <row r="35">
          <cell r="C35" t="str">
            <v>Пельмени Бульмени с говядиной и свининой Горячая штучка 0,43  ПОКОМ</v>
          </cell>
          <cell r="D35" t="str">
            <v>Пельмени (поком)</v>
          </cell>
          <cell r="E35">
            <v>58.05</v>
          </cell>
          <cell r="F35">
            <v>181.89</v>
          </cell>
          <cell r="G35">
            <v>40.850000000000136</v>
          </cell>
          <cell r="H35">
            <v>174.15</v>
          </cell>
          <cell r="I35">
            <v>454.94000000000017</v>
          </cell>
          <cell r="K35" t="str">
            <v>матрица</v>
          </cell>
        </row>
        <row r="36">
          <cell r="C36" t="str">
            <v>Чебуреки Мясные вес 2,7 кг ТМ Зареченские ТС Зареченские продукты   Поком</v>
          </cell>
          <cell r="D36" t="str">
            <v>Пельмени (поком)</v>
          </cell>
          <cell r="E36">
            <v>153.5</v>
          </cell>
          <cell r="F36">
            <v>113.4</v>
          </cell>
          <cell r="G36">
            <v>118.8</v>
          </cell>
          <cell r="H36">
            <v>43.2</v>
          </cell>
          <cell r="I36">
            <v>428.9</v>
          </cell>
          <cell r="K36" t="str">
            <v>матрица</v>
          </cell>
        </row>
        <row r="37">
          <cell r="C37" t="str">
            <v>Жар-боллы с курочкой и сыром. Кулинарные изделия рубленые в тесте куриные жареные  ПОКОМ</v>
          </cell>
          <cell r="D37" t="str">
            <v>Полуфабрикаты (поком)</v>
          </cell>
          <cell r="E37">
            <v>324</v>
          </cell>
          <cell r="G37">
            <v>69</v>
          </cell>
          <cell r="I37">
            <v>393</v>
          </cell>
          <cell r="K37" t="str">
            <v>матрица</v>
          </cell>
        </row>
        <row r="38">
          <cell r="C38" t="str">
            <v>Круггетсы с сырным соусом ТМ Горячая штучка 0,25 кг зам  ПОКОМ</v>
          </cell>
          <cell r="D38" t="str">
            <v>Полуфабрикаты (поком)</v>
          </cell>
          <cell r="E38">
            <v>119.5</v>
          </cell>
          <cell r="F38">
            <v>141.5</v>
          </cell>
          <cell r="G38">
            <v>95.25</v>
          </cell>
          <cell r="I38">
            <v>356.25</v>
          </cell>
          <cell r="K38" t="str">
            <v>матрица</v>
          </cell>
        </row>
        <row r="39">
          <cell r="C39" t="str">
            <v>Наггетсы Нагетосы Сочная курочка в хруст панир со сметаной и зеленью ТМ Горячая штучка 0,25 ПОКОМ</v>
          </cell>
          <cell r="D39" t="str">
            <v>Полуфабрикаты (поком)</v>
          </cell>
          <cell r="E39">
            <v>89</v>
          </cell>
          <cell r="F39">
            <v>132.25</v>
          </cell>
          <cell r="G39">
            <v>29</v>
          </cell>
          <cell r="H39">
            <v>64.5</v>
          </cell>
          <cell r="I39">
            <v>314.75</v>
          </cell>
          <cell r="K39" t="str">
            <v>матрица</v>
          </cell>
        </row>
        <row r="40">
          <cell r="C40" t="str">
            <v>Готовые чебуреки со свининой и говядиной ТМ Горячая штучка ТС Базовый ассортимент 0,36 кг  ПОКОМ</v>
          </cell>
          <cell r="D40" t="str">
            <v>Полуфабрикаты (поком)</v>
          </cell>
          <cell r="E40">
            <v>46.08</v>
          </cell>
          <cell r="F40">
            <v>156.6</v>
          </cell>
          <cell r="G40">
            <v>14.399999999999977</v>
          </cell>
          <cell r="H40">
            <v>80.28</v>
          </cell>
          <cell r="I40">
            <v>297.36</v>
          </cell>
          <cell r="K40" t="str">
            <v>матрица</v>
          </cell>
        </row>
        <row r="41">
          <cell r="C41" t="str">
            <v>Круггетсы сочные ТМ Горячая штучка ТС Круггетсы 0,25 кг зам  ПОКОМ</v>
          </cell>
          <cell r="D41" t="str">
            <v>Полуфабрикаты (поком)</v>
          </cell>
          <cell r="E41">
            <v>95</v>
          </cell>
          <cell r="F41">
            <v>115.25</v>
          </cell>
          <cell r="G41">
            <v>78.75</v>
          </cell>
          <cell r="I41">
            <v>289</v>
          </cell>
          <cell r="K41" t="str">
            <v>матрица</v>
          </cell>
        </row>
        <row r="42">
          <cell r="C42" t="str">
            <v>Чебуречище горячая штучка 0,14кг Поком</v>
          </cell>
          <cell r="D42" t="str">
            <v>Полуфабрикаты (поком)</v>
          </cell>
          <cell r="E42">
            <v>193.06</v>
          </cell>
          <cell r="F42">
            <v>14.42</v>
          </cell>
          <cell r="G42">
            <v>76.58</v>
          </cell>
          <cell r="I42">
            <v>284.06</v>
          </cell>
          <cell r="K42" t="str">
            <v>матрица</v>
          </cell>
        </row>
        <row r="43">
          <cell r="C43" t="str">
            <v>Хрустящие крылышки ТМ Горячая штучка 0,3 кг зам  ПОКОМ</v>
          </cell>
          <cell r="D43" t="str">
            <v>Полуфабрикаты (поком)</v>
          </cell>
          <cell r="E43">
            <v>101.7</v>
          </cell>
          <cell r="F43">
            <v>18</v>
          </cell>
          <cell r="G43">
            <v>117</v>
          </cell>
          <cell r="I43">
            <v>236.7</v>
          </cell>
          <cell r="K43" t="str">
            <v>матрица</v>
          </cell>
        </row>
        <row r="44">
          <cell r="C44" t="str">
            <v>Мини-сосиски в тесте Фрайпики 1,8кг ВЕС ТМ Зареченские  Поком</v>
          </cell>
          <cell r="D44" t="str">
            <v>Полуфабрикаты (поком)</v>
          </cell>
          <cell r="E44">
            <v>34.299999999999997</v>
          </cell>
          <cell r="F44">
            <v>38.200000000000003</v>
          </cell>
          <cell r="H44">
            <v>160.19999999999999</v>
          </cell>
          <cell r="I44">
            <v>232.7</v>
          </cell>
          <cell r="K44" t="str">
            <v>матрица</v>
          </cell>
        </row>
        <row r="45">
          <cell r="C45" t="str">
            <v>Чебупели с мясом Базовый ассортимент Фикс.вес 0,48 Лоток Горячая штучка ХХЛ  Поком</v>
          </cell>
          <cell r="D45" t="str">
            <v>Полуфабрикаты (поком)</v>
          </cell>
          <cell r="E45">
            <v>45.12</v>
          </cell>
          <cell r="F45">
            <v>112.32</v>
          </cell>
          <cell r="H45">
            <v>65.28</v>
          </cell>
          <cell r="I45">
            <v>222.72</v>
          </cell>
          <cell r="K45" t="str">
            <v>матрица</v>
          </cell>
        </row>
        <row r="46">
          <cell r="C46" t="str">
            <v>Пельмени Бигбули #МЕГАВКУСИЩЕ с сочной грудинкой ТМ Горячая шту БУЛЬМЕНИ ТС Бигбули  сфера 0,9 ПОКОМ</v>
          </cell>
          <cell r="D46" t="str">
            <v>Полуфабрикаты (поком)</v>
          </cell>
          <cell r="E46">
            <v>216</v>
          </cell>
          <cell r="G46">
            <v>0</v>
          </cell>
          <cell r="I46">
            <v>216</v>
          </cell>
          <cell r="K46" t="str">
            <v>матрица</v>
          </cell>
        </row>
        <row r="47">
          <cell r="C47" t="str">
            <v>Хрустящие крылышки острые к пиву ТМ Горячая штучка 0,3кг зам  ПОКОМ</v>
          </cell>
          <cell r="D47" t="str">
            <v>Полуфабрикаты (поком)</v>
          </cell>
          <cell r="E47">
            <v>102.3</v>
          </cell>
          <cell r="F47">
            <v>3.6</v>
          </cell>
          <cell r="G47">
            <v>75.299999999999955</v>
          </cell>
          <cell r="I47">
            <v>181.19999999999993</v>
          </cell>
          <cell r="K47" t="str">
            <v>матрица</v>
          </cell>
        </row>
        <row r="48">
          <cell r="C48" t="str">
            <v>Готовые чебупели с мясом ТМ Горячая штучка Без свинины 0,3 кг  ПОКОМ</v>
          </cell>
          <cell r="D48" t="str">
            <v>Полуфабрикаты (поком)</v>
          </cell>
          <cell r="E48">
            <v>147</v>
          </cell>
          <cell r="F48">
            <v>14.4</v>
          </cell>
          <cell r="G48">
            <v>12.899999999999977</v>
          </cell>
          <cell r="I48">
            <v>174.29999999999998</v>
          </cell>
          <cell r="K48" t="str">
            <v>матрица</v>
          </cell>
        </row>
        <row r="49">
          <cell r="C49" t="str">
            <v>Фрай-пицца с ветчиной и грибами ТМ Зареченские ТС Зареченские продукты.  Поком</v>
          </cell>
          <cell r="D49" t="str">
            <v>Полуфабрикаты (поком)</v>
          </cell>
          <cell r="F49">
            <v>60</v>
          </cell>
          <cell r="G49">
            <v>36</v>
          </cell>
          <cell r="H49">
            <v>78</v>
          </cell>
          <cell r="I49">
            <v>174</v>
          </cell>
          <cell r="K49" t="str">
            <v>матрица</v>
          </cell>
        </row>
        <row r="50">
          <cell r="C50" t="str">
            <v>Жар-ладушки с клубникой и вишней ТМ Зареченские ТС Зареченские продукты.  Поком</v>
          </cell>
          <cell r="D50" t="str">
            <v>Полуфабрикаты (поком)</v>
          </cell>
          <cell r="E50">
            <v>88.8</v>
          </cell>
          <cell r="G50">
            <v>48.1</v>
          </cell>
          <cell r="H50">
            <v>29.6</v>
          </cell>
          <cell r="I50">
            <v>166.5</v>
          </cell>
          <cell r="K50" t="str">
            <v>матрица</v>
          </cell>
        </row>
        <row r="51">
          <cell r="C51" t="str">
            <v>Чебупай спелая вишня ТМ Горячая штучка ТС Чебупай 0,2 кг УВС. зам  ПОКОМ</v>
          </cell>
          <cell r="D51" t="str">
            <v>Полуфабрикаты (поком)</v>
          </cell>
          <cell r="E51">
            <v>77.400000000000006</v>
          </cell>
          <cell r="F51">
            <v>22.4</v>
          </cell>
          <cell r="G51">
            <v>46.6</v>
          </cell>
          <cell r="I51">
            <v>146.4</v>
          </cell>
          <cell r="K51" t="str">
            <v>матрица</v>
          </cell>
        </row>
        <row r="52">
          <cell r="C52" t="str">
            <v>Чебупай сочное яблоко ТМ Горячая штучка ТС Чебупай 0,2 кг УВС.  зам  ПОКОМ</v>
          </cell>
          <cell r="D52" t="str">
            <v>Полуфабрикаты (поком)</v>
          </cell>
          <cell r="E52">
            <v>84.8</v>
          </cell>
          <cell r="F52">
            <v>18.399999999999999</v>
          </cell>
          <cell r="G52">
            <v>34.4</v>
          </cell>
          <cell r="I52">
            <v>137.6</v>
          </cell>
          <cell r="K52" t="str">
            <v>матрица</v>
          </cell>
        </row>
        <row r="53">
          <cell r="C53" t="str">
            <v>Жар-мени с картофелем и сочной грудинкой. ВЕС  ПОКОМ</v>
          </cell>
          <cell r="D53" t="str">
            <v>ЗПФ Поком</v>
          </cell>
          <cell r="E53">
            <v>137.1</v>
          </cell>
          <cell r="G53">
            <v>0</v>
          </cell>
          <cell r="I53">
            <v>137.1</v>
          </cell>
          <cell r="K53" t="str">
            <v>матрица</v>
          </cell>
        </row>
        <row r="54">
          <cell r="C54" t="str">
            <v>Пекерсы с индейкой в сливочном соусе ТМ Горячая штучка 0,25 кг зам  ПОКОМ</v>
          </cell>
          <cell r="D54" t="str">
            <v>Полуфабрикаты (поком)</v>
          </cell>
          <cell r="E54">
            <v>87.75</v>
          </cell>
          <cell r="F54">
            <v>14.25</v>
          </cell>
          <cell r="G54">
            <v>14.25</v>
          </cell>
          <cell r="I54">
            <v>116.25</v>
          </cell>
          <cell r="K54" t="str">
            <v>матрица</v>
          </cell>
        </row>
        <row r="55">
          <cell r="C55" t="str">
            <v>Готовые чебуреки с мясом ТМ Горячая штучка 0,09 кг флоу-пак ПОКОМ</v>
          </cell>
          <cell r="D55" t="str">
            <v>Полуфабрикаты (поком)</v>
          </cell>
          <cell r="E55">
            <v>86.58</v>
          </cell>
          <cell r="F55">
            <v>4.32</v>
          </cell>
          <cell r="G55">
            <v>23.129999999999967</v>
          </cell>
          <cell r="I55">
            <v>114.02999999999997</v>
          </cell>
          <cell r="K55" t="str">
            <v>матрица</v>
          </cell>
        </row>
        <row r="56">
          <cell r="C56" t="str">
            <v>Пельмени Сочные сфера 0,9 кг ТМ Стародворье ПОКОМ</v>
          </cell>
          <cell r="D56" t="str">
            <v>Пельмени (поком)</v>
          </cell>
          <cell r="E56">
            <v>47.7</v>
          </cell>
          <cell r="G56">
            <v>58.5</v>
          </cell>
          <cell r="I56">
            <v>106.2</v>
          </cell>
          <cell r="K56" t="str">
            <v>матрица</v>
          </cell>
        </row>
        <row r="57">
          <cell r="C57" t="str">
            <v>Наггетсы с куриным филе и сыром ТМ Вязанка ТС Из печи Сливушки 0,25 кг.  Поком</v>
          </cell>
          <cell r="D57" t="str">
            <v>Полуфабрикаты (поком)</v>
          </cell>
          <cell r="E57">
            <v>13.5</v>
          </cell>
          <cell r="F57">
            <v>44.25</v>
          </cell>
          <cell r="H57">
            <v>41.25</v>
          </cell>
          <cell r="I57">
            <v>99</v>
          </cell>
          <cell r="K57" t="str">
            <v>матрица</v>
          </cell>
        </row>
        <row r="58">
          <cell r="C58" t="str">
            <v>Жар-ладушки с яблоком и грушей. Изделия хлебобулочные жареные с начинкой зам  ПОКОМ</v>
          </cell>
          <cell r="D58" t="str">
            <v>Полуфабрикаты (поком)</v>
          </cell>
          <cell r="E58">
            <v>62.9</v>
          </cell>
          <cell r="G58">
            <v>25.9</v>
          </cell>
          <cell r="I58">
            <v>88.8</v>
          </cell>
          <cell r="K58" t="str">
            <v>матрица</v>
          </cell>
        </row>
        <row r="59">
          <cell r="C59" t="str">
            <v>Пельмени Grandmeni с говядиной в сливочном соусе ТМ Горячая штучка флоупак сфера 0,75 кг.  ПОКОМ</v>
          </cell>
          <cell r="D59" t="str">
            <v>Полуфабрикаты (поком)</v>
          </cell>
          <cell r="E59">
            <v>81.75</v>
          </cell>
          <cell r="G59">
            <v>0</v>
          </cell>
          <cell r="I59">
            <v>81.75</v>
          </cell>
          <cell r="K59" t="str">
            <v>матрица</v>
          </cell>
        </row>
        <row r="60">
          <cell r="C60" t="str">
            <v>Готовые бельмеши сочные с мясом ТМ Горячая штучка 0,3кг зам  ПОКОМ</v>
          </cell>
          <cell r="D60" t="str">
            <v>Пельмени (поком)</v>
          </cell>
          <cell r="E60">
            <v>41.4</v>
          </cell>
          <cell r="F60">
            <v>14.4</v>
          </cell>
          <cell r="G60">
            <v>14.400000000000034</v>
          </cell>
          <cell r="I60">
            <v>70.200000000000031</v>
          </cell>
          <cell r="K60" t="str">
            <v>матрица</v>
          </cell>
        </row>
        <row r="61">
          <cell r="C61" t="str">
            <v>Чебупели Курочка гриль Базовый ассортимент Фикс.вес 0,3 Пакет Горячая штучка  Поком</v>
          </cell>
          <cell r="D61" t="str">
            <v>Полуфабрикаты (поком)</v>
          </cell>
          <cell r="E61">
            <v>33.6</v>
          </cell>
          <cell r="F61">
            <v>12.6</v>
          </cell>
          <cell r="G61">
            <v>12.6</v>
          </cell>
          <cell r="I61">
            <v>58.800000000000004</v>
          </cell>
          <cell r="K61" t="str">
            <v>матрица</v>
          </cell>
        </row>
        <row r="62">
          <cell r="C62" t="str">
            <v>Пельмени Grandmeni с говядиной и свининой Grandmeni 0,75 Сфера Горячая штучка  Поком</v>
          </cell>
          <cell r="D62" t="str">
            <v>Пельмени (поком)</v>
          </cell>
          <cell r="E62">
            <v>58.5</v>
          </cell>
          <cell r="I62">
            <v>58.5</v>
          </cell>
          <cell r="K62" t="str">
            <v>матрица</v>
          </cell>
        </row>
        <row r="63">
          <cell r="C63" t="str">
            <v>Круггетсы с сырным соусом ТМ Горячая штучка 3 кг зам вес ПОКОМ</v>
          </cell>
          <cell r="K63" t="str">
            <v>матрица</v>
          </cell>
        </row>
        <row r="64">
          <cell r="C64" t="str">
            <v>Круггетсы сочные ТМ Горячая штучка ТС Круггетсы 3 кг. Изделия кулинарные рубленые в тесте куриные</v>
          </cell>
          <cell r="K64" t="str">
            <v>матрица</v>
          </cell>
        </row>
        <row r="65">
          <cell r="C65" t="str">
            <v>Наггетсы Нагетосы Сочная курочка со сладкой паприкой ТМ Горячая штучка ф/в 0,25 кг  ПОКОМ</v>
          </cell>
          <cell r="K65" t="str">
            <v>матрица</v>
          </cell>
        </row>
        <row r="66">
          <cell r="C66" t="str">
            <v>Нагетосы Сочная курочка в хрустящей панировке Наггетсы ГШ Фикс.вес 0,25 Лоток Горячая штучка Поком</v>
          </cell>
          <cell r="K66" t="str">
            <v>матрица</v>
          </cell>
        </row>
        <row r="67">
          <cell r="C67" t="str">
            <v>Пельмени «Бигбули с мясом» 0,43 Сфера ТМ «Горячая штучка»  Поком</v>
          </cell>
          <cell r="K67" t="str">
            <v>матрица</v>
          </cell>
        </row>
        <row r="68">
          <cell r="C68" t="str">
            <v>Пельмени Grandmeni с говядиной ТМ Горячая штучка флоупак сфера 0,75 кг. ПОКОМ</v>
          </cell>
          <cell r="K68" t="str">
            <v>матрица</v>
          </cell>
        </row>
        <row r="69">
          <cell r="C69" t="str">
            <v>Пельмени Бигбули #МЕГАВКУСИЩЕ с сочной грудинкой ТМ Горячая штучка ТС Бигбули  сфера 0,43  ПОКОМ</v>
          </cell>
          <cell r="K69" t="str">
            <v>матрица</v>
          </cell>
        </row>
        <row r="70">
          <cell r="C70" t="str">
            <v>Пельмени Бугбули со сливочным маслом ТМ Горячая штучка БУЛЬМЕНИ 0,43 кг  ПОКОМ</v>
          </cell>
          <cell r="K70" t="str">
            <v>матрица</v>
          </cell>
        </row>
        <row r="71">
          <cell r="C71" t="str">
            <v>Пельмени Супермени с мясом, Горячая штучка 0,2кг    ПОКОМ</v>
          </cell>
          <cell r="K71" t="str">
            <v>матрица</v>
          </cell>
        </row>
        <row r="72">
          <cell r="C72" t="str">
            <v>Пельмени Супермени со сливочным маслом Супермени 0,2 Сфера Горячая штучка  Поком</v>
          </cell>
          <cell r="K72" t="str">
            <v>матрица</v>
          </cell>
        </row>
        <row r="73">
          <cell r="C73" t="str">
            <v>Печеные пельмени Печь-мени с мясом Печеные пельмени Фикс.вес 0,2 сфера Вязанка  Поком</v>
          </cell>
          <cell r="K7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ySplit="5" topLeftCell="A6" activePane="bottomLeft" state="frozen"/>
      <selection pane="bottomLeft" activeCell="AF10" sqref="AF10"/>
    </sheetView>
  </sheetViews>
  <sheetFormatPr defaultRowHeight="15" x14ac:dyDescent="0.25"/>
  <cols>
    <col min="1" max="1" width="60" customWidth="1"/>
    <col min="2" max="2" width="4.28515625" customWidth="1"/>
    <col min="3" max="6" width="7.140625" customWidth="1"/>
    <col min="7" max="7" width="5.140625" style="8" customWidth="1"/>
    <col min="8" max="8" width="5.140625" customWidth="1"/>
    <col min="9" max="9" width="13.85546875" customWidth="1"/>
    <col min="10" max="11" width="7.140625" customWidth="1"/>
    <col min="12" max="13" width="0.85546875" customWidth="1"/>
    <col min="14" max="14" width="0.5703125" customWidth="1"/>
    <col min="15" max="18" width="7.140625" customWidth="1"/>
    <col min="19" max="19" width="21.140625" customWidth="1"/>
    <col min="20" max="21" width="5.140625" customWidth="1"/>
    <col min="22" max="25" width="7.140625" customWidth="1"/>
    <col min="26" max="26" width="34.85546875" customWidth="1"/>
    <col min="27" max="27" width="8" customWidth="1"/>
    <col min="28" max="28" width="8" style="8" customWidth="1"/>
    <col min="29" max="29" width="8" style="1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114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5718.8</v>
      </c>
      <c r="F5" s="4">
        <f>SUM(F6:F494)</f>
        <v>13023.1</v>
      </c>
      <c r="G5" s="6"/>
      <c r="H5" s="1"/>
      <c r="I5" s="1"/>
      <c r="J5" s="4">
        <f t="shared" ref="J5:R5" si="0">SUM(J6:J494)</f>
        <v>5584.7999999999993</v>
      </c>
      <c r="K5" s="4">
        <f t="shared" si="0"/>
        <v>134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1167.42</v>
      </c>
      <c r="P5" s="4">
        <f t="shared" si="0"/>
        <v>4832.7</v>
      </c>
      <c r="Q5" s="4">
        <f t="shared" si="0"/>
        <v>3966.0599999999995</v>
      </c>
      <c r="R5" s="4">
        <f t="shared" si="0"/>
        <v>3832</v>
      </c>
      <c r="S5" s="1"/>
      <c r="T5" s="1"/>
      <c r="U5" s="1"/>
      <c r="V5" s="4">
        <f>SUM(V6:V494)</f>
        <v>1012.8800000000002</v>
      </c>
      <c r="W5" s="4">
        <f>SUM(W6:W494)</f>
        <v>1128.6199999999999</v>
      </c>
      <c r="X5" s="4">
        <f>SUM(X6:X494)</f>
        <v>1125.02</v>
      </c>
      <c r="Y5" s="4">
        <f>SUM(Y6:Y494)</f>
        <v>1105.24</v>
      </c>
      <c r="Z5" s="1"/>
      <c r="AA5" s="4">
        <f>SUM(AA6:AA494)</f>
        <v>2078.8459999999995</v>
      </c>
      <c r="AB5" s="6"/>
      <c r="AC5" s="12">
        <f>SUM(AC6:AC494)</f>
        <v>568</v>
      </c>
      <c r="AD5" s="4">
        <f>SUM(AD6:AD494)</f>
        <v>2117.3200000000002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110</v>
      </c>
      <c r="D6" s="1">
        <v>1</v>
      </c>
      <c r="E6" s="1">
        <v>35</v>
      </c>
      <c r="F6" s="1">
        <v>69</v>
      </c>
      <c r="G6" s="6">
        <v>0.3</v>
      </c>
      <c r="H6" s="1">
        <v>180</v>
      </c>
      <c r="I6" s="1" t="str">
        <f>VLOOKUP(A6,[1]ЗПФ!$C:$K,9,0)</f>
        <v>матрица</v>
      </c>
      <c r="J6" s="1">
        <v>35</v>
      </c>
      <c r="K6" s="1">
        <f t="shared" ref="K6:K36" si="1">E6-J6</f>
        <v>0</v>
      </c>
      <c r="L6" s="1"/>
      <c r="M6" s="1"/>
      <c r="N6" s="1"/>
      <c r="O6" s="1">
        <f>E6/5</f>
        <v>7</v>
      </c>
      <c r="P6" s="5">
        <f>14*O6-F6</f>
        <v>29</v>
      </c>
      <c r="Q6" s="5">
        <v>0</v>
      </c>
      <c r="R6" s="5">
        <v>0</v>
      </c>
      <c r="S6" s="1" t="s">
        <v>113</v>
      </c>
      <c r="T6" s="1">
        <f>(F6+Q6)/O6</f>
        <v>9.8571428571428577</v>
      </c>
      <c r="U6" s="1">
        <f>F6/O6</f>
        <v>9.8571428571428577</v>
      </c>
      <c r="V6" s="1">
        <v>5.8</v>
      </c>
      <c r="W6" s="1">
        <v>0.4</v>
      </c>
      <c r="X6" s="1">
        <v>9.1999999999999993</v>
      </c>
      <c r="Y6" s="1">
        <v>0</v>
      </c>
      <c r="Z6" s="1"/>
      <c r="AA6" s="1">
        <f>Q6*G6</f>
        <v>0</v>
      </c>
      <c r="AB6" s="6">
        <v>12</v>
      </c>
      <c r="AC6" s="10">
        <f>Q6/AB6</f>
        <v>0</v>
      </c>
      <c r="AD6" s="1">
        <f>AC6*G6*AB6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256</v>
      </c>
      <c r="D7" s="1">
        <v>48</v>
      </c>
      <c r="E7" s="1">
        <v>112</v>
      </c>
      <c r="F7" s="1">
        <v>170</v>
      </c>
      <c r="G7" s="6">
        <v>0.3</v>
      </c>
      <c r="H7" s="1">
        <v>180</v>
      </c>
      <c r="I7" s="1" t="str">
        <f>VLOOKUP(A7,[1]ЗПФ!$C:$K,9,0)</f>
        <v>матрица</v>
      </c>
      <c r="J7" s="1">
        <v>113</v>
      </c>
      <c r="K7" s="1">
        <f t="shared" si="1"/>
        <v>-1</v>
      </c>
      <c r="L7" s="1"/>
      <c r="M7" s="1"/>
      <c r="N7" s="1"/>
      <c r="O7" s="1">
        <f t="shared" ref="O7:O65" si="2">E7/5</f>
        <v>22.4</v>
      </c>
      <c r="P7" s="5">
        <f t="shared" ref="P7:P20" si="3">14*O7-F7</f>
        <v>143.59999999999997</v>
      </c>
      <c r="Q7" s="5">
        <f t="shared" ref="Q7:Q8" si="4">P7</f>
        <v>143.59999999999997</v>
      </c>
      <c r="R7" s="5">
        <v>144</v>
      </c>
      <c r="S7" s="1"/>
      <c r="T7" s="1">
        <f t="shared" ref="T7:T8" si="5">(F7+Q7)/O7</f>
        <v>14</v>
      </c>
      <c r="U7" s="1">
        <f t="shared" ref="U7:U68" si="6">F7/O7</f>
        <v>7.5892857142857144</v>
      </c>
      <c r="V7" s="1">
        <v>17.2</v>
      </c>
      <c r="W7" s="1">
        <v>17.8</v>
      </c>
      <c r="X7" s="1">
        <v>25.4</v>
      </c>
      <c r="Y7" s="1">
        <v>29.8</v>
      </c>
      <c r="Z7" s="1"/>
      <c r="AA7" s="1">
        <f t="shared" ref="AA7:AA70" si="7">Q7*G7</f>
        <v>43.079999999999991</v>
      </c>
      <c r="AB7" s="6">
        <v>12</v>
      </c>
      <c r="AC7" s="10">
        <v>12</v>
      </c>
      <c r="AD7" s="1">
        <f t="shared" ref="AD7:AD21" si="8">AC7*G7*AB7</f>
        <v>43.199999999999996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297</v>
      </c>
      <c r="D8" s="1">
        <v>48</v>
      </c>
      <c r="E8" s="1">
        <v>133</v>
      </c>
      <c r="F8" s="1">
        <v>176</v>
      </c>
      <c r="G8" s="6">
        <v>0.3</v>
      </c>
      <c r="H8" s="1">
        <v>180</v>
      </c>
      <c r="I8" s="1" t="str">
        <f>VLOOKUP(A8,[1]ЗПФ!$C:$K,9,0)</f>
        <v>матрица</v>
      </c>
      <c r="J8" s="1">
        <v>131</v>
      </c>
      <c r="K8" s="1">
        <f t="shared" si="1"/>
        <v>2</v>
      </c>
      <c r="L8" s="1"/>
      <c r="M8" s="1"/>
      <c r="N8" s="1"/>
      <c r="O8" s="1">
        <f t="shared" si="2"/>
        <v>26.6</v>
      </c>
      <c r="P8" s="5">
        <f t="shared" si="3"/>
        <v>196.40000000000003</v>
      </c>
      <c r="Q8" s="5">
        <f t="shared" si="4"/>
        <v>196.40000000000003</v>
      </c>
      <c r="R8" s="5">
        <v>60</v>
      </c>
      <c r="S8" s="1"/>
      <c r="T8" s="1">
        <f t="shared" si="5"/>
        <v>14</v>
      </c>
      <c r="U8" s="1">
        <f t="shared" si="6"/>
        <v>6.6165413533834583</v>
      </c>
      <c r="V8" s="1">
        <v>19.399999999999999</v>
      </c>
      <c r="W8" s="1">
        <v>25.4</v>
      </c>
      <c r="X8" s="1">
        <v>32.200000000000003</v>
      </c>
      <c r="Y8" s="1">
        <v>3.8</v>
      </c>
      <c r="Z8" s="1"/>
      <c r="AA8" s="1">
        <f t="shared" si="7"/>
        <v>58.920000000000009</v>
      </c>
      <c r="AB8" s="6">
        <v>12</v>
      </c>
      <c r="AC8" s="10">
        <v>17</v>
      </c>
      <c r="AD8" s="1">
        <f t="shared" si="8"/>
        <v>61.199999999999996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33</v>
      </c>
      <c r="C9" s="1">
        <v>66</v>
      </c>
      <c r="D9" s="1">
        <v>168</v>
      </c>
      <c r="E9" s="1">
        <v>50</v>
      </c>
      <c r="F9" s="1">
        <v>168</v>
      </c>
      <c r="G9" s="6">
        <v>0.3</v>
      </c>
      <c r="H9" s="1">
        <v>180</v>
      </c>
      <c r="I9" s="1" t="str">
        <f>VLOOKUP(A9,[1]ЗПФ!$C:$K,9,0)</f>
        <v>матрица</v>
      </c>
      <c r="J9" s="1">
        <v>61</v>
      </c>
      <c r="K9" s="1">
        <f t="shared" si="1"/>
        <v>-11</v>
      </c>
      <c r="L9" s="1"/>
      <c r="M9" s="1"/>
      <c r="N9" s="1"/>
      <c r="O9" s="1">
        <f t="shared" si="2"/>
        <v>10</v>
      </c>
      <c r="P9" s="5"/>
      <c r="Q9" s="5"/>
      <c r="R9" s="5"/>
      <c r="S9" s="1"/>
      <c r="T9" s="1">
        <f t="shared" ref="T9:T63" si="9">(F9+P9)/O9</f>
        <v>16.8</v>
      </c>
      <c r="U9" s="1">
        <f t="shared" si="6"/>
        <v>16.8</v>
      </c>
      <c r="V9" s="1">
        <v>14.4</v>
      </c>
      <c r="W9" s="1">
        <v>0</v>
      </c>
      <c r="X9" s="1">
        <v>7.6</v>
      </c>
      <c r="Y9" s="1">
        <v>1</v>
      </c>
      <c r="Z9" s="1"/>
      <c r="AA9" s="1">
        <f t="shared" si="7"/>
        <v>0</v>
      </c>
      <c r="AB9" s="6">
        <v>12</v>
      </c>
      <c r="AC9" s="10">
        <f t="shared" ref="AC7:AC21" si="10">Q9/AB9</f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471</v>
      </c>
      <c r="D10" s="1"/>
      <c r="E10" s="1">
        <v>143</v>
      </c>
      <c r="F10" s="1">
        <v>296</v>
      </c>
      <c r="G10" s="6">
        <v>0.3</v>
      </c>
      <c r="H10" s="1">
        <v>180</v>
      </c>
      <c r="I10" s="1" t="str">
        <f>VLOOKUP(A10,[1]ЗПФ!$C:$K,9,0)</f>
        <v>матрица</v>
      </c>
      <c r="J10" s="1">
        <v>141</v>
      </c>
      <c r="K10" s="1">
        <f t="shared" si="1"/>
        <v>2</v>
      </c>
      <c r="L10" s="1"/>
      <c r="M10" s="1"/>
      <c r="N10" s="1"/>
      <c r="O10" s="1">
        <f t="shared" si="2"/>
        <v>28.6</v>
      </c>
      <c r="P10" s="5">
        <f t="shared" si="3"/>
        <v>104.40000000000003</v>
      </c>
      <c r="Q10" s="5">
        <v>0</v>
      </c>
      <c r="R10" s="5">
        <v>0</v>
      </c>
      <c r="S10" s="1" t="s">
        <v>113</v>
      </c>
      <c r="T10" s="1">
        <f>(F10+Q10)/O10</f>
        <v>10.34965034965035</v>
      </c>
      <c r="U10" s="1">
        <f t="shared" si="6"/>
        <v>10.34965034965035</v>
      </c>
      <c r="V10" s="1">
        <v>24</v>
      </c>
      <c r="W10" s="1">
        <v>40</v>
      </c>
      <c r="X10" s="1">
        <v>34.799999999999997</v>
      </c>
      <c r="Y10" s="1">
        <v>42.4</v>
      </c>
      <c r="Z10" s="1"/>
      <c r="AA10" s="1">
        <f t="shared" si="7"/>
        <v>0</v>
      </c>
      <c r="AB10" s="6">
        <v>12</v>
      </c>
      <c r="AC10" s="10">
        <f t="shared" si="10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33</v>
      </c>
      <c r="C11" s="1">
        <v>92</v>
      </c>
      <c r="D11" s="1">
        <v>408</v>
      </c>
      <c r="E11" s="1">
        <v>86</v>
      </c>
      <c r="F11" s="1">
        <v>384</v>
      </c>
      <c r="G11" s="6">
        <v>0.09</v>
      </c>
      <c r="H11" s="1">
        <v>180</v>
      </c>
      <c r="I11" s="1" t="str">
        <f>VLOOKUP(A11,[1]ЗПФ!$C:$K,9,0)</f>
        <v>матрица</v>
      </c>
      <c r="J11" s="1">
        <v>63</v>
      </c>
      <c r="K11" s="1">
        <f t="shared" si="1"/>
        <v>23</v>
      </c>
      <c r="L11" s="1"/>
      <c r="M11" s="1"/>
      <c r="N11" s="1"/>
      <c r="O11" s="1">
        <f t="shared" si="2"/>
        <v>17.2</v>
      </c>
      <c r="P11" s="5"/>
      <c r="Q11" s="5"/>
      <c r="R11" s="5"/>
      <c r="S11" s="1"/>
      <c r="T11" s="1">
        <f t="shared" si="9"/>
        <v>22.325581395348838</v>
      </c>
      <c r="U11" s="1">
        <f t="shared" si="6"/>
        <v>22.325581395348838</v>
      </c>
      <c r="V11" s="1">
        <v>29.4</v>
      </c>
      <c r="W11" s="1">
        <v>10.8</v>
      </c>
      <c r="X11" s="1">
        <v>19</v>
      </c>
      <c r="Y11" s="1">
        <v>15.6</v>
      </c>
      <c r="Z11" s="1"/>
      <c r="AA11" s="1">
        <f t="shared" si="7"/>
        <v>0</v>
      </c>
      <c r="AB11" s="6">
        <v>24</v>
      </c>
      <c r="AC11" s="10">
        <f t="shared" si="10"/>
        <v>0</v>
      </c>
      <c r="AD11" s="1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33</v>
      </c>
      <c r="C12" s="1">
        <v>107</v>
      </c>
      <c r="D12" s="1"/>
      <c r="E12" s="1">
        <v>52</v>
      </c>
      <c r="F12" s="1">
        <v>53</v>
      </c>
      <c r="G12" s="6">
        <v>0.36</v>
      </c>
      <c r="H12" s="1">
        <v>180</v>
      </c>
      <c r="I12" s="1" t="str">
        <f>VLOOKUP(A12,[1]ЗПФ!$C:$K,9,0)</f>
        <v>матрица</v>
      </c>
      <c r="J12" s="1">
        <v>56</v>
      </c>
      <c r="K12" s="1">
        <f t="shared" si="1"/>
        <v>-4</v>
      </c>
      <c r="L12" s="1"/>
      <c r="M12" s="1"/>
      <c r="N12" s="1"/>
      <c r="O12" s="1">
        <f t="shared" si="2"/>
        <v>10.4</v>
      </c>
      <c r="P12" s="5">
        <f t="shared" si="3"/>
        <v>92.6</v>
      </c>
      <c r="Q12" s="5">
        <f>P12</f>
        <v>92.6</v>
      </c>
      <c r="R12" s="5">
        <v>93</v>
      </c>
      <c r="S12" s="1"/>
      <c r="T12" s="1">
        <f>(F12+Q12)/O12</f>
        <v>13.999999999999998</v>
      </c>
      <c r="U12" s="1">
        <f t="shared" si="6"/>
        <v>5.0961538461538458</v>
      </c>
      <c r="V12" s="1">
        <v>1</v>
      </c>
      <c r="W12" s="1">
        <v>0</v>
      </c>
      <c r="X12" s="1">
        <v>8</v>
      </c>
      <c r="Y12" s="1">
        <v>0</v>
      </c>
      <c r="Z12" s="1"/>
      <c r="AA12" s="1">
        <f t="shared" si="7"/>
        <v>33.335999999999999</v>
      </c>
      <c r="AB12" s="6">
        <v>10</v>
      </c>
      <c r="AC12" s="10">
        <v>10</v>
      </c>
      <c r="AD12" s="1">
        <f t="shared" si="8"/>
        <v>36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8" t="s">
        <v>40</v>
      </c>
      <c r="B13" s="1" t="s">
        <v>41</v>
      </c>
      <c r="C13" s="1"/>
      <c r="D13" s="1">
        <v>330</v>
      </c>
      <c r="E13" s="1"/>
      <c r="F13" s="1">
        <v>330</v>
      </c>
      <c r="G13" s="6">
        <v>1</v>
      </c>
      <c r="H13" s="1" t="e">
        <v>#N/A</v>
      </c>
      <c r="I13" s="1" t="str">
        <f>VLOOKUP(A13,[1]ЗПФ!$C:$K,9,0)</f>
        <v>матрица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5"/>
      <c r="S13" s="1"/>
      <c r="T13" s="1" t="e">
        <f t="shared" si="9"/>
        <v>#DIV/0!</v>
      </c>
      <c r="U13" s="1" t="e">
        <f t="shared" si="6"/>
        <v>#DIV/0!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0</v>
      </c>
      <c r="AB13" s="6">
        <v>5.5</v>
      </c>
      <c r="AC13" s="10">
        <f t="shared" si="10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8" t="s">
        <v>42</v>
      </c>
      <c r="B14" s="1" t="s">
        <v>41</v>
      </c>
      <c r="C14" s="1">
        <v>66</v>
      </c>
      <c r="D14" s="1">
        <v>88.4</v>
      </c>
      <c r="E14" s="1">
        <v>58.4</v>
      </c>
      <c r="F14" s="1">
        <v>87</v>
      </c>
      <c r="G14" s="6">
        <v>1</v>
      </c>
      <c r="H14" s="1">
        <v>180</v>
      </c>
      <c r="I14" s="1" t="str">
        <f>VLOOKUP(A14,[1]ЗПФ!$C:$K,9,0)</f>
        <v>матрица</v>
      </c>
      <c r="J14" s="1">
        <v>63.4</v>
      </c>
      <c r="K14" s="1">
        <f t="shared" si="1"/>
        <v>-5</v>
      </c>
      <c r="L14" s="1"/>
      <c r="M14" s="1"/>
      <c r="N14" s="1"/>
      <c r="O14" s="1">
        <f t="shared" si="2"/>
        <v>11.68</v>
      </c>
      <c r="P14" s="5">
        <f t="shared" si="3"/>
        <v>76.519999999999982</v>
      </c>
      <c r="Q14" s="5">
        <f t="shared" ref="Q14:Q15" si="11">P14</f>
        <v>76.519999999999982</v>
      </c>
      <c r="R14" s="5">
        <v>77</v>
      </c>
      <c r="S14" s="1"/>
      <c r="T14" s="1">
        <f t="shared" ref="T14:T15" si="12">(F14+Q14)/O14</f>
        <v>13.999999999999998</v>
      </c>
      <c r="U14" s="1">
        <f t="shared" si="6"/>
        <v>7.4486301369863019</v>
      </c>
      <c r="V14" s="1">
        <v>9</v>
      </c>
      <c r="W14" s="1">
        <v>7.2</v>
      </c>
      <c r="X14" s="1">
        <v>3.6</v>
      </c>
      <c r="Y14" s="1">
        <v>5.4</v>
      </c>
      <c r="Z14" s="1"/>
      <c r="AA14" s="1">
        <f t="shared" si="7"/>
        <v>76.519999999999982</v>
      </c>
      <c r="AB14" s="6">
        <v>3</v>
      </c>
      <c r="AC14" s="10">
        <v>26</v>
      </c>
      <c r="AD14" s="1">
        <f t="shared" si="8"/>
        <v>78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8" t="s">
        <v>43</v>
      </c>
      <c r="B15" s="1" t="s">
        <v>41</v>
      </c>
      <c r="C15" s="1">
        <v>59.2</v>
      </c>
      <c r="D15" s="1"/>
      <c r="E15" s="1">
        <v>21.5</v>
      </c>
      <c r="F15" s="1">
        <v>36.299999999999997</v>
      </c>
      <c r="G15" s="6">
        <v>1</v>
      </c>
      <c r="H15" s="1">
        <v>180</v>
      </c>
      <c r="I15" s="1" t="str">
        <f>VLOOKUP(A15,[1]ЗПФ!$C:$K,9,0)</f>
        <v>матрица</v>
      </c>
      <c r="J15" s="1">
        <v>20.3</v>
      </c>
      <c r="K15" s="1">
        <f t="shared" si="1"/>
        <v>1.1999999999999993</v>
      </c>
      <c r="L15" s="1"/>
      <c r="M15" s="1"/>
      <c r="N15" s="1"/>
      <c r="O15" s="1">
        <f t="shared" si="2"/>
        <v>4.3</v>
      </c>
      <c r="P15" s="5">
        <f t="shared" si="3"/>
        <v>23.9</v>
      </c>
      <c r="Q15" s="5">
        <f t="shared" si="11"/>
        <v>23.9</v>
      </c>
      <c r="R15" s="5">
        <v>24</v>
      </c>
      <c r="S15" s="1"/>
      <c r="T15" s="1">
        <f t="shared" si="12"/>
        <v>14</v>
      </c>
      <c r="U15" s="1">
        <f t="shared" si="6"/>
        <v>8.4418604651162781</v>
      </c>
      <c r="V15" s="1">
        <v>0.74</v>
      </c>
      <c r="W15" s="1">
        <v>4.4400000000000004</v>
      </c>
      <c r="X15" s="1">
        <v>2.96</v>
      </c>
      <c r="Y15" s="1">
        <v>2.2200000000000002</v>
      </c>
      <c r="Z15" s="1"/>
      <c r="AA15" s="1">
        <f t="shared" si="7"/>
        <v>23.9</v>
      </c>
      <c r="AB15" s="6">
        <v>3.7</v>
      </c>
      <c r="AC15" s="10">
        <v>7</v>
      </c>
      <c r="AD15" s="1">
        <f t="shared" si="8"/>
        <v>25.900000000000002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8" t="s">
        <v>44</v>
      </c>
      <c r="B16" s="1" t="s">
        <v>41</v>
      </c>
      <c r="C16" s="1"/>
      <c r="D16" s="1">
        <v>370</v>
      </c>
      <c r="E16" s="1">
        <v>3.7</v>
      </c>
      <c r="F16" s="1">
        <v>366.3</v>
      </c>
      <c r="G16" s="6">
        <v>1</v>
      </c>
      <c r="H16" s="1" t="e">
        <v>#N/A</v>
      </c>
      <c r="I16" s="1" t="str">
        <f>VLOOKUP(A16,[1]ЗПФ!$C:$K,9,0)</f>
        <v>матрица</v>
      </c>
      <c r="J16" s="1"/>
      <c r="K16" s="1">
        <f t="shared" si="1"/>
        <v>3.7</v>
      </c>
      <c r="L16" s="1"/>
      <c r="M16" s="1"/>
      <c r="N16" s="1"/>
      <c r="O16" s="1">
        <f t="shared" si="2"/>
        <v>0.74</v>
      </c>
      <c r="P16" s="5"/>
      <c r="Q16" s="5"/>
      <c r="R16" s="5"/>
      <c r="S16" s="1"/>
      <c r="T16" s="1">
        <f t="shared" si="9"/>
        <v>495</v>
      </c>
      <c r="U16" s="1">
        <f t="shared" si="6"/>
        <v>495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7"/>
        <v>0</v>
      </c>
      <c r="AB16" s="6">
        <v>3.7</v>
      </c>
      <c r="AC16" s="10">
        <f t="shared" si="10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8" t="s">
        <v>45</v>
      </c>
      <c r="B17" s="1" t="s">
        <v>41</v>
      </c>
      <c r="C17" s="1">
        <v>29.6</v>
      </c>
      <c r="D17" s="1"/>
      <c r="E17" s="1">
        <v>3.7</v>
      </c>
      <c r="F17" s="1">
        <v>25.9</v>
      </c>
      <c r="G17" s="6">
        <v>1</v>
      </c>
      <c r="H17" s="1">
        <v>180</v>
      </c>
      <c r="I17" s="1" t="str">
        <f>VLOOKUP(A17,[1]ЗПФ!$C:$K,9,0)</f>
        <v>матрица</v>
      </c>
      <c r="J17" s="1">
        <v>2.5</v>
      </c>
      <c r="K17" s="1">
        <f t="shared" si="1"/>
        <v>1.2000000000000002</v>
      </c>
      <c r="L17" s="1"/>
      <c r="M17" s="1"/>
      <c r="N17" s="1"/>
      <c r="O17" s="1">
        <f t="shared" si="2"/>
        <v>0.74</v>
      </c>
      <c r="P17" s="5"/>
      <c r="Q17" s="5"/>
      <c r="R17" s="5"/>
      <c r="S17" s="1"/>
      <c r="T17" s="1">
        <f t="shared" si="9"/>
        <v>35</v>
      </c>
      <c r="U17" s="1">
        <f t="shared" si="6"/>
        <v>35</v>
      </c>
      <c r="V17" s="1">
        <v>0</v>
      </c>
      <c r="W17" s="1">
        <v>2.2200000000000002</v>
      </c>
      <c r="X17" s="1">
        <v>0.74</v>
      </c>
      <c r="Y17" s="1">
        <v>1.48</v>
      </c>
      <c r="Z17" s="14" t="s">
        <v>46</v>
      </c>
      <c r="AA17" s="1">
        <f t="shared" si="7"/>
        <v>0</v>
      </c>
      <c r="AB17" s="6">
        <v>3.7</v>
      </c>
      <c r="AC17" s="10">
        <f t="shared" si="10"/>
        <v>0</v>
      </c>
      <c r="AD17" s="1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319</v>
      </c>
      <c r="D18" s="1"/>
      <c r="E18" s="1">
        <v>91</v>
      </c>
      <c r="F18" s="1">
        <v>213</v>
      </c>
      <c r="G18" s="6">
        <v>0.25</v>
      </c>
      <c r="H18" s="1">
        <v>180</v>
      </c>
      <c r="I18" s="1" t="str">
        <f>VLOOKUP(A18,[1]ЗПФ!$C:$K,9,0)</f>
        <v>матрица</v>
      </c>
      <c r="J18" s="1">
        <v>91</v>
      </c>
      <c r="K18" s="1">
        <f t="shared" si="1"/>
        <v>0</v>
      </c>
      <c r="L18" s="1"/>
      <c r="M18" s="1"/>
      <c r="N18" s="1"/>
      <c r="O18" s="1">
        <f t="shared" si="2"/>
        <v>18.2</v>
      </c>
      <c r="P18" s="5">
        <f t="shared" si="3"/>
        <v>41.799999999999983</v>
      </c>
      <c r="Q18" s="5">
        <v>0</v>
      </c>
      <c r="R18" s="5">
        <v>0</v>
      </c>
      <c r="S18" s="1" t="s">
        <v>113</v>
      </c>
      <c r="T18" s="1">
        <f>(F18+Q18)/O18</f>
        <v>11.703296703296704</v>
      </c>
      <c r="U18" s="1">
        <f t="shared" si="6"/>
        <v>11.703296703296704</v>
      </c>
      <c r="V18" s="1">
        <v>15</v>
      </c>
      <c r="W18" s="1">
        <v>26.2</v>
      </c>
      <c r="X18" s="1">
        <v>21</v>
      </c>
      <c r="Y18" s="1">
        <v>26.4</v>
      </c>
      <c r="Z18" s="1"/>
      <c r="AA18" s="1">
        <f t="shared" si="7"/>
        <v>0</v>
      </c>
      <c r="AB18" s="6">
        <v>12</v>
      </c>
      <c r="AC18" s="10">
        <f t="shared" si="10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41</v>
      </c>
      <c r="C19" s="1">
        <v>9</v>
      </c>
      <c r="D19" s="1"/>
      <c r="E19" s="1"/>
      <c r="F19" s="1">
        <v>9</v>
      </c>
      <c r="G19" s="6">
        <v>1</v>
      </c>
      <c r="H19" s="1">
        <v>180</v>
      </c>
      <c r="I19" s="1" t="str">
        <f>VLOOKUP(A19,[1]ЗПФ!$C:$K,9,0)</f>
        <v>матрица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5"/>
      <c r="Q19" s="5"/>
      <c r="R19" s="5"/>
      <c r="S19" s="1"/>
      <c r="T19" s="1" t="e">
        <f t="shared" si="9"/>
        <v>#DIV/0!</v>
      </c>
      <c r="U19" s="1" t="e">
        <f t="shared" si="6"/>
        <v>#DIV/0!</v>
      </c>
      <c r="V19" s="1">
        <v>0</v>
      </c>
      <c r="W19" s="1">
        <v>0.6</v>
      </c>
      <c r="X19" s="1">
        <v>0</v>
      </c>
      <c r="Y19" s="1">
        <v>0</v>
      </c>
      <c r="Z19" s="1"/>
      <c r="AA19" s="1">
        <f t="shared" si="7"/>
        <v>0</v>
      </c>
      <c r="AB19" s="6">
        <v>3</v>
      </c>
      <c r="AC19" s="10">
        <f t="shared" si="10"/>
        <v>0</v>
      </c>
      <c r="AD19" s="1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190</v>
      </c>
      <c r="D20" s="1">
        <v>24</v>
      </c>
      <c r="E20" s="1">
        <v>86</v>
      </c>
      <c r="F20" s="1">
        <v>116</v>
      </c>
      <c r="G20" s="6">
        <v>0.25</v>
      </c>
      <c r="H20" s="1">
        <v>180</v>
      </c>
      <c r="I20" s="1" t="str">
        <f>VLOOKUP(A20,[1]ЗПФ!$C:$K,9,0)</f>
        <v>матрица</v>
      </c>
      <c r="J20" s="1">
        <v>86</v>
      </c>
      <c r="K20" s="1">
        <f t="shared" si="1"/>
        <v>0</v>
      </c>
      <c r="L20" s="1"/>
      <c r="M20" s="1"/>
      <c r="N20" s="1"/>
      <c r="O20" s="1">
        <f t="shared" si="2"/>
        <v>17.2</v>
      </c>
      <c r="P20" s="5">
        <f t="shared" si="3"/>
        <v>124.79999999999998</v>
      </c>
      <c r="Q20" s="5">
        <v>120</v>
      </c>
      <c r="R20" s="5">
        <v>120</v>
      </c>
      <c r="S20" s="1"/>
      <c r="T20" s="1">
        <f>(F20+Q20)/O20</f>
        <v>13.720930232558141</v>
      </c>
      <c r="U20" s="1">
        <f t="shared" si="6"/>
        <v>6.7441860465116283</v>
      </c>
      <c r="V20" s="1">
        <v>12.4</v>
      </c>
      <c r="W20" s="1">
        <v>16.2</v>
      </c>
      <c r="X20" s="1">
        <v>22.6</v>
      </c>
      <c r="Y20" s="1">
        <v>23.4</v>
      </c>
      <c r="Z20" s="1"/>
      <c r="AA20" s="1">
        <f t="shared" si="7"/>
        <v>30</v>
      </c>
      <c r="AB20" s="6">
        <v>12</v>
      </c>
      <c r="AC20" s="10">
        <v>10</v>
      </c>
      <c r="AD20" s="1">
        <f t="shared" si="8"/>
        <v>30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41</v>
      </c>
      <c r="C21" s="1">
        <v>9</v>
      </c>
      <c r="D21" s="1"/>
      <c r="E21" s="1"/>
      <c r="F21" s="1">
        <v>9</v>
      </c>
      <c r="G21" s="6">
        <v>1</v>
      </c>
      <c r="H21" s="1">
        <v>180</v>
      </c>
      <c r="I21" s="1" t="str">
        <f>VLOOKUP(A21,[1]ЗПФ!$C:$K,9,0)</f>
        <v>матрица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/>
      <c r="R21" s="5"/>
      <c r="S21" s="1"/>
      <c r="T21" s="1" t="e">
        <f t="shared" si="9"/>
        <v>#DIV/0!</v>
      </c>
      <c r="U21" s="1" t="e">
        <f t="shared" si="6"/>
        <v>#DIV/0!</v>
      </c>
      <c r="V21" s="1">
        <v>0</v>
      </c>
      <c r="W21" s="1">
        <v>0.6</v>
      </c>
      <c r="X21" s="1">
        <v>0</v>
      </c>
      <c r="Y21" s="1">
        <v>0</v>
      </c>
      <c r="Z21" s="1"/>
      <c r="AA21" s="1">
        <f t="shared" si="7"/>
        <v>0</v>
      </c>
      <c r="AB21" s="6">
        <v>3</v>
      </c>
      <c r="AC21" s="10">
        <f t="shared" si="10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s="25" customFormat="1" x14ac:dyDescent="0.25">
      <c r="A22" s="20" t="s">
        <v>51</v>
      </c>
      <c r="B22" s="20" t="s">
        <v>41</v>
      </c>
      <c r="C22" s="20">
        <v>9</v>
      </c>
      <c r="D22" s="20"/>
      <c r="E22" s="20">
        <v>3.6</v>
      </c>
      <c r="F22" s="26">
        <v>5.4</v>
      </c>
      <c r="G22" s="21">
        <v>0</v>
      </c>
      <c r="H22" s="20">
        <v>180</v>
      </c>
      <c r="I22" s="20" t="s">
        <v>95</v>
      </c>
      <c r="J22" s="20">
        <v>3.5</v>
      </c>
      <c r="K22" s="20">
        <f t="shared" si="1"/>
        <v>0.10000000000000009</v>
      </c>
      <c r="L22" s="20"/>
      <c r="M22" s="20"/>
      <c r="N22" s="20"/>
      <c r="O22" s="20">
        <f t="shared" si="2"/>
        <v>0.72</v>
      </c>
      <c r="P22" s="22"/>
      <c r="Q22" s="22"/>
      <c r="R22" s="22"/>
      <c r="S22" s="20"/>
      <c r="T22" s="20">
        <f t="shared" si="9"/>
        <v>7.5000000000000009</v>
      </c>
      <c r="U22" s="20">
        <f t="shared" si="6"/>
        <v>7.5000000000000009</v>
      </c>
      <c r="V22" s="20">
        <v>0.36</v>
      </c>
      <c r="W22" s="20">
        <v>0.36</v>
      </c>
      <c r="X22" s="20">
        <v>0</v>
      </c>
      <c r="Y22" s="20">
        <v>0.36</v>
      </c>
      <c r="Z22" s="20" t="s">
        <v>98</v>
      </c>
      <c r="AA22" s="20">
        <f t="shared" si="7"/>
        <v>0</v>
      </c>
      <c r="AB22" s="21">
        <v>0</v>
      </c>
      <c r="AC22" s="23"/>
      <c r="AD22" s="20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s="25" customFormat="1" x14ac:dyDescent="0.25">
      <c r="A23" s="20" t="s">
        <v>52</v>
      </c>
      <c r="B23" s="20" t="s">
        <v>41</v>
      </c>
      <c r="C23" s="20">
        <v>210.9</v>
      </c>
      <c r="D23" s="20">
        <v>196.1</v>
      </c>
      <c r="E23" s="20">
        <v>114.7</v>
      </c>
      <c r="F23" s="26">
        <v>251.6</v>
      </c>
      <c r="G23" s="21">
        <v>0</v>
      </c>
      <c r="H23" s="20">
        <v>180</v>
      </c>
      <c r="I23" s="20" t="s">
        <v>95</v>
      </c>
      <c r="J23" s="20">
        <v>114.7</v>
      </c>
      <c r="K23" s="20">
        <f t="shared" si="1"/>
        <v>0</v>
      </c>
      <c r="L23" s="20"/>
      <c r="M23" s="20"/>
      <c r="N23" s="20"/>
      <c r="O23" s="20">
        <f t="shared" si="2"/>
        <v>22.94</v>
      </c>
      <c r="P23" s="22"/>
      <c r="Q23" s="22"/>
      <c r="R23" s="22"/>
      <c r="S23" s="20"/>
      <c r="T23" s="20">
        <f t="shared" si="9"/>
        <v>10.96774193548387</v>
      </c>
      <c r="U23" s="20">
        <f t="shared" si="6"/>
        <v>10.96774193548387</v>
      </c>
      <c r="V23" s="20">
        <v>22.94</v>
      </c>
      <c r="W23" s="20">
        <v>20.68</v>
      </c>
      <c r="X23" s="20">
        <v>22.94</v>
      </c>
      <c r="Y23" s="20">
        <v>22.920000000000009</v>
      </c>
      <c r="Z23" s="20" t="s">
        <v>98</v>
      </c>
      <c r="AA23" s="20">
        <f t="shared" si="7"/>
        <v>0</v>
      </c>
      <c r="AB23" s="21">
        <v>0</v>
      </c>
      <c r="AC23" s="23"/>
      <c r="AD23" s="20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1" t="s">
        <v>53</v>
      </c>
      <c r="B24" s="1" t="s">
        <v>33</v>
      </c>
      <c r="C24" s="1">
        <v>1081</v>
      </c>
      <c r="D24" s="1"/>
      <c r="E24" s="1">
        <v>257</v>
      </c>
      <c r="F24" s="1">
        <v>766</v>
      </c>
      <c r="G24" s="6">
        <v>0.25</v>
      </c>
      <c r="H24" s="1">
        <v>180</v>
      </c>
      <c r="I24" s="1" t="str">
        <f>VLOOKUP(A24,[1]ЗПФ!$C:$K,9,0)</f>
        <v>матрица</v>
      </c>
      <c r="J24" s="1">
        <v>252</v>
      </c>
      <c r="K24" s="1">
        <f t="shared" si="1"/>
        <v>5</v>
      </c>
      <c r="L24" s="1"/>
      <c r="M24" s="1"/>
      <c r="N24" s="1"/>
      <c r="O24" s="1">
        <f t="shared" si="2"/>
        <v>51.4</v>
      </c>
      <c r="P24" s="5"/>
      <c r="Q24" s="5"/>
      <c r="R24" s="5"/>
      <c r="S24" s="1"/>
      <c r="T24" s="1">
        <f t="shared" si="9"/>
        <v>14.902723735408561</v>
      </c>
      <c r="U24" s="1">
        <f t="shared" si="6"/>
        <v>14.902723735408561</v>
      </c>
      <c r="V24" s="1">
        <v>49.2</v>
      </c>
      <c r="W24" s="1">
        <v>90</v>
      </c>
      <c r="X24" s="1">
        <v>76.599999999999994</v>
      </c>
      <c r="Y24" s="1">
        <v>72</v>
      </c>
      <c r="Z24" s="1"/>
      <c r="AA24" s="1">
        <f t="shared" si="7"/>
        <v>0</v>
      </c>
      <c r="AB24" s="6">
        <v>6</v>
      </c>
      <c r="AC24" s="10">
        <f t="shared" ref="AC24:AC32" si="13">Q24/AB24</f>
        <v>0</v>
      </c>
      <c r="AD24" s="1">
        <f t="shared" ref="AD24:AD32" si="14">AC24*G24*AB24</f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33</v>
      </c>
      <c r="C25" s="1">
        <v>280</v>
      </c>
      <c r="D25" s="1"/>
      <c r="E25" s="1">
        <v>137</v>
      </c>
      <c r="F25" s="1">
        <v>129</v>
      </c>
      <c r="G25" s="6">
        <v>0.25</v>
      </c>
      <c r="H25" s="1">
        <v>180</v>
      </c>
      <c r="I25" s="1" t="str">
        <f>VLOOKUP(A25,[1]ЗПФ!$C:$K,9,0)</f>
        <v>матрица</v>
      </c>
      <c r="J25" s="1">
        <v>134</v>
      </c>
      <c r="K25" s="1">
        <f t="shared" si="1"/>
        <v>3</v>
      </c>
      <c r="L25" s="1"/>
      <c r="M25" s="1"/>
      <c r="N25" s="1"/>
      <c r="O25" s="1">
        <f t="shared" si="2"/>
        <v>27.4</v>
      </c>
      <c r="P25" s="5">
        <f t="shared" ref="P25:P32" si="15">14*O25-F25</f>
        <v>254.59999999999997</v>
      </c>
      <c r="Q25" s="5">
        <f t="shared" ref="Q25:Q30" si="16">P25</f>
        <v>254.59999999999997</v>
      </c>
      <c r="R25" s="5">
        <v>255</v>
      </c>
      <c r="S25" s="1"/>
      <c r="T25" s="1">
        <f t="shared" ref="T25:T30" si="17">(F25+Q25)/O25</f>
        <v>14</v>
      </c>
      <c r="U25" s="1">
        <f t="shared" si="6"/>
        <v>4.7080291970802923</v>
      </c>
      <c r="V25" s="1">
        <v>14</v>
      </c>
      <c r="W25" s="1">
        <v>0</v>
      </c>
      <c r="X25" s="1">
        <v>23.2</v>
      </c>
      <c r="Y25" s="1">
        <v>0</v>
      </c>
      <c r="Z25" s="1"/>
      <c r="AA25" s="1">
        <f t="shared" si="7"/>
        <v>63.649999999999991</v>
      </c>
      <c r="AB25" s="6">
        <v>6</v>
      </c>
      <c r="AC25" s="10">
        <v>43</v>
      </c>
      <c r="AD25" s="1">
        <f t="shared" si="14"/>
        <v>64.5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33</v>
      </c>
      <c r="C26" s="1">
        <v>77</v>
      </c>
      <c r="D26" s="1">
        <v>90</v>
      </c>
      <c r="E26" s="1">
        <v>56</v>
      </c>
      <c r="F26" s="1">
        <v>90</v>
      </c>
      <c r="G26" s="6">
        <v>0.25</v>
      </c>
      <c r="H26" s="1">
        <v>180</v>
      </c>
      <c r="I26" s="1" t="str">
        <f>VLOOKUP(A26,[1]ЗПФ!$C:$K,9,0)</f>
        <v>матрица</v>
      </c>
      <c r="J26" s="1">
        <v>55</v>
      </c>
      <c r="K26" s="1">
        <f t="shared" si="1"/>
        <v>1</v>
      </c>
      <c r="L26" s="1"/>
      <c r="M26" s="1"/>
      <c r="N26" s="1"/>
      <c r="O26" s="1">
        <f t="shared" si="2"/>
        <v>11.2</v>
      </c>
      <c r="P26" s="5">
        <f t="shared" si="15"/>
        <v>66.799999999999983</v>
      </c>
      <c r="Q26" s="5">
        <f t="shared" si="16"/>
        <v>66.799999999999983</v>
      </c>
      <c r="R26" s="5">
        <v>67</v>
      </c>
      <c r="S26" s="1"/>
      <c r="T26" s="1">
        <f t="shared" si="17"/>
        <v>14</v>
      </c>
      <c r="U26" s="1">
        <f t="shared" si="6"/>
        <v>8.0357142857142865</v>
      </c>
      <c r="V26" s="1">
        <v>9.1999999999999993</v>
      </c>
      <c r="W26" s="1">
        <v>0</v>
      </c>
      <c r="X26" s="1">
        <v>7.2</v>
      </c>
      <c r="Y26" s="1">
        <v>0.4</v>
      </c>
      <c r="Z26" s="1"/>
      <c r="AA26" s="1">
        <f t="shared" si="7"/>
        <v>16.699999999999996</v>
      </c>
      <c r="AB26" s="6">
        <v>6</v>
      </c>
      <c r="AC26" s="10">
        <v>12</v>
      </c>
      <c r="AD26" s="1">
        <f t="shared" si="14"/>
        <v>18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41</v>
      </c>
      <c r="C27" s="1">
        <v>426</v>
      </c>
      <c r="D27" s="1">
        <v>72</v>
      </c>
      <c r="E27" s="1">
        <v>204</v>
      </c>
      <c r="F27" s="1">
        <v>270</v>
      </c>
      <c r="G27" s="6">
        <v>1</v>
      </c>
      <c r="H27" s="1">
        <v>180</v>
      </c>
      <c r="I27" s="1" t="str">
        <f>VLOOKUP(A27,[1]ЗПФ!$C:$K,9,0)</f>
        <v>матрица</v>
      </c>
      <c r="J27" s="1">
        <v>204</v>
      </c>
      <c r="K27" s="1">
        <f t="shared" si="1"/>
        <v>0</v>
      </c>
      <c r="L27" s="1"/>
      <c r="M27" s="1"/>
      <c r="N27" s="1"/>
      <c r="O27" s="1">
        <f t="shared" si="2"/>
        <v>40.799999999999997</v>
      </c>
      <c r="P27" s="5">
        <f t="shared" si="15"/>
        <v>301.19999999999993</v>
      </c>
      <c r="Q27" s="5">
        <f t="shared" si="16"/>
        <v>301.19999999999993</v>
      </c>
      <c r="R27" s="5">
        <v>301</v>
      </c>
      <c r="S27" s="1"/>
      <c r="T27" s="1">
        <f t="shared" si="17"/>
        <v>14</v>
      </c>
      <c r="U27" s="1">
        <f t="shared" si="6"/>
        <v>6.6176470588235299</v>
      </c>
      <c r="V27" s="1">
        <v>30</v>
      </c>
      <c r="W27" s="1">
        <v>35</v>
      </c>
      <c r="X27" s="1">
        <v>45.760000000000012</v>
      </c>
      <c r="Y27" s="1">
        <v>34.799999999999997</v>
      </c>
      <c r="Z27" s="1"/>
      <c r="AA27" s="1">
        <f t="shared" si="7"/>
        <v>301.19999999999993</v>
      </c>
      <c r="AB27" s="6">
        <v>6</v>
      </c>
      <c r="AC27" s="10">
        <v>51</v>
      </c>
      <c r="AD27" s="1">
        <f t="shared" si="14"/>
        <v>306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33</v>
      </c>
      <c r="C28" s="1">
        <v>209</v>
      </c>
      <c r="D28" s="1">
        <v>217</v>
      </c>
      <c r="E28" s="1">
        <v>166</v>
      </c>
      <c r="F28" s="1">
        <v>218</v>
      </c>
      <c r="G28" s="6">
        <v>0.25</v>
      </c>
      <c r="H28" s="1">
        <v>180</v>
      </c>
      <c r="I28" s="1" t="str">
        <f>VLOOKUP(A28,[1]ЗПФ!$C:$K,9,0)</f>
        <v>матрица</v>
      </c>
      <c r="J28" s="1">
        <v>172</v>
      </c>
      <c r="K28" s="1">
        <f t="shared" si="1"/>
        <v>-6</v>
      </c>
      <c r="L28" s="1"/>
      <c r="M28" s="1"/>
      <c r="N28" s="1"/>
      <c r="O28" s="1">
        <f t="shared" si="2"/>
        <v>33.200000000000003</v>
      </c>
      <c r="P28" s="5">
        <f t="shared" si="15"/>
        <v>246.80000000000007</v>
      </c>
      <c r="Q28" s="5">
        <f t="shared" si="16"/>
        <v>246.80000000000007</v>
      </c>
      <c r="R28" s="5">
        <v>247</v>
      </c>
      <c r="S28" s="1"/>
      <c r="T28" s="1">
        <f t="shared" si="17"/>
        <v>14</v>
      </c>
      <c r="U28" s="1">
        <f t="shared" si="6"/>
        <v>6.5662650602409629</v>
      </c>
      <c r="V28" s="1">
        <v>23.8</v>
      </c>
      <c r="W28" s="1">
        <v>0.2</v>
      </c>
      <c r="X28" s="1">
        <v>20.6</v>
      </c>
      <c r="Y28" s="1">
        <v>0</v>
      </c>
      <c r="Z28" s="1"/>
      <c r="AA28" s="1">
        <f t="shared" si="7"/>
        <v>61.700000000000017</v>
      </c>
      <c r="AB28" s="6">
        <v>12</v>
      </c>
      <c r="AC28" s="10">
        <v>21</v>
      </c>
      <c r="AD28" s="1">
        <f t="shared" si="14"/>
        <v>63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33</v>
      </c>
      <c r="C29" s="1">
        <v>954</v>
      </c>
      <c r="D29" s="1">
        <v>72</v>
      </c>
      <c r="E29" s="1">
        <v>326</v>
      </c>
      <c r="F29" s="1">
        <v>635</v>
      </c>
      <c r="G29" s="6">
        <v>0.25</v>
      </c>
      <c r="H29" s="1">
        <v>180</v>
      </c>
      <c r="I29" s="1" t="str">
        <f>VLOOKUP(A29,[1]ЗПФ!$C:$K,9,0)</f>
        <v>матрица</v>
      </c>
      <c r="J29" s="1">
        <v>325</v>
      </c>
      <c r="K29" s="1">
        <f t="shared" si="1"/>
        <v>1</v>
      </c>
      <c r="L29" s="1"/>
      <c r="M29" s="1"/>
      <c r="N29" s="1"/>
      <c r="O29" s="1">
        <f t="shared" si="2"/>
        <v>65.2</v>
      </c>
      <c r="P29" s="5">
        <f t="shared" si="15"/>
        <v>277.80000000000007</v>
      </c>
      <c r="Q29" s="5">
        <v>120</v>
      </c>
      <c r="R29" s="5">
        <v>120</v>
      </c>
      <c r="S29" s="1"/>
      <c r="T29" s="1">
        <f t="shared" si="17"/>
        <v>11.579754601226993</v>
      </c>
      <c r="U29" s="1">
        <f t="shared" si="6"/>
        <v>9.7392638036809807</v>
      </c>
      <c r="V29" s="1">
        <v>60.6</v>
      </c>
      <c r="W29" s="1">
        <v>85.2</v>
      </c>
      <c r="X29" s="1">
        <v>73</v>
      </c>
      <c r="Y29" s="1">
        <v>76</v>
      </c>
      <c r="Z29" s="1"/>
      <c r="AA29" s="1">
        <f t="shared" si="7"/>
        <v>30</v>
      </c>
      <c r="AB29" s="6">
        <v>12</v>
      </c>
      <c r="AC29" s="10">
        <v>10</v>
      </c>
      <c r="AD29" s="1">
        <f t="shared" si="14"/>
        <v>30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33</v>
      </c>
      <c r="C30" s="1">
        <v>8</v>
      </c>
      <c r="D30" s="1">
        <v>97</v>
      </c>
      <c r="E30" s="1">
        <v>47</v>
      </c>
      <c r="F30" s="1">
        <v>55</v>
      </c>
      <c r="G30" s="6">
        <v>0.25</v>
      </c>
      <c r="H30" s="1">
        <v>180</v>
      </c>
      <c r="I30" s="1" t="str">
        <f>VLOOKUP(A30,[1]ЗПФ!$C:$K,9,0)</f>
        <v>матрица</v>
      </c>
      <c r="J30" s="1">
        <v>48</v>
      </c>
      <c r="K30" s="1">
        <f t="shared" si="1"/>
        <v>-1</v>
      </c>
      <c r="L30" s="1"/>
      <c r="M30" s="1"/>
      <c r="N30" s="1"/>
      <c r="O30" s="1">
        <f t="shared" si="2"/>
        <v>9.4</v>
      </c>
      <c r="P30" s="5">
        <f t="shared" si="15"/>
        <v>76.599999999999994</v>
      </c>
      <c r="Q30" s="5">
        <f t="shared" si="16"/>
        <v>76.599999999999994</v>
      </c>
      <c r="R30" s="5">
        <v>77</v>
      </c>
      <c r="S30" s="1"/>
      <c r="T30" s="1">
        <f t="shared" si="17"/>
        <v>13.999999999999998</v>
      </c>
      <c r="U30" s="1">
        <f t="shared" si="6"/>
        <v>5.8510638297872335</v>
      </c>
      <c r="V30" s="1">
        <v>2.6</v>
      </c>
      <c r="W30" s="1">
        <v>0</v>
      </c>
      <c r="X30" s="1">
        <v>0</v>
      </c>
      <c r="Y30" s="1">
        <v>0</v>
      </c>
      <c r="Z30" s="1"/>
      <c r="AA30" s="1">
        <f t="shared" si="7"/>
        <v>19.149999999999999</v>
      </c>
      <c r="AB30" s="6">
        <v>6</v>
      </c>
      <c r="AC30" s="10">
        <v>13</v>
      </c>
      <c r="AD30" s="1">
        <f t="shared" si="14"/>
        <v>19.5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33</v>
      </c>
      <c r="C31" s="1">
        <v>34</v>
      </c>
      <c r="D31" s="1">
        <v>134</v>
      </c>
      <c r="E31" s="1">
        <v>28</v>
      </c>
      <c r="F31" s="1">
        <v>135</v>
      </c>
      <c r="G31" s="6">
        <v>0.25</v>
      </c>
      <c r="H31" s="1">
        <v>180</v>
      </c>
      <c r="I31" s="1" t="str">
        <f>VLOOKUP(A31,[1]ЗПФ!$C:$K,9,0)</f>
        <v>матрица</v>
      </c>
      <c r="J31" s="1">
        <v>28</v>
      </c>
      <c r="K31" s="1">
        <f t="shared" si="1"/>
        <v>0</v>
      </c>
      <c r="L31" s="1"/>
      <c r="M31" s="1"/>
      <c r="N31" s="1"/>
      <c r="O31" s="1">
        <f t="shared" si="2"/>
        <v>5.6</v>
      </c>
      <c r="P31" s="5"/>
      <c r="Q31" s="5"/>
      <c r="R31" s="5"/>
      <c r="S31" s="1"/>
      <c r="T31" s="1">
        <f t="shared" si="9"/>
        <v>24.107142857142858</v>
      </c>
      <c r="U31" s="1">
        <f t="shared" si="6"/>
        <v>24.107142857142858</v>
      </c>
      <c r="V31" s="1">
        <v>10.6</v>
      </c>
      <c r="W31" s="1">
        <v>4.4000000000000004</v>
      </c>
      <c r="X31" s="1">
        <v>7.2</v>
      </c>
      <c r="Y31" s="1">
        <v>0</v>
      </c>
      <c r="Z31" s="1"/>
      <c r="AA31" s="1">
        <f t="shared" si="7"/>
        <v>0</v>
      </c>
      <c r="AB31" s="6">
        <v>12</v>
      </c>
      <c r="AC31" s="10">
        <f t="shared" si="13"/>
        <v>0</v>
      </c>
      <c r="AD31" s="1">
        <f t="shared" si="14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33</v>
      </c>
      <c r="C32" s="1">
        <v>344</v>
      </c>
      <c r="D32" s="1"/>
      <c r="E32" s="1">
        <v>170</v>
      </c>
      <c r="F32" s="1">
        <v>141</v>
      </c>
      <c r="G32" s="6">
        <v>0.75</v>
      </c>
      <c r="H32" s="1">
        <v>180</v>
      </c>
      <c r="I32" s="1" t="str">
        <f>VLOOKUP(A32,[1]ЗПФ!$C:$K,9,0)</f>
        <v>матрица</v>
      </c>
      <c r="J32" s="1">
        <v>166</v>
      </c>
      <c r="K32" s="1">
        <f t="shared" si="1"/>
        <v>4</v>
      </c>
      <c r="L32" s="1"/>
      <c r="M32" s="1"/>
      <c r="N32" s="1"/>
      <c r="O32" s="1">
        <f t="shared" si="2"/>
        <v>34</v>
      </c>
      <c r="P32" s="5">
        <f t="shared" si="15"/>
        <v>335</v>
      </c>
      <c r="Q32" s="5">
        <f>P32</f>
        <v>335</v>
      </c>
      <c r="R32" s="5">
        <v>335</v>
      </c>
      <c r="S32" s="1"/>
      <c r="T32" s="1">
        <f>(F32+Q32)/O32</f>
        <v>14</v>
      </c>
      <c r="U32" s="1">
        <f t="shared" si="6"/>
        <v>4.1470588235294121</v>
      </c>
      <c r="V32" s="1">
        <v>20.399999999999999</v>
      </c>
      <c r="W32" s="1">
        <v>30</v>
      </c>
      <c r="X32" s="1">
        <v>27.6</v>
      </c>
      <c r="Y32" s="1">
        <v>34.4</v>
      </c>
      <c r="Z32" s="1"/>
      <c r="AA32" s="1">
        <f t="shared" si="7"/>
        <v>251.25</v>
      </c>
      <c r="AB32" s="6">
        <v>8</v>
      </c>
      <c r="AC32" s="10">
        <v>42</v>
      </c>
      <c r="AD32" s="1">
        <f t="shared" si="14"/>
        <v>252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62</v>
      </c>
      <c r="B33" s="15" t="s">
        <v>41</v>
      </c>
      <c r="C33" s="15"/>
      <c r="D33" s="15"/>
      <c r="E33" s="15"/>
      <c r="F33" s="15"/>
      <c r="G33" s="16">
        <v>0</v>
      </c>
      <c r="H33" s="15"/>
      <c r="I33" s="17" t="s">
        <v>95</v>
      </c>
      <c r="J33" s="15"/>
      <c r="K33" s="15">
        <f t="shared" si="1"/>
        <v>0</v>
      </c>
      <c r="L33" s="15"/>
      <c r="M33" s="15"/>
      <c r="N33" s="15"/>
      <c r="O33" s="15">
        <f t="shared" si="2"/>
        <v>0</v>
      </c>
      <c r="P33" s="18"/>
      <c r="Q33" s="18"/>
      <c r="R33" s="18"/>
      <c r="S33" s="15"/>
      <c r="T33" s="15" t="e">
        <f t="shared" si="9"/>
        <v>#DIV/0!</v>
      </c>
      <c r="U33" s="15" t="e">
        <f t="shared" si="6"/>
        <v>#DIV/0!</v>
      </c>
      <c r="V33" s="15">
        <v>0</v>
      </c>
      <c r="W33" s="15">
        <v>0</v>
      </c>
      <c r="X33" s="15">
        <v>0</v>
      </c>
      <c r="Y33" s="15">
        <v>0</v>
      </c>
      <c r="Z33" s="15"/>
      <c r="AA33" s="15">
        <f t="shared" si="7"/>
        <v>0</v>
      </c>
      <c r="AB33" s="16">
        <v>0</v>
      </c>
      <c r="AC33" s="19"/>
      <c r="AD33" s="1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33</v>
      </c>
      <c r="C34" s="1">
        <v>106</v>
      </c>
      <c r="D34" s="1">
        <v>152</v>
      </c>
      <c r="E34" s="1">
        <v>66</v>
      </c>
      <c r="F34" s="1">
        <v>172</v>
      </c>
      <c r="G34" s="6">
        <v>0.9</v>
      </c>
      <c r="H34" s="1">
        <v>180</v>
      </c>
      <c r="I34" s="1" t="str">
        <f>VLOOKUP(A34,[1]ЗПФ!$C:$K,9,0)</f>
        <v>матрица</v>
      </c>
      <c r="J34" s="1">
        <v>66</v>
      </c>
      <c r="K34" s="1">
        <f t="shared" si="1"/>
        <v>0</v>
      </c>
      <c r="L34" s="1"/>
      <c r="M34" s="1"/>
      <c r="N34" s="1"/>
      <c r="O34" s="1">
        <f t="shared" si="2"/>
        <v>13.2</v>
      </c>
      <c r="P34" s="5">
        <f t="shared" ref="P34:P44" si="18">14*O34-F34</f>
        <v>12.799999999999983</v>
      </c>
      <c r="Q34" s="5">
        <v>0</v>
      </c>
      <c r="R34" s="5">
        <v>0</v>
      </c>
      <c r="S34" s="1" t="s">
        <v>113</v>
      </c>
      <c r="T34" s="1">
        <f t="shared" ref="T34:T39" si="19">(F34+Q34)/O34</f>
        <v>13.030303030303031</v>
      </c>
      <c r="U34" s="1">
        <f t="shared" si="6"/>
        <v>13.030303030303031</v>
      </c>
      <c r="V34" s="1">
        <v>14.8</v>
      </c>
      <c r="W34" s="1">
        <v>11.4</v>
      </c>
      <c r="X34" s="1">
        <v>9</v>
      </c>
      <c r="Y34" s="1">
        <v>13</v>
      </c>
      <c r="Z34" s="1"/>
      <c r="AA34" s="1">
        <f t="shared" si="7"/>
        <v>0</v>
      </c>
      <c r="AB34" s="6">
        <v>8</v>
      </c>
      <c r="AC34" s="10">
        <f t="shared" ref="AC34:AC44" si="20">Q34/AB34</f>
        <v>0</v>
      </c>
      <c r="AD34" s="1">
        <f t="shared" ref="AD34:AD44" si="21">AC34*G34*AB34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33</v>
      </c>
      <c r="C35" s="1">
        <v>157</v>
      </c>
      <c r="D35" s="1">
        <v>216</v>
      </c>
      <c r="E35" s="1">
        <v>107</v>
      </c>
      <c r="F35" s="1">
        <v>222</v>
      </c>
      <c r="G35" s="6">
        <v>0.9</v>
      </c>
      <c r="H35" s="1">
        <v>180</v>
      </c>
      <c r="I35" s="1" t="str">
        <f>VLOOKUP(A35,[1]ЗПФ!$C:$K,9,0)</f>
        <v>матрица</v>
      </c>
      <c r="J35" s="1">
        <v>107</v>
      </c>
      <c r="K35" s="1">
        <f t="shared" si="1"/>
        <v>0</v>
      </c>
      <c r="L35" s="1"/>
      <c r="M35" s="1"/>
      <c r="N35" s="1"/>
      <c r="O35" s="1">
        <f t="shared" si="2"/>
        <v>21.4</v>
      </c>
      <c r="P35" s="5">
        <f t="shared" si="18"/>
        <v>77.599999999999966</v>
      </c>
      <c r="Q35" s="5">
        <v>0</v>
      </c>
      <c r="R35" s="5">
        <v>0</v>
      </c>
      <c r="S35" s="1" t="s">
        <v>113</v>
      </c>
      <c r="T35" s="1">
        <f t="shared" si="19"/>
        <v>10.373831775700936</v>
      </c>
      <c r="U35" s="1">
        <f t="shared" si="6"/>
        <v>10.373831775700936</v>
      </c>
      <c r="V35" s="1">
        <v>19</v>
      </c>
      <c r="W35" s="1">
        <v>13.6</v>
      </c>
      <c r="X35" s="1">
        <v>15</v>
      </c>
      <c r="Y35" s="1">
        <v>18</v>
      </c>
      <c r="Z35" s="1"/>
      <c r="AA35" s="1">
        <f t="shared" si="7"/>
        <v>0</v>
      </c>
      <c r="AB35" s="6">
        <v>8</v>
      </c>
      <c r="AC35" s="10">
        <f t="shared" si="20"/>
        <v>0</v>
      </c>
      <c r="AD35" s="1">
        <f t="shared" si="21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33</v>
      </c>
      <c r="C36" s="1">
        <v>275</v>
      </c>
      <c r="D36" s="1">
        <v>112</v>
      </c>
      <c r="E36" s="1">
        <v>97</v>
      </c>
      <c r="F36" s="1">
        <v>260</v>
      </c>
      <c r="G36" s="6">
        <v>0.9</v>
      </c>
      <c r="H36" s="1">
        <v>180</v>
      </c>
      <c r="I36" s="1" t="str">
        <f>VLOOKUP(A36,[1]ЗПФ!$C:$K,9,0)</f>
        <v>матрица</v>
      </c>
      <c r="J36" s="1">
        <v>98</v>
      </c>
      <c r="K36" s="1">
        <f t="shared" si="1"/>
        <v>-1</v>
      </c>
      <c r="L36" s="1"/>
      <c r="M36" s="1"/>
      <c r="N36" s="1"/>
      <c r="O36" s="1">
        <f t="shared" si="2"/>
        <v>19.399999999999999</v>
      </c>
      <c r="P36" s="5">
        <f t="shared" si="18"/>
        <v>11.599999999999966</v>
      </c>
      <c r="Q36" s="5">
        <v>0</v>
      </c>
      <c r="R36" s="5">
        <v>0</v>
      </c>
      <c r="S36" s="1" t="s">
        <v>113</v>
      </c>
      <c r="T36" s="1">
        <f t="shared" si="19"/>
        <v>13.402061855670103</v>
      </c>
      <c r="U36" s="1">
        <f t="shared" si="6"/>
        <v>13.402061855670103</v>
      </c>
      <c r="V36" s="1">
        <v>22.6</v>
      </c>
      <c r="W36" s="1">
        <v>26.6</v>
      </c>
      <c r="X36" s="1">
        <v>22.8</v>
      </c>
      <c r="Y36" s="1">
        <v>27</v>
      </c>
      <c r="Z36" s="1"/>
      <c r="AA36" s="1">
        <f t="shared" si="7"/>
        <v>0</v>
      </c>
      <c r="AB36" s="6">
        <v>8</v>
      </c>
      <c r="AC36" s="10">
        <f t="shared" si="20"/>
        <v>0</v>
      </c>
      <c r="AD36" s="1">
        <f t="shared" si="21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33</v>
      </c>
      <c r="C37" s="1">
        <v>68</v>
      </c>
      <c r="D37" s="1">
        <v>48</v>
      </c>
      <c r="E37" s="1">
        <v>29</v>
      </c>
      <c r="F37" s="1">
        <v>73</v>
      </c>
      <c r="G37" s="6">
        <v>0.43</v>
      </c>
      <c r="H37" s="1">
        <v>180</v>
      </c>
      <c r="I37" s="1" t="str">
        <f>VLOOKUP(A37,[1]ЗПФ!$C:$K,9,0)</f>
        <v>матрица</v>
      </c>
      <c r="J37" s="1">
        <v>29</v>
      </c>
      <c r="K37" s="1">
        <f t="shared" ref="K37:K63" si="22">E37-J37</f>
        <v>0</v>
      </c>
      <c r="L37" s="1"/>
      <c r="M37" s="1"/>
      <c r="N37" s="1"/>
      <c r="O37" s="1">
        <f t="shared" si="2"/>
        <v>5.8</v>
      </c>
      <c r="P37" s="5">
        <f t="shared" si="18"/>
        <v>8.2000000000000028</v>
      </c>
      <c r="Q37" s="5">
        <v>0</v>
      </c>
      <c r="R37" s="5">
        <v>0</v>
      </c>
      <c r="S37" s="1" t="s">
        <v>113</v>
      </c>
      <c r="T37" s="1">
        <f t="shared" si="19"/>
        <v>12.586206896551724</v>
      </c>
      <c r="U37" s="1">
        <f t="shared" si="6"/>
        <v>12.586206896551724</v>
      </c>
      <c r="V37" s="1">
        <v>6.6</v>
      </c>
      <c r="W37" s="1">
        <v>5.4</v>
      </c>
      <c r="X37" s="1">
        <v>6</v>
      </c>
      <c r="Y37" s="1">
        <v>8.1999999999999993</v>
      </c>
      <c r="Z37" s="1"/>
      <c r="AA37" s="1">
        <f t="shared" si="7"/>
        <v>0</v>
      </c>
      <c r="AB37" s="6">
        <v>16</v>
      </c>
      <c r="AC37" s="10">
        <f t="shared" si="20"/>
        <v>0</v>
      </c>
      <c r="AD37" s="1">
        <f t="shared" si="21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41</v>
      </c>
      <c r="C38" s="1">
        <v>1165</v>
      </c>
      <c r="D38" s="1">
        <v>520</v>
      </c>
      <c r="E38" s="1">
        <v>516</v>
      </c>
      <c r="F38" s="1">
        <v>1040</v>
      </c>
      <c r="G38" s="6">
        <v>1</v>
      </c>
      <c r="H38" s="1">
        <v>180</v>
      </c>
      <c r="I38" s="1" t="str">
        <f>VLOOKUP(A38,[1]ЗПФ!$C:$K,9,0)</f>
        <v>матрица</v>
      </c>
      <c r="J38" s="1">
        <v>475</v>
      </c>
      <c r="K38" s="1">
        <f t="shared" si="22"/>
        <v>41</v>
      </c>
      <c r="L38" s="1"/>
      <c r="M38" s="1"/>
      <c r="N38" s="1"/>
      <c r="O38" s="1">
        <f t="shared" si="2"/>
        <v>103.2</v>
      </c>
      <c r="P38" s="5">
        <f t="shared" si="18"/>
        <v>404.79999999999995</v>
      </c>
      <c r="Q38" s="5">
        <f t="shared" ref="Q38:Q39" si="23">P38</f>
        <v>404.79999999999995</v>
      </c>
      <c r="R38" s="5">
        <v>405</v>
      </c>
      <c r="S38" s="1"/>
      <c r="T38" s="1">
        <f t="shared" si="19"/>
        <v>14</v>
      </c>
      <c r="U38" s="1">
        <f t="shared" si="6"/>
        <v>10.077519379844961</v>
      </c>
      <c r="V38" s="1">
        <v>89</v>
      </c>
      <c r="W38" s="1">
        <v>106</v>
      </c>
      <c r="X38" s="1">
        <v>97</v>
      </c>
      <c r="Y38" s="1">
        <v>123</v>
      </c>
      <c r="Z38" s="1"/>
      <c r="AA38" s="1">
        <f t="shared" si="7"/>
        <v>404.79999999999995</v>
      </c>
      <c r="AB38" s="6">
        <v>5</v>
      </c>
      <c r="AC38" s="10">
        <v>81</v>
      </c>
      <c r="AD38" s="1">
        <f t="shared" si="21"/>
        <v>405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33</v>
      </c>
      <c r="C39" s="1">
        <v>510</v>
      </c>
      <c r="D39" s="1">
        <v>296</v>
      </c>
      <c r="E39" s="1">
        <v>236</v>
      </c>
      <c r="F39" s="1">
        <v>506</v>
      </c>
      <c r="G39" s="6">
        <v>0.9</v>
      </c>
      <c r="H39" s="1">
        <v>180</v>
      </c>
      <c r="I39" s="1" t="str">
        <f>VLOOKUP(A39,[1]ЗПФ!$C:$K,9,0)</f>
        <v>матрица</v>
      </c>
      <c r="J39" s="1">
        <v>233</v>
      </c>
      <c r="K39" s="1">
        <f t="shared" si="22"/>
        <v>3</v>
      </c>
      <c r="L39" s="1"/>
      <c r="M39" s="1"/>
      <c r="N39" s="1"/>
      <c r="O39" s="1">
        <f t="shared" si="2"/>
        <v>47.2</v>
      </c>
      <c r="P39" s="5">
        <f t="shared" si="18"/>
        <v>154.80000000000007</v>
      </c>
      <c r="Q39" s="5">
        <f t="shared" si="23"/>
        <v>154.80000000000007</v>
      </c>
      <c r="R39" s="5">
        <v>155</v>
      </c>
      <c r="S39" s="1"/>
      <c r="T39" s="1">
        <f t="shared" si="19"/>
        <v>14</v>
      </c>
      <c r="U39" s="1">
        <f t="shared" si="6"/>
        <v>10.720338983050846</v>
      </c>
      <c r="V39" s="1">
        <v>47.8</v>
      </c>
      <c r="W39" s="1">
        <v>51.4</v>
      </c>
      <c r="X39" s="1">
        <v>46.6</v>
      </c>
      <c r="Y39" s="1">
        <v>53</v>
      </c>
      <c r="Z39" s="1"/>
      <c r="AA39" s="1">
        <f t="shared" si="7"/>
        <v>139.32000000000008</v>
      </c>
      <c r="AB39" s="6">
        <v>8</v>
      </c>
      <c r="AC39" s="10">
        <v>20</v>
      </c>
      <c r="AD39" s="1">
        <f t="shared" si="21"/>
        <v>144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33</v>
      </c>
      <c r="C40" s="1">
        <v>145</v>
      </c>
      <c r="D40" s="1">
        <v>128</v>
      </c>
      <c r="E40" s="1">
        <v>37</v>
      </c>
      <c r="F40" s="1">
        <v>215</v>
      </c>
      <c r="G40" s="6">
        <v>0.43</v>
      </c>
      <c r="H40" s="1">
        <v>180</v>
      </c>
      <c r="I40" s="1" t="str">
        <f>VLOOKUP(A40,[1]ЗПФ!$C:$K,9,0)</f>
        <v>матрица</v>
      </c>
      <c r="J40" s="1">
        <v>37</v>
      </c>
      <c r="K40" s="1">
        <f t="shared" si="22"/>
        <v>0</v>
      </c>
      <c r="L40" s="1"/>
      <c r="M40" s="1"/>
      <c r="N40" s="1"/>
      <c r="O40" s="1">
        <f t="shared" si="2"/>
        <v>7.4</v>
      </c>
      <c r="P40" s="5"/>
      <c r="Q40" s="5"/>
      <c r="R40" s="5"/>
      <c r="S40" s="1"/>
      <c r="T40" s="1">
        <f t="shared" si="9"/>
        <v>29.054054054054053</v>
      </c>
      <c r="U40" s="1">
        <f t="shared" si="6"/>
        <v>29.054054054054053</v>
      </c>
      <c r="V40" s="1">
        <v>15.4</v>
      </c>
      <c r="W40" s="1">
        <v>10.8</v>
      </c>
      <c r="X40" s="1">
        <v>17.399999999999999</v>
      </c>
      <c r="Y40" s="1">
        <v>17.600000000000001</v>
      </c>
      <c r="Z40" s="14" t="s">
        <v>46</v>
      </c>
      <c r="AA40" s="1">
        <f t="shared" si="7"/>
        <v>0</v>
      </c>
      <c r="AB40" s="6">
        <v>16</v>
      </c>
      <c r="AC40" s="10">
        <f t="shared" si="20"/>
        <v>0</v>
      </c>
      <c r="AD40" s="1">
        <f t="shared" si="2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33</v>
      </c>
      <c r="C41" s="1">
        <v>411</v>
      </c>
      <c r="D41" s="1">
        <v>256</v>
      </c>
      <c r="E41" s="1">
        <v>162</v>
      </c>
      <c r="F41" s="1">
        <v>420</v>
      </c>
      <c r="G41" s="6">
        <v>0.7</v>
      </c>
      <c r="H41" s="1">
        <v>180</v>
      </c>
      <c r="I41" s="1" t="str">
        <f>VLOOKUP(A41,[1]ЗПФ!$C:$K,9,0)</f>
        <v>матрица</v>
      </c>
      <c r="J41" s="1">
        <v>158</v>
      </c>
      <c r="K41" s="1">
        <f t="shared" si="22"/>
        <v>4</v>
      </c>
      <c r="L41" s="1"/>
      <c r="M41" s="1"/>
      <c r="N41" s="1"/>
      <c r="O41" s="1">
        <f t="shared" si="2"/>
        <v>32.4</v>
      </c>
      <c r="P41" s="5">
        <f t="shared" si="18"/>
        <v>33.599999999999966</v>
      </c>
      <c r="Q41" s="5">
        <v>0</v>
      </c>
      <c r="R41" s="5">
        <v>0</v>
      </c>
      <c r="S41" s="1" t="s">
        <v>113</v>
      </c>
      <c r="T41" s="1">
        <f t="shared" ref="T41:T42" si="24">(F41+Q41)/O41</f>
        <v>12.962962962962964</v>
      </c>
      <c r="U41" s="1">
        <f t="shared" si="6"/>
        <v>12.962962962962964</v>
      </c>
      <c r="V41" s="1">
        <v>35.6</v>
      </c>
      <c r="W41" s="1">
        <v>35.4</v>
      </c>
      <c r="X41" s="1">
        <v>31</v>
      </c>
      <c r="Y41" s="1">
        <v>20.2</v>
      </c>
      <c r="Z41" s="1"/>
      <c r="AA41" s="1">
        <f t="shared" si="7"/>
        <v>0</v>
      </c>
      <c r="AB41" s="6">
        <v>8</v>
      </c>
      <c r="AC41" s="10">
        <f t="shared" si="20"/>
        <v>0</v>
      </c>
      <c r="AD41" s="1">
        <f t="shared" si="2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33</v>
      </c>
      <c r="C42" s="1">
        <v>260</v>
      </c>
      <c r="D42" s="1">
        <v>90</v>
      </c>
      <c r="E42" s="1">
        <v>104</v>
      </c>
      <c r="F42" s="1">
        <v>222</v>
      </c>
      <c r="G42" s="6">
        <v>0.9</v>
      </c>
      <c r="H42" s="1">
        <v>180</v>
      </c>
      <c r="I42" s="1" t="str">
        <f>VLOOKUP(A42,[1]ЗПФ!$C:$K,9,0)</f>
        <v>матрица</v>
      </c>
      <c r="J42" s="1">
        <v>105</v>
      </c>
      <c r="K42" s="1">
        <f t="shared" si="22"/>
        <v>-1</v>
      </c>
      <c r="L42" s="1"/>
      <c r="M42" s="1"/>
      <c r="N42" s="1"/>
      <c r="O42" s="1">
        <f t="shared" si="2"/>
        <v>20.8</v>
      </c>
      <c r="P42" s="5">
        <f t="shared" si="18"/>
        <v>69.199999999999989</v>
      </c>
      <c r="Q42" s="5">
        <v>60</v>
      </c>
      <c r="R42" s="5">
        <v>60</v>
      </c>
      <c r="S42" s="1"/>
      <c r="T42" s="1">
        <f t="shared" si="24"/>
        <v>13.557692307692307</v>
      </c>
      <c r="U42" s="1">
        <f t="shared" si="6"/>
        <v>10.673076923076923</v>
      </c>
      <c r="V42" s="1">
        <v>20.2</v>
      </c>
      <c r="W42" s="1">
        <v>24.2</v>
      </c>
      <c r="X42" s="1">
        <v>17.399999999999999</v>
      </c>
      <c r="Y42" s="1">
        <v>19.600000000000001</v>
      </c>
      <c r="Z42" s="1"/>
      <c r="AA42" s="1">
        <f t="shared" si="7"/>
        <v>54</v>
      </c>
      <c r="AB42" s="6">
        <v>8</v>
      </c>
      <c r="AC42" s="10">
        <v>8</v>
      </c>
      <c r="AD42" s="1">
        <f t="shared" si="21"/>
        <v>57.6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33</v>
      </c>
      <c r="C43" s="1">
        <v>183</v>
      </c>
      <c r="D43" s="1"/>
      <c r="E43" s="1">
        <v>27</v>
      </c>
      <c r="F43" s="1">
        <v>138</v>
      </c>
      <c r="G43" s="6">
        <v>0.9</v>
      </c>
      <c r="H43" s="1">
        <v>180</v>
      </c>
      <c r="I43" s="1" t="str">
        <f>VLOOKUP(A43,[1]ЗПФ!$C:$K,9,0)</f>
        <v>матрица</v>
      </c>
      <c r="J43" s="1">
        <v>27</v>
      </c>
      <c r="K43" s="1">
        <f t="shared" si="22"/>
        <v>0</v>
      </c>
      <c r="L43" s="1"/>
      <c r="M43" s="1"/>
      <c r="N43" s="1"/>
      <c r="O43" s="1">
        <f t="shared" si="2"/>
        <v>5.4</v>
      </c>
      <c r="P43" s="5"/>
      <c r="Q43" s="5"/>
      <c r="R43" s="5"/>
      <c r="S43" s="1"/>
      <c r="T43" s="1">
        <f t="shared" si="9"/>
        <v>25.555555555555554</v>
      </c>
      <c r="U43" s="1">
        <f t="shared" si="6"/>
        <v>25.555555555555554</v>
      </c>
      <c r="V43" s="1">
        <v>8.6</v>
      </c>
      <c r="W43" s="1">
        <v>10.199999999999999</v>
      </c>
      <c r="X43" s="1">
        <v>11.4</v>
      </c>
      <c r="Y43" s="1">
        <v>17</v>
      </c>
      <c r="Z43" s="14" t="s">
        <v>46</v>
      </c>
      <c r="AA43" s="1">
        <f t="shared" si="7"/>
        <v>0</v>
      </c>
      <c r="AB43" s="6">
        <v>8</v>
      </c>
      <c r="AC43" s="10">
        <f t="shared" si="20"/>
        <v>0</v>
      </c>
      <c r="AD43" s="1">
        <f t="shared" si="2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41</v>
      </c>
      <c r="C44" s="1">
        <v>1000</v>
      </c>
      <c r="D44" s="1">
        <v>710</v>
      </c>
      <c r="E44" s="1">
        <v>415</v>
      </c>
      <c r="F44" s="1">
        <v>1120</v>
      </c>
      <c r="G44" s="6">
        <v>1</v>
      </c>
      <c r="H44" s="1">
        <v>180</v>
      </c>
      <c r="I44" s="1" t="str">
        <f>VLOOKUP(A44,[1]ЗПФ!$C:$K,9,0)</f>
        <v>матрица</v>
      </c>
      <c r="J44" s="1">
        <v>415</v>
      </c>
      <c r="K44" s="1">
        <f t="shared" si="22"/>
        <v>0</v>
      </c>
      <c r="L44" s="1"/>
      <c r="M44" s="1"/>
      <c r="N44" s="1"/>
      <c r="O44" s="1">
        <f t="shared" si="2"/>
        <v>83</v>
      </c>
      <c r="P44" s="5">
        <f t="shared" si="18"/>
        <v>42</v>
      </c>
      <c r="Q44" s="5">
        <v>0</v>
      </c>
      <c r="R44" s="5">
        <v>0</v>
      </c>
      <c r="S44" s="1" t="s">
        <v>113</v>
      </c>
      <c r="T44" s="1">
        <f>(F44+Q44)/O44</f>
        <v>13.493975903614459</v>
      </c>
      <c r="U44" s="1">
        <f t="shared" si="6"/>
        <v>13.493975903614459</v>
      </c>
      <c r="V44" s="1">
        <v>96</v>
      </c>
      <c r="W44" s="1">
        <v>93</v>
      </c>
      <c r="X44" s="1">
        <v>81</v>
      </c>
      <c r="Y44" s="1">
        <v>110</v>
      </c>
      <c r="Z44" s="1"/>
      <c r="AA44" s="1">
        <f t="shared" si="7"/>
        <v>0</v>
      </c>
      <c r="AB44" s="6">
        <v>5</v>
      </c>
      <c r="AC44" s="10">
        <f t="shared" si="20"/>
        <v>0</v>
      </c>
      <c r="AD44" s="1">
        <f t="shared" si="2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74</v>
      </c>
      <c r="B45" s="15" t="s">
        <v>33</v>
      </c>
      <c r="C45" s="15">
        <v>30</v>
      </c>
      <c r="D45" s="15">
        <v>2</v>
      </c>
      <c r="E45" s="15">
        <v>8</v>
      </c>
      <c r="F45" s="15">
        <v>24</v>
      </c>
      <c r="G45" s="16">
        <v>0</v>
      </c>
      <c r="H45" s="15">
        <v>180</v>
      </c>
      <c r="I45" s="17" t="s">
        <v>95</v>
      </c>
      <c r="J45" s="15">
        <v>8</v>
      </c>
      <c r="K45" s="15">
        <f t="shared" si="22"/>
        <v>0</v>
      </c>
      <c r="L45" s="15"/>
      <c r="M45" s="15"/>
      <c r="N45" s="15"/>
      <c r="O45" s="15">
        <f t="shared" si="2"/>
        <v>1.6</v>
      </c>
      <c r="P45" s="18"/>
      <c r="Q45" s="18"/>
      <c r="R45" s="18"/>
      <c r="S45" s="15"/>
      <c r="T45" s="15">
        <f t="shared" si="9"/>
        <v>15</v>
      </c>
      <c r="U45" s="15">
        <f t="shared" si="6"/>
        <v>15</v>
      </c>
      <c r="V45" s="15">
        <v>1</v>
      </c>
      <c r="W45" s="15">
        <v>2</v>
      </c>
      <c r="X45" s="15">
        <v>0</v>
      </c>
      <c r="Y45" s="15">
        <v>1.4</v>
      </c>
      <c r="Z45" s="14" t="s">
        <v>46</v>
      </c>
      <c r="AA45" s="15">
        <f t="shared" si="7"/>
        <v>0</v>
      </c>
      <c r="AB45" s="16">
        <v>0</v>
      </c>
      <c r="AC45" s="19"/>
      <c r="AD45" s="1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33</v>
      </c>
      <c r="C46" s="1">
        <v>78</v>
      </c>
      <c r="D46" s="1">
        <v>72</v>
      </c>
      <c r="E46" s="1">
        <v>16</v>
      </c>
      <c r="F46" s="1">
        <v>115</v>
      </c>
      <c r="G46" s="6">
        <v>0.9</v>
      </c>
      <c r="H46" s="1">
        <v>180</v>
      </c>
      <c r="I46" s="1" t="str">
        <f>VLOOKUP(A46,[1]ЗПФ!$C:$K,9,0)</f>
        <v>матрица</v>
      </c>
      <c r="J46" s="1">
        <v>16</v>
      </c>
      <c r="K46" s="1">
        <f t="shared" si="22"/>
        <v>0</v>
      </c>
      <c r="L46" s="1"/>
      <c r="M46" s="1"/>
      <c r="N46" s="1"/>
      <c r="O46" s="1">
        <f t="shared" si="2"/>
        <v>3.2</v>
      </c>
      <c r="P46" s="5"/>
      <c r="Q46" s="5"/>
      <c r="R46" s="5"/>
      <c r="S46" s="1"/>
      <c r="T46" s="1">
        <f t="shared" si="9"/>
        <v>35.9375</v>
      </c>
      <c r="U46" s="1">
        <f t="shared" si="6"/>
        <v>35.9375</v>
      </c>
      <c r="V46" s="1">
        <v>8.1999999999999993</v>
      </c>
      <c r="W46" s="1">
        <v>4</v>
      </c>
      <c r="X46" s="1">
        <v>1.4</v>
      </c>
      <c r="Y46" s="1">
        <v>7.2</v>
      </c>
      <c r="Z46" s="14" t="s">
        <v>46</v>
      </c>
      <c r="AA46" s="1">
        <f t="shared" si="7"/>
        <v>0</v>
      </c>
      <c r="AB46" s="6">
        <v>8</v>
      </c>
      <c r="AC46" s="10">
        <f>Q46/AB46</f>
        <v>0</v>
      </c>
      <c r="AD46" s="1">
        <f>AC46*G46*AB46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76</v>
      </c>
      <c r="B47" s="15" t="s">
        <v>33</v>
      </c>
      <c r="C47" s="15">
        <v>76</v>
      </c>
      <c r="D47" s="15"/>
      <c r="E47" s="15">
        <v>6</v>
      </c>
      <c r="F47" s="15">
        <v>68</v>
      </c>
      <c r="G47" s="16">
        <v>0</v>
      </c>
      <c r="H47" s="15">
        <v>180</v>
      </c>
      <c r="I47" s="17" t="s">
        <v>95</v>
      </c>
      <c r="J47" s="15">
        <v>6</v>
      </c>
      <c r="K47" s="15">
        <f t="shared" si="22"/>
        <v>0</v>
      </c>
      <c r="L47" s="15"/>
      <c r="M47" s="15"/>
      <c r="N47" s="15"/>
      <c r="O47" s="15">
        <f t="shared" si="2"/>
        <v>1.2</v>
      </c>
      <c r="P47" s="18"/>
      <c r="Q47" s="18"/>
      <c r="R47" s="18"/>
      <c r="S47" s="15"/>
      <c r="T47" s="15">
        <f t="shared" si="9"/>
        <v>56.666666666666671</v>
      </c>
      <c r="U47" s="15">
        <f t="shared" si="6"/>
        <v>56.666666666666671</v>
      </c>
      <c r="V47" s="15">
        <v>3</v>
      </c>
      <c r="W47" s="15">
        <v>2.8</v>
      </c>
      <c r="X47" s="15">
        <v>2</v>
      </c>
      <c r="Y47" s="15">
        <v>5.6</v>
      </c>
      <c r="Z47" s="15"/>
      <c r="AA47" s="15">
        <f t="shared" si="7"/>
        <v>0</v>
      </c>
      <c r="AB47" s="16">
        <v>0</v>
      </c>
      <c r="AC47" s="19"/>
      <c r="AD47" s="1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77</v>
      </c>
      <c r="B48" s="15" t="s">
        <v>33</v>
      </c>
      <c r="C48" s="15">
        <v>63</v>
      </c>
      <c r="D48" s="15"/>
      <c r="E48" s="15">
        <v>9</v>
      </c>
      <c r="F48" s="15">
        <v>52</v>
      </c>
      <c r="G48" s="16">
        <v>0</v>
      </c>
      <c r="H48" s="15">
        <v>180</v>
      </c>
      <c r="I48" s="17" t="s">
        <v>95</v>
      </c>
      <c r="J48" s="15">
        <v>9</v>
      </c>
      <c r="K48" s="15">
        <f t="shared" si="22"/>
        <v>0</v>
      </c>
      <c r="L48" s="15"/>
      <c r="M48" s="15"/>
      <c r="N48" s="15"/>
      <c r="O48" s="15">
        <f t="shared" si="2"/>
        <v>1.8</v>
      </c>
      <c r="P48" s="18"/>
      <c r="Q48" s="18"/>
      <c r="R48" s="18"/>
      <c r="S48" s="15"/>
      <c r="T48" s="15">
        <f t="shared" si="9"/>
        <v>28.888888888888889</v>
      </c>
      <c r="U48" s="15">
        <f t="shared" si="6"/>
        <v>28.888888888888889</v>
      </c>
      <c r="V48" s="15">
        <v>2</v>
      </c>
      <c r="W48" s="15">
        <v>0.8</v>
      </c>
      <c r="X48" s="15">
        <v>1.4</v>
      </c>
      <c r="Y48" s="15">
        <v>2.2000000000000002</v>
      </c>
      <c r="Z48" s="14" t="s">
        <v>46</v>
      </c>
      <c r="AA48" s="15">
        <f t="shared" si="7"/>
        <v>0</v>
      </c>
      <c r="AB48" s="16">
        <v>0</v>
      </c>
      <c r="AC48" s="19"/>
      <c r="AD48" s="1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78</v>
      </c>
      <c r="B49" s="15" t="s">
        <v>33</v>
      </c>
      <c r="C49" s="15"/>
      <c r="D49" s="15">
        <v>72</v>
      </c>
      <c r="E49" s="15">
        <v>1</v>
      </c>
      <c r="F49" s="15">
        <v>71</v>
      </c>
      <c r="G49" s="16">
        <v>0</v>
      </c>
      <c r="H49" s="15"/>
      <c r="I49" s="17" t="s">
        <v>95</v>
      </c>
      <c r="J49" s="15"/>
      <c r="K49" s="15">
        <f t="shared" si="22"/>
        <v>1</v>
      </c>
      <c r="L49" s="15"/>
      <c r="M49" s="15"/>
      <c r="N49" s="15"/>
      <c r="O49" s="15">
        <f t="shared" si="2"/>
        <v>0.2</v>
      </c>
      <c r="P49" s="18"/>
      <c r="Q49" s="18"/>
      <c r="R49" s="18"/>
      <c r="S49" s="15"/>
      <c r="T49" s="15">
        <f t="shared" si="9"/>
        <v>355</v>
      </c>
      <c r="U49" s="15">
        <f t="shared" si="6"/>
        <v>355</v>
      </c>
      <c r="V49" s="15">
        <v>0</v>
      </c>
      <c r="W49" s="15">
        <v>0</v>
      </c>
      <c r="X49" s="15">
        <v>0</v>
      </c>
      <c r="Y49" s="15">
        <v>0</v>
      </c>
      <c r="Z49" s="15"/>
      <c r="AA49" s="15">
        <f t="shared" si="7"/>
        <v>0</v>
      </c>
      <c r="AB49" s="16">
        <v>0</v>
      </c>
      <c r="AC49" s="19"/>
      <c r="AD49" s="1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79</v>
      </c>
      <c r="B50" s="15" t="s">
        <v>33</v>
      </c>
      <c r="C50" s="15"/>
      <c r="D50" s="15">
        <v>92</v>
      </c>
      <c r="E50" s="15"/>
      <c r="F50" s="15">
        <v>92</v>
      </c>
      <c r="G50" s="16">
        <v>0</v>
      </c>
      <c r="H50" s="15"/>
      <c r="I50" s="17" t="s">
        <v>95</v>
      </c>
      <c r="J50" s="15"/>
      <c r="K50" s="15">
        <f t="shared" si="22"/>
        <v>0</v>
      </c>
      <c r="L50" s="15"/>
      <c r="M50" s="15"/>
      <c r="N50" s="15"/>
      <c r="O50" s="15">
        <f t="shared" si="2"/>
        <v>0</v>
      </c>
      <c r="P50" s="18"/>
      <c r="Q50" s="18"/>
      <c r="R50" s="18"/>
      <c r="S50" s="15"/>
      <c r="T50" s="15" t="e">
        <f t="shared" si="9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/>
      <c r="AA50" s="15">
        <f t="shared" si="7"/>
        <v>0</v>
      </c>
      <c r="AB50" s="16">
        <v>0</v>
      </c>
      <c r="AC50" s="19"/>
      <c r="AD50" s="1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80</v>
      </c>
      <c r="B51" s="15" t="s">
        <v>33</v>
      </c>
      <c r="C51" s="15"/>
      <c r="D51" s="15">
        <v>40</v>
      </c>
      <c r="E51" s="15"/>
      <c r="F51" s="15">
        <v>40</v>
      </c>
      <c r="G51" s="16">
        <v>0</v>
      </c>
      <c r="H51" s="15"/>
      <c r="I51" s="17" t="s">
        <v>95</v>
      </c>
      <c r="J51" s="15"/>
      <c r="K51" s="15">
        <f t="shared" si="22"/>
        <v>0</v>
      </c>
      <c r="L51" s="15"/>
      <c r="M51" s="15"/>
      <c r="N51" s="15"/>
      <c r="O51" s="15">
        <f t="shared" si="2"/>
        <v>0</v>
      </c>
      <c r="P51" s="18"/>
      <c r="Q51" s="18"/>
      <c r="R51" s="18"/>
      <c r="S51" s="15"/>
      <c r="T51" s="15" t="e">
        <f t="shared" si="9"/>
        <v>#DIV/0!</v>
      </c>
      <c r="U51" s="15" t="e">
        <f t="shared" si="6"/>
        <v>#DIV/0!</v>
      </c>
      <c r="V51" s="15">
        <v>0</v>
      </c>
      <c r="W51" s="15">
        <v>0</v>
      </c>
      <c r="X51" s="15">
        <v>0</v>
      </c>
      <c r="Y51" s="15">
        <v>0</v>
      </c>
      <c r="Z51" s="15"/>
      <c r="AA51" s="15">
        <f t="shared" si="7"/>
        <v>0</v>
      </c>
      <c r="AB51" s="16">
        <v>0</v>
      </c>
      <c r="AC51" s="19"/>
      <c r="AD51" s="1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81</v>
      </c>
      <c r="B52" s="15" t="s">
        <v>33</v>
      </c>
      <c r="C52" s="15">
        <v>72</v>
      </c>
      <c r="D52" s="15"/>
      <c r="E52" s="15"/>
      <c r="F52" s="15">
        <v>72</v>
      </c>
      <c r="G52" s="16">
        <v>0</v>
      </c>
      <c r="H52" s="15">
        <v>365</v>
      </c>
      <c r="I52" s="17" t="s">
        <v>95</v>
      </c>
      <c r="J52" s="15"/>
      <c r="K52" s="15">
        <f t="shared" si="22"/>
        <v>0</v>
      </c>
      <c r="L52" s="15"/>
      <c r="M52" s="15"/>
      <c r="N52" s="15"/>
      <c r="O52" s="15">
        <f t="shared" si="2"/>
        <v>0</v>
      </c>
      <c r="P52" s="18"/>
      <c r="Q52" s="18"/>
      <c r="R52" s="18"/>
      <c r="S52" s="15"/>
      <c r="T52" s="15" t="e">
        <f t="shared" si="9"/>
        <v>#DIV/0!</v>
      </c>
      <c r="U52" s="15" t="e">
        <f t="shared" si="6"/>
        <v>#DIV/0!</v>
      </c>
      <c r="V52" s="15">
        <v>0</v>
      </c>
      <c r="W52" s="15">
        <v>0.6</v>
      </c>
      <c r="X52" s="15">
        <v>0.2</v>
      </c>
      <c r="Y52" s="15">
        <v>0</v>
      </c>
      <c r="Z52" s="14" t="s">
        <v>46</v>
      </c>
      <c r="AA52" s="15">
        <f t="shared" si="7"/>
        <v>0</v>
      </c>
      <c r="AB52" s="16">
        <v>0</v>
      </c>
      <c r="AC52" s="19"/>
      <c r="AD52" s="1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41</v>
      </c>
      <c r="C53" s="1">
        <v>42</v>
      </c>
      <c r="D53" s="1"/>
      <c r="E53" s="1">
        <v>3</v>
      </c>
      <c r="F53" s="1">
        <v>36</v>
      </c>
      <c r="G53" s="6">
        <v>1</v>
      </c>
      <c r="H53" s="1">
        <v>180</v>
      </c>
      <c r="I53" s="1" t="str">
        <f>VLOOKUP(A53,[1]ЗПФ!$C:$K,9,0)</f>
        <v>матрица</v>
      </c>
      <c r="J53" s="1">
        <v>6</v>
      </c>
      <c r="K53" s="1">
        <f t="shared" si="22"/>
        <v>-3</v>
      </c>
      <c r="L53" s="1"/>
      <c r="M53" s="1"/>
      <c r="N53" s="1"/>
      <c r="O53" s="1">
        <f t="shared" si="2"/>
        <v>0.6</v>
      </c>
      <c r="P53" s="5"/>
      <c r="Q53" s="5"/>
      <c r="R53" s="5"/>
      <c r="S53" s="1"/>
      <c r="T53" s="1">
        <f t="shared" si="9"/>
        <v>60</v>
      </c>
      <c r="U53" s="1">
        <f t="shared" si="6"/>
        <v>60</v>
      </c>
      <c r="V53" s="1">
        <v>1.34</v>
      </c>
      <c r="W53" s="1">
        <v>3</v>
      </c>
      <c r="X53" s="1">
        <v>2.4</v>
      </c>
      <c r="Y53" s="1">
        <v>1.8</v>
      </c>
      <c r="Z53" s="14" t="s">
        <v>46</v>
      </c>
      <c r="AA53" s="1">
        <f t="shared" si="7"/>
        <v>0</v>
      </c>
      <c r="AB53" s="6">
        <v>3</v>
      </c>
      <c r="AC53" s="10">
        <f t="shared" ref="AC53:AC68" si="25">Q53/AB53</f>
        <v>0</v>
      </c>
      <c r="AD53" s="1">
        <f t="shared" ref="AD53:AD81" si="26">AC53*G53*AB53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33</v>
      </c>
      <c r="C54" s="1">
        <v>353</v>
      </c>
      <c r="D54" s="1"/>
      <c r="E54" s="1">
        <v>114</v>
      </c>
      <c r="F54" s="1">
        <v>209</v>
      </c>
      <c r="G54" s="6">
        <v>0.25</v>
      </c>
      <c r="H54" s="1">
        <v>180</v>
      </c>
      <c r="I54" s="1" t="str">
        <f>VLOOKUP(A54,[1]ЗПФ!$C:$K,9,0)</f>
        <v>матрица</v>
      </c>
      <c r="J54" s="1">
        <v>115</v>
      </c>
      <c r="K54" s="1">
        <f t="shared" si="22"/>
        <v>-1</v>
      </c>
      <c r="L54" s="1"/>
      <c r="M54" s="1"/>
      <c r="N54" s="1"/>
      <c r="O54" s="1">
        <f t="shared" si="2"/>
        <v>22.8</v>
      </c>
      <c r="P54" s="5">
        <f t="shared" ref="P54:P81" si="27">14*O54-F54</f>
        <v>110.19999999999999</v>
      </c>
      <c r="Q54" s="5">
        <v>60</v>
      </c>
      <c r="R54" s="5">
        <v>60</v>
      </c>
      <c r="S54" s="1"/>
      <c r="T54" s="1">
        <f t="shared" ref="T54:T62" si="28">(F54+Q54)/O54</f>
        <v>11.798245614035087</v>
      </c>
      <c r="U54" s="1">
        <f t="shared" si="6"/>
        <v>9.1666666666666661</v>
      </c>
      <c r="V54" s="1">
        <v>17.600000000000001</v>
      </c>
      <c r="W54" s="1">
        <v>28.6</v>
      </c>
      <c r="X54" s="1">
        <v>29.4</v>
      </c>
      <c r="Y54" s="1">
        <v>25.6</v>
      </c>
      <c r="Z54" s="1"/>
      <c r="AA54" s="1">
        <f t="shared" si="7"/>
        <v>15</v>
      </c>
      <c r="AB54" s="6">
        <v>12</v>
      </c>
      <c r="AC54" s="10">
        <v>5</v>
      </c>
      <c r="AD54" s="1">
        <f t="shared" si="26"/>
        <v>15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33</v>
      </c>
      <c r="C55" s="1">
        <v>285</v>
      </c>
      <c r="D55" s="1">
        <v>229</v>
      </c>
      <c r="E55" s="1">
        <v>175</v>
      </c>
      <c r="F55" s="1">
        <v>293</v>
      </c>
      <c r="G55" s="6">
        <v>0.3</v>
      </c>
      <c r="H55" s="1">
        <v>180</v>
      </c>
      <c r="I55" s="1" t="str">
        <f>VLOOKUP(A55,[1]ЗПФ!$C:$K,9,0)</f>
        <v>матрица</v>
      </c>
      <c r="J55" s="1">
        <v>172</v>
      </c>
      <c r="K55" s="1">
        <f t="shared" si="22"/>
        <v>3</v>
      </c>
      <c r="L55" s="1"/>
      <c r="M55" s="1"/>
      <c r="N55" s="1"/>
      <c r="O55" s="1">
        <f t="shared" si="2"/>
        <v>35</v>
      </c>
      <c r="P55" s="5">
        <f t="shared" si="27"/>
        <v>197</v>
      </c>
      <c r="Q55" s="5">
        <v>60</v>
      </c>
      <c r="R55" s="5">
        <v>60</v>
      </c>
      <c r="S55" s="1"/>
      <c r="T55" s="1">
        <f t="shared" si="28"/>
        <v>10.085714285714285</v>
      </c>
      <c r="U55" s="1">
        <f t="shared" si="6"/>
        <v>8.3714285714285719</v>
      </c>
      <c r="V55" s="1">
        <v>29.4</v>
      </c>
      <c r="W55" s="1">
        <v>27</v>
      </c>
      <c r="X55" s="1">
        <v>20.2</v>
      </c>
      <c r="Y55" s="1">
        <v>30.8</v>
      </c>
      <c r="Z55" s="1"/>
      <c r="AA55" s="1">
        <f t="shared" si="7"/>
        <v>18</v>
      </c>
      <c r="AB55" s="6">
        <v>12</v>
      </c>
      <c r="AC55" s="10">
        <v>5</v>
      </c>
      <c r="AD55" s="1">
        <f t="shared" si="26"/>
        <v>18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41</v>
      </c>
      <c r="C56" s="1">
        <v>111.6</v>
      </c>
      <c r="D56" s="1">
        <v>5.4</v>
      </c>
      <c r="E56" s="1">
        <v>46.8</v>
      </c>
      <c r="F56" s="1">
        <v>50.4</v>
      </c>
      <c r="G56" s="6">
        <v>1</v>
      </c>
      <c r="H56" s="1">
        <v>180</v>
      </c>
      <c r="I56" s="1" t="str">
        <f>VLOOKUP(A56,[1]ЗПФ!$C:$K,9,0)</f>
        <v>матрица</v>
      </c>
      <c r="J56" s="1">
        <v>44.2</v>
      </c>
      <c r="K56" s="1">
        <f t="shared" si="22"/>
        <v>2.5999999999999943</v>
      </c>
      <c r="L56" s="1"/>
      <c r="M56" s="1"/>
      <c r="N56" s="1"/>
      <c r="O56" s="1">
        <f t="shared" si="2"/>
        <v>9.36</v>
      </c>
      <c r="P56" s="5">
        <f t="shared" si="27"/>
        <v>80.639999999999986</v>
      </c>
      <c r="Q56" s="5">
        <v>60</v>
      </c>
      <c r="R56" s="5">
        <v>60</v>
      </c>
      <c r="S56" s="1"/>
      <c r="T56" s="1">
        <f t="shared" si="28"/>
        <v>11.794871794871796</v>
      </c>
      <c r="U56" s="1">
        <f t="shared" si="6"/>
        <v>5.384615384615385</v>
      </c>
      <c r="V56" s="1">
        <v>6.48</v>
      </c>
      <c r="W56" s="1">
        <v>8.2799999999999994</v>
      </c>
      <c r="X56" s="1">
        <v>9.36</v>
      </c>
      <c r="Y56" s="1">
        <v>11.16</v>
      </c>
      <c r="Z56" s="1"/>
      <c r="AA56" s="1">
        <f t="shared" si="7"/>
        <v>60</v>
      </c>
      <c r="AB56" s="6">
        <v>1.8</v>
      </c>
      <c r="AC56" s="10">
        <v>34</v>
      </c>
      <c r="AD56" s="1">
        <f t="shared" si="26"/>
        <v>61.2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33</v>
      </c>
      <c r="C57" s="1">
        <v>228</v>
      </c>
      <c r="D57" s="1">
        <v>156</v>
      </c>
      <c r="E57" s="1">
        <v>122</v>
      </c>
      <c r="F57" s="1">
        <v>219</v>
      </c>
      <c r="G57" s="6">
        <v>0.3</v>
      </c>
      <c r="H57" s="1">
        <v>180</v>
      </c>
      <c r="I57" s="1" t="str">
        <f>VLOOKUP(A57,[1]ЗПФ!$C:$K,9,0)</f>
        <v>матрица</v>
      </c>
      <c r="J57" s="1">
        <v>117</v>
      </c>
      <c r="K57" s="1">
        <f t="shared" si="22"/>
        <v>5</v>
      </c>
      <c r="L57" s="1"/>
      <c r="M57" s="1"/>
      <c r="N57" s="1"/>
      <c r="O57" s="1">
        <f t="shared" si="2"/>
        <v>24.4</v>
      </c>
      <c r="P57" s="5">
        <f t="shared" si="27"/>
        <v>122.59999999999997</v>
      </c>
      <c r="Q57" s="5">
        <v>60</v>
      </c>
      <c r="R57" s="5">
        <v>60</v>
      </c>
      <c r="S57" s="1"/>
      <c r="T57" s="1">
        <f t="shared" si="28"/>
        <v>11.434426229508198</v>
      </c>
      <c r="U57" s="1">
        <f t="shared" si="6"/>
        <v>8.975409836065575</v>
      </c>
      <c r="V57" s="1">
        <v>21.8</v>
      </c>
      <c r="W57" s="1">
        <v>21</v>
      </c>
      <c r="X57" s="1">
        <v>19.600000000000001</v>
      </c>
      <c r="Y57" s="1">
        <v>14.8</v>
      </c>
      <c r="Z57" s="1"/>
      <c r="AA57" s="1">
        <f t="shared" si="7"/>
        <v>18</v>
      </c>
      <c r="AB57" s="6">
        <v>12</v>
      </c>
      <c r="AC57" s="10">
        <v>5</v>
      </c>
      <c r="AD57" s="1">
        <f t="shared" si="26"/>
        <v>18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87</v>
      </c>
      <c r="B58" s="1" t="s">
        <v>33</v>
      </c>
      <c r="C58" s="1">
        <v>111</v>
      </c>
      <c r="D58" s="1">
        <v>12</v>
      </c>
      <c r="E58" s="1">
        <v>83</v>
      </c>
      <c r="F58" s="1">
        <v>25</v>
      </c>
      <c r="G58" s="6">
        <v>0.2</v>
      </c>
      <c r="H58" s="1">
        <v>365</v>
      </c>
      <c r="I58" s="1" t="str">
        <f>VLOOKUP(A58,[1]ЗПФ!$C:$K,9,0)</f>
        <v>матрица</v>
      </c>
      <c r="J58" s="1">
        <v>70</v>
      </c>
      <c r="K58" s="1">
        <f t="shared" si="22"/>
        <v>13</v>
      </c>
      <c r="L58" s="1"/>
      <c r="M58" s="1"/>
      <c r="N58" s="1"/>
      <c r="O58" s="1">
        <f t="shared" si="2"/>
        <v>16.600000000000001</v>
      </c>
      <c r="P58" s="5">
        <f>12*O58-F58</f>
        <v>174.20000000000002</v>
      </c>
      <c r="Q58" s="5">
        <v>180</v>
      </c>
      <c r="R58" s="5">
        <v>180</v>
      </c>
      <c r="S58" s="1"/>
      <c r="T58" s="1">
        <f t="shared" si="28"/>
        <v>12.349397590361445</v>
      </c>
      <c r="U58" s="1">
        <f t="shared" si="6"/>
        <v>1.506024096385542</v>
      </c>
      <c r="V58" s="1">
        <v>7</v>
      </c>
      <c r="W58" s="1">
        <v>8.4</v>
      </c>
      <c r="X58" s="1">
        <v>12</v>
      </c>
      <c r="Y58" s="1">
        <v>13.4</v>
      </c>
      <c r="Z58" s="1"/>
      <c r="AA58" s="1">
        <f t="shared" si="7"/>
        <v>36</v>
      </c>
      <c r="AB58" s="6">
        <v>6</v>
      </c>
      <c r="AC58" s="10">
        <v>30</v>
      </c>
      <c r="AD58" s="1">
        <f t="shared" si="26"/>
        <v>36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88</v>
      </c>
      <c r="B59" s="1" t="s">
        <v>33</v>
      </c>
      <c r="C59" s="1">
        <v>182</v>
      </c>
      <c r="D59" s="1">
        <v>30</v>
      </c>
      <c r="E59" s="1">
        <v>102</v>
      </c>
      <c r="F59" s="1">
        <v>93</v>
      </c>
      <c r="G59" s="6">
        <v>0.2</v>
      </c>
      <c r="H59" s="1">
        <v>365</v>
      </c>
      <c r="I59" s="1" t="str">
        <f>VLOOKUP(A59,[1]ЗПФ!$C:$K,9,0)</f>
        <v>матрица</v>
      </c>
      <c r="J59" s="1">
        <v>97</v>
      </c>
      <c r="K59" s="1">
        <f t="shared" si="22"/>
        <v>5</v>
      </c>
      <c r="L59" s="1"/>
      <c r="M59" s="1"/>
      <c r="N59" s="1"/>
      <c r="O59" s="1">
        <f t="shared" si="2"/>
        <v>20.399999999999999</v>
      </c>
      <c r="P59" s="5">
        <f t="shared" si="27"/>
        <v>192.59999999999997</v>
      </c>
      <c r="Q59" s="5">
        <v>180</v>
      </c>
      <c r="R59" s="5">
        <v>180</v>
      </c>
      <c r="S59" s="1"/>
      <c r="T59" s="1">
        <f t="shared" si="28"/>
        <v>13.382352941176471</v>
      </c>
      <c r="U59" s="1">
        <f t="shared" si="6"/>
        <v>4.5588235294117654</v>
      </c>
      <c r="V59" s="1">
        <v>12</v>
      </c>
      <c r="W59" s="1">
        <v>14.4</v>
      </c>
      <c r="X59" s="1">
        <v>13</v>
      </c>
      <c r="Y59" s="1">
        <v>20</v>
      </c>
      <c r="Z59" s="1"/>
      <c r="AA59" s="1">
        <f t="shared" si="7"/>
        <v>36</v>
      </c>
      <c r="AB59" s="6">
        <v>6</v>
      </c>
      <c r="AC59" s="10">
        <v>30</v>
      </c>
      <c r="AD59" s="1">
        <f t="shared" si="26"/>
        <v>36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89</v>
      </c>
      <c r="B60" s="1" t="s">
        <v>33</v>
      </c>
      <c r="C60" s="1">
        <v>113</v>
      </c>
      <c r="D60" s="1"/>
      <c r="E60" s="1">
        <v>78</v>
      </c>
      <c r="F60" s="1">
        <v>28</v>
      </c>
      <c r="G60" s="6">
        <v>0.3</v>
      </c>
      <c r="H60" s="1">
        <v>180</v>
      </c>
      <c r="I60" s="1" t="str">
        <f>VLOOKUP(A60,[1]ЗПФ!$C:$K,9,0)</f>
        <v>матрица</v>
      </c>
      <c r="J60" s="1">
        <v>75</v>
      </c>
      <c r="K60" s="1">
        <f t="shared" si="22"/>
        <v>3</v>
      </c>
      <c r="L60" s="1"/>
      <c r="M60" s="1"/>
      <c r="N60" s="1"/>
      <c r="O60" s="1">
        <f t="shared" si="2"/>
        <v>15.6</v>
      </c>
      <c r="P60" s="5">
        <f>12*O60-F60</f>
        <v>159.19999999999999</v>
      </c>
      <c r="Q60" s="5">
        <f t="shared" ref="Q60" si="29">P60</f>
        <v>159.19999999999999</v>
      </c>
      <c r="R60" s="5">
        <v>159</v>
      </c>
      <c r="S60" s="1"/>
      <c r="T60" s="1">
        <f t="shared" si="28"/>
        <v>12</v>
      </c>
      <c r="U60" s="1">
        <f t="shared" si="6"/>
        <v>1.7948717948717949</v>
      </c>
      <c r="V60" s="1">
        <v>3</v>
      </c>
      <c r="W60" s="1">
        <v>0</v>
      </c>
      <c r="X60" s="1">
        <v>8.4</v>
      </c>
      <c r="Y60" s="1">
        <v>0</v>
      </c>
      <c r="Z60" s="1"/>
      <c r="AA60" s="1">
        <f t="shared" si="7"/>
        <v>47.76</v>
      </c>
      <c r="AB60" s="6">
        <v>14</v>
      </c>
      <c r="AC60" s="10">
        <v>12</v>
      </c>
      <c r="AD60" s="1">
        <f t="shared" si="26"/>
        <v>50.399999999999991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90</v>
      </c>
      <c r="B61" s="1" t="s">
        <v>33</v>
      </c>
      <c r="C61" s="1">
        <v>450</v>
      </c>
      <c r="D61" s="1">
        <v>108</v>
      </c>
      <c r="E61" s="1">
        <v>140</v>
      </c>
      <c r="F61" s="1">
        <v>366</v>
      </c>
      <c r="G61" s="6">
        <v>0.25</v>
      </c>
      <c r="H61" s="1">
        <v>180</v>
      </c>
      <c r="I61" s="1" t="str">
        <f>VLOOKUP(A61,[1]ЗПФ!$C:$K,9,0)</f>
        <v>матрица</v>
      </c>
      <c r="J61" s="1">
        <v>141</v>
      </c>
      <c r="K61" s="1">
        <f t="shared" si="22"/>
        <v>-1</v>
      </c>
      <c r="L61" s="1"/>
      <c r="M61" s="1"/>
      <c r="N61" s="1"/>
      <c r="O61" s="1">
        <f t="shared" si="2"/>
        <v>28</v>
      </c>
      <c r="P61" s="5">
        <f t="shared" si="27"/>
        <v>26</v>
      </c>
      <c r="Q61" s="5">
        <v>0</v>
      </c>
      <c r="R61" s="5">
        <v>0</v>
      </c>
      <c r="S61" s="1" t="s">
        <v>113</v>
      </c>
      <c r="T61" s="1">
        <f t="shared" si="28"/>
        <v>13.071428571428571</v>
      </c>
      <c r="U61" s="1">
        <f t="shared" si="6"/>
        <v>13.071428571428571</v>
      </c>
      <c r="V61" s="1">
        <v>32</v>
      </c>
      <c r="W61" s="1">
        <v>28.4</v>
      </c>
      <c r="X61" s="1">
        <v>37.6</v>
      </c>
      <c r="Y61" s="1">
        <v>49.2</v>
      </c>
      <c r="Z61" s="1"/>
      <c r="AA61" s="1">
        <f t="shared" si="7"/>
        <v>0</v>
      </c>
      <c r="AB61" s="6">
        <v>12</v>
      </c>
      <c r="AC61" s="10">
        <f t="shared" si="25"/>
        <v>0</v>
      </c>
      <c r="AD61" s="1">
        <f t="shared" si="26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91</v>
      </c>
      <c r="B62" s="1" t="s">
        <v>33</v>
      </c>
      <c r="C62" s="1">
        <v>476</v>
      </c>
      <c r="D62" s="1">
        <v>60</v>
      </c>
      <c r="E62" s="1">
        <v>152</v>
      </c>
      <c r="F62" s="1">
        <v>335</v>
      </c>
      <c r="G62" s="6">
        <v>0.25</v>
      </c>
      <c r="H62" s="1">
        <v>180</v>
      </c>
      <c r="I62" s="1" t="str">
        <f>VLOOKUP(A62,[1]ЗПФ!$C:$K,9,0)</f>
        <v>матрица</v>
      </c>
      <c r="J62" s="1">
        <v>153</v>
      </c>
      <c r="K62" s="1">
        <f t="shared" si="22"/>
        <v>-1</v>
      </c>
      <c r="L62" s="1"/>
      <c r="M62" s="1"/>
      <c r="N62" s="1"/>
      <c r="O62" s="1">
        <f t="shared" si="2"/>
        <v>30.4</v>
      </c>
      <c r="P62" s="5">
        <f t="shared" si="27"/>
        <v>90.599999999999966</v>
      </c>
      <c r="Q62" s="5">
        <v>60</v>
      </c>
      <c r="R62" s="5">
        <v>60</v>
      </c>
      <c r="S62" s="1"/>
      <c r="T62" s="1">
        <f t="shared" si="28"/>
        <v>12.993421052631579</v>
      </c>
      <c r="U62" s="1">
        <f t="shared" si="6"/>
        <v>11.019736842105264</v>
      </c>
      <c r="V62" s="1">
        <v>30.8</v>
      </c>
      <c r="W62" s="1">
        <v>41.4</v>
      </c>
      <c r="X62" s="1">
        <v>38.799999999999997</v>
      </c>
      <c r="Y62" s="1">
        <v>41.2</v>
      </c>
      <c r="Z62" s="1"/>
      <c r="AA62" s="1">
        <f t="shared" si="7"/>
        <v>15</v>
      </c>
      <c r="AB62" s="6">
        <v>12</v>
      </c>
      <c r="AC62" s="10">
        <v>5</v>
      </c>
      <c r="AD62" s="1">
        <f t="shared" si="26"/>
        <v>15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41</v>
      </c>
      <c r="C63" s="1">
        <v>164.9</v>
      </c>
      <c r="D63" s="1">
        <v>2.5</v>
      </c>
      <c r="E63" s="1">
        <v>32.4</v>
      </c>
      <c r="F63" s="1">
        <v>124.2</v>
      </c>
      <c r="G63" s="6">
        <v>1</v>
      </c>
      <c r="H63" s="1">
        <v>180</v>
      </c>
      <c r="I63" s="1" t="str">
        <f>VLOOKUP(A63,[1]ЗПФ!$C:$K,9,0)</f>
        <v>матрица</v>
      </c>
      <c r="J63" s="1">
        <v>29.7</v>
      </c>
      <c r="K63" s="1">
        <f t="shared" si="22"/>
        <v>2.6999999999999993</v>
      </c>
      <c r="L63" s="1"/>
      <c r="M63" s="1"/>
      <c r="N63" s="1"/>
      <c r="O63" s="1">
        <f t="shared" si="2"/>
        <v>6.4799999999999995</v>
      </c>
      <c r="P63" s="5"/>
      <c r="Q63" s="5"/>
      <c r="R63" s="5"/>
      <c r="S63" s="1"/>
      <c r="T63" s="1">
        <f t="shared" si="9"/>
        <v>19.166666666666668</v>
      </c>
      <c r="U63" s="1">
        <f t="shared" si="6"/>
        <v>19.166666666666668</v>
      </c>
      <c r="V63" s="1">
        <v>7.02</v>
      </c>
      <c r="W63" s="1">
        <v>3.24</v>
      </c>
      <c r="X63" s="1">
        <v>4.8600000000000003</v>
      </c>
      <c r="Y63" s="1">
        <v>12.96</v>
      </c>
      <c r="Z63" s="1"/>
      <c r="AA63" s="1">
        <f t="shared" si="7"/>
        <v>0</v>
      </c>
      <c r="AB63" s="6">
        <v>2.7</v>
      </c>
      <c r="AC63" s="10">
        <f t="shared" si="25"/>
        <v>0</v>
      </c>
      <c r="AD63" s="1">
        <f t="shared" si="26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41</v>
      </c>
      <c r="C64" s="1">
        <v>775</v>
      </c>
      <c r="D64" s="1"/>
      <c r="E64" s="1">
        <v>220</v>
      </c>
      <c r="F64" s="1">
        <v>505</v>
      </c>
      <c r="G64" s="6">
        <v>1</v>
      </c>
      <c r="H64" s="1">
        <v>180</v>
      </c>
      <c r="I64" s="1" t="str">
        <f>VLOOKUP(A64,[1]ЗПФ!$C:$K,9,0)</f>
        <v>матрица</v>
      </c>
      <c r="J64" s="1">
        <v>217.5</v>
      </c>
      <c r="K64" s="1">
        <f t="shared" ref="K64:K65" si="30">E64-J64</f>
        <v>2.5</v>
      </c>
      <c r="L64" s="1"/>
      <c r="M64" s="1"/>
      <c r="N64" s="1"/>
      <c r="O64" s="1">
        <f t="shared" si="2"/>
        <v>44</v>
      </c>
      <c r="P64" s="5">
        <f t="shared" si="27"/>
        <v>111</v>
      </c>
      <c r="Q64" s="5">
        <f t="shared" ref="Q64:Q65" si="31">P64</f>
        <v>111</v>
      </c>
      <c r="R64" s="5">
        <v>110</v>
      </c>
      <c r="S64" s="1"/>
      <c r="T64" s="1">
        <f t="shared" ref="T64:T65" si="32">(F64+Q64)/O64</f>
        <v>14</v>
      </c>
      <c r="U64" s="1">
        <f t="shared" si="6"/>
        <v>11.477272727272727</v>
      </c>
      <c r="V64" s="1">
        <v>42</v>
      </c>
      <c r="W64" s="1">
        <v>67</v>
      </c>
      <c r="X64" s="1">
        <v>51.2</v>
      </c>
      <c r="Y64" s="1">
        <v>26.54</v>
      </c>
      <c r="Z64" s="1"/>
      <c r="AA64" s="1">
        <f t="shared" si="7"/>
        <v>111</v>
      </c>
      <c r="AB64" s="6">
        <v>5</v>
      </c>
      <c r="AC64" s="10">
        <v>23</v>
      </c>
      <c r="AD64" s="1">
        <f t="shared" si="26"/>
        <v>115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33</v>
      </c>
      <c r="C65" s="1">
        <v>589</v>
      </c>
      <c r="D65" s="1"/>
      <c r="E65" s="1">
        <v>230</v>
      </c>
      <c r="F65" s="1">
        <v>356</v>
      </c>
      <c r="G65" s="6">
        <v>0.14000000000000001</v>
      </c>
      <c r="H65" s="1">
        <v>180</v>
      </c>
      <c r="I65" s="1" t="str">
        <f>VLOOKUP(A65,[1]ЗПФ!$C:$K,9,0)</f>
        <v>матрица</v>
      </c>
      <c r="J65" s="1">
        <v>193</v>
      </c>
      <c r="K65" s="1">
        <f t="shared" si="30"/>
        <v>37</v>
      </c>
      <c r="L65" s="1"/>
      <c r="M65" s="1"/>
      <c r="N65" s="1"/>
      <c r="O65" s="1">
        <f t="shared" si="2"/>
        <v>46</v>
      </c>
      <c r="P65" s="5">
        <f t="shared" si="27"/>
        <v>288</v>
      </c>
      <c r="Q65" s="5">
        <f t="shared" si="31"/>
        <v>288</v>
      </c>
      <c r="R65" s="5">
        <v>288</v>
      </c>
      <c r="S65" s="1"/>
      <c r="T65" s="1">
        <f t="shared" si="32"/>
        <v>14</v>
      </c>
      <c r="U65" s="1">
        <f t="shared" si="6"/>
        <v>7.7391304347826084</v>
      </c>
      <c r="V65" s="1">
        <v>20.6</v>
      </c>
      <c r="W65" s="1">
        <v>62</v>
      </c>
      <c r="X65" s="1">
        <v>27.4</v>
      </c>
      <c r="Y65" s="1">
        <v>22.4</v>
      </c>
      <c r="Z65" s="1"/>
      <c r="AA65" s="1">
        <f t="shared" si="7"/>
        <v>40.320000000000007</v>
      </c>
      <c r="AB65" s="6">
        <v>22</v>
      </c>
      <c r="AC65" s="10">
        <v>14</v>
      </c>
      <c r="AD65" s="1">
        <f t="shared" si="26"/>
        <v>43.120000000000005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33</v>
      </c>
      <c r="C66" s="1"/>
      <c r="D66" s="1"/>
      <c r="E66" s="1"/>
      <c r="F66" s="1"/>
      <c r="G66" s="6">
        <v>1</v>
      </c>
      <c r="H66" s="1" t="e">
        <v>#N/A</v>
      </c>
      <c r="I66" s="1" t="str">
        <f>VLOOKUP(A66,[1]ЗПФ!$C:$K,9,0)</f>
        <v>матрица</v>
      </c>
      <c r="J66" s="1"/>
      <c r="K66" s="1"/>
      <c r="L66" s="1"/>
      <c r="M66" s="1"/>
      <c r="N66" s="1"/>
      <c r="O66" s="1"/>
      <c r="P66" s="5">
        <f t="shared" si="27"/>
        <v>0</v>
      </c>
      <c r="Q66" s="5"/>
      <c r="R66" s="5"/>
      <c r="S66" s="1"/>
      <c r="T66" s="1"/>
      <c r="U66" s="1"/>
      <c r="V66" s="1"/>
      <c r="W66" s="1"/>
      <c r="X66" s="1"/>
      <c r="Y66" s="1"/>
      <c r="Z66" s="1"/>
      <c r="AA66" s="1">
        <f t="shared" si="7"/>
        <v>0</v>
      </c>
      <c r="AB66" s="6"/>
      <c r="AC66" s="10">
        <v>0</v>
      </c>
      <c r="AD66" s="1">
        <f t="shared" si="26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41</v>
      </c>
      <c r="C67" s="1"/>
      <c r="D67" s="1"/>
      <c r="E67" s="1"/>
      <c r="F67" s="27">
        <f>F23</f>
        <v>251.6</v>
      </c>
      <c r="G67" s="6">
        <v>1</v>
      </c>
      <c r="H67" s="1">
        <v>180</v>
      </c>
      <c r="I67" s="1" t="str">
        <f>VLOOKUP(A67,[1]ЗПФ!$C:$K,9,0)</f>
        <v>матрица</v>
      </c>
      <c r="J67" s="1"/>
      <c r="K67" s="1"/>
      <c r="L67" s="1"/>
      <c r="M67" s="1"/>
      <c r="N67" s="1"/>
      <c r="O67" s="1">
        <f>O23</f>
        <v>22.94</v>
      </c>
      <c r="P67" s="5">
        <f t="shared" si="27"/>
        <v>69.560000000000031</v>
      </c>
      <c r="Q67" s="5">
        <f t="shared" ref="Q67:Q68" si="33">P67</f>
        <v>69.560000000000031</v>
      </c>
      <c r="R67" s="5">
        <v>70</v>
      </c>
      <c r="S67" s="1"/>
      <c r="T67" s="1">
        <f t="shared" ref="T67:T68" si="34">(F67+Q67)/O67</f>
        <v>14</v>
      </c>
      <c r="U67" s="1">
        <f t="shared" si="6"/>
        <v>10.96774193548387</v>
      </c>
      <c r="V67" s="1"/>
      <c r="W67" s="1"/>
      <c r="X67" s="1"/>
      <c r="Y67" s="1"/>
      <c r="Z67" s="1"/>
      <c r="AA67" s="1">
        <f t="shared" si="7"/>
        <v>69.560000000000031</v>
      </c>
      <c r="AB67" s="6">
        <v>3.7</v>
      </c>
      <c r="AC67" s="10">
        <v>19</v>
      </c>
      <c r="AD67" s="1">
        <f t="shared" si="26"/>
        <v>70.3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41</v>
      </c>
      <c r="C68" s="1"/>
      <c r="D68" s="1"/>
      <c r="E68" s="1"/>
      <c r="F68" s="27">
        <f>F22</f>
        <v>5.4</v>
      </c>
      <c r="G68" s="6">
        <v>1</v>
      </c>
      <c r="H68" s="1">
        <v>180</v>
      </c>
      <c r="I68" s="1" t="str">
        <f>VLOOKUP(A68,[1]ЗПФ!$C:$K,9,0)</f>
        <v>матрица</v>
      </c>
      <c r="J68" s="1"/>
      <c r="K68" s="1"/>
      <c r="L68" s="1"/>
      <c r="M68" s="1"/>
      <c r="N68" s="1"/>
      <c r="O68" s="1">
        <f>O22</f>
        <v>0.72</v>
      </c>
      <c r="P68" s="5">
        <f t="shared" si="27"/>
        <v>4.68</v>
      </c>
      <c r="Q68" s="5">
        <f t="shared" si="33"/>
        <v>4.68</v>
      </c>
      <c r="R68" s="5">
        <v>5</v>
      </c>
      <c r="S68" s="1"/>
      <c r="T68" s="1">
        <f t="shared" si="34"/>
        <v>14</v>
      </c>
      <c r="U68" s="1">
        <f t="shared" si="6"/>
        <v>7.5000000000000009</v>
      </c>
      <c r="V68" s="1"/>
      <c r="W68" s="1"/>
      <c r="X68" s="1"/>
      <c r="Y68" s="1"/>
      <c r="Z68" s="1"/>
      <c r="AA68" s="1">
        <f t="shared" si="7"/>
        <v>4.68</v>
      </c>
      <c r="AB68" s="6">
        <v>1.8</v>
      </c>
      <c r="AC68" s="10">
        <v>3</v>
      </c>
      <c r="AD68" s="1">
        <f t="shared" si="26"/>
        <v>5.4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33</v>
      </c>
      <c r="C69" s="1"/>
      <c r="D69" s="1"/>
      <c r="E69" s="1"/>
      <c r="F69" s="1"/>
      <c r="G69" s="6">
        <v>0.48</v>
      </c>
      <c r="H69" s="1" t="e">
        <v>#N/A</v>
      </c>
      <c r="I69" s="1" t="str">
        <f>VLOOKUP(A69,[1]ЗПФ!$C:$K,9,0)</f>
        <v>матрица</v>
      </c>
      <c r="J69" s="1"/>
      <c r="K69" s="1"/>
      <c r="L69" s="1"/>
      <c r="M69" s="1"/>
      <c r="N69" s="1"/>
      <c r="O69" s="1"/>
      <c r="P69" s="5">
        <f t="shared" si="27"/>
        <v>0</v>
      </c>
      <c r="Q69" s="5"/>
      <c r="R69" s="5"/>
      <c r="S69" s="1"/>
      <c r="T69" s="1"/>
      <c r="U69" s="1"/>
      <c r="V69" s="1"/>
      <c r="W69" s="1"/>
      <c r="X69" s="1"/>
      <c r="Y69" s="1"/>
      <c r="Z69" s="1"/>
      <c r="AA69" s="1">
        <f t="shared" si="7"/>
        <v>0</v>
      </c>
      <c r="AB69" s="6"/>
      <c r="AC69" s="10">
        <v>0</v>
      </c>
      <c r="AD69" s="1">
        <f t="shared" si="2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33</v>
      </c>
      <c r="C70" s="1"/>
      <c r="D70" s="1"/>
      <c r="E70" s="1"/>
      <c r="F70" s="1"/>
      <c r="G70" s="6">
        <v>0.9</v>
      </c>
      <c r="H70" s="1" t="e">
        <v>#N/A</v>
      </c>
      <c r="I70" s="1" t="str">
        <f>VLOOKUP(A70,[1]ЗПФ!$C:$K,9,0)</f>
        <v>матрица</v>
      </c>
      <c r="J70" s="1"/>
      <c r="K70" s="1"/>
      <c r="L70" s="1"/>
      <c r="M70" s="1"/>
      <c r="N70" s="1"/>
      <c r="O70" s="1"/>
      <c r="P70" s="5">
        <f t="shared" si="27"/>
        <v>0</v>
      </c>
      <c r="Q70" s="5"/>
      <c r="R70" s="5"/>
      <c r="S70" s="1"/>
      <c r="T70" s="1"/>
      <c r="U70" s="1"/>
      <c r="V70" s="1"/>
      <c r="W70" s="1"/>
      <c r="X70" s="1"/>
      <c r="Y70" s="1"/>
      <c r="Z70" s="1"/>
      <c r="AA70" s="1">
        <f t="shared" si="7"/>
        <v>0</v>
      </c>
      <c r="AB70" s="6"/>
      <c r="AC70" s="10">
        <v>0</v>
      </c>
      <c r="AD70" s="1">
        <f t="shared" si="2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41</v>
      </c>
      <c r="C71" s="1"/>
      <c r="D71" s="1"/>
      <c r="E71" s="1"/>
      <c r="F71" s="1"/>
      <c r="G71" s="6">
        <v>1</v>
      </c>
      <c r="H71" s="1" t="e">
        <v>#N/A</v>
      </c>
      <c r="I71" s="1" t="str">
        <f>VLOOKUP(A71,[1]ЗПФ!$C:$K,9,0)</f>
        <v>матрица</v>
      </c>
      <c r="J71" s="1"/>
      <c r="K71" s="1"/>
      <c r="L71" s="1"/>
      <c r="M71" s="1"/>
      <c r="N71" s="1"/>
      <c r="O71" s="1"/>
      <c r="P71" s="5">
        <f t="shared" si="27"/>
        <v>0</v>
      </c>
      <c r="Q71" s="5"/>
      <c r="R71" s="5"/>
      <c r="S71" s="1"/>
      <c r="T71" s="1"/>
      <c r="U71" s="1"/>
      <c r="V71" s="1"/>
      <c r="W71" s="1"/>
      <c r="X71" s="1"/>
      <c r="Y71" s="1"/>
      <c r="Z71" s="1"/>
      <c r="AA71" s="1">
        <f t="shared" ref="AA71:AA81" si="35">Q71*G71</f>
        <v>0</v>
      </c>
      <c r="AB71" s="6"/>
      <c r="AC71" s="10">
        <v>0</v>
      </c>
      <c r="AD71" s="1">
        <f t="shared" si="2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33</v>
      </c>
      <c r="C72" s="1"/>
      <c r="D72" s="1"/>
      <c r="E72" s="1"/>
      <c r="F72" s="1"/>
      <c r="G72" s="6">
        <v>0.25</v>
      </c>
      <c r="H72" s="1" t="e">
        <v>#N/A</v>
      </c>
      <c r="I72" s="1" t="str">
        <f>VLOOKUP(A72,[1]ЗПФ!$C:$K,9,0)</f>
        <v>матрица</v>
      </c>
      <c r="J72" s="1"/>
      <c r="K72" s="1"/>
      <c r="L72" s="1"/>
      <c r="M72" s="1"/>
      <c r="N72" s="1"/>
      <c r="O72" s="1"/>
      <c r="P72" s="5">
        <f t="shared" si="27"/>
        <v>0</v>
      </c>
      <c r="Q72" s="5"/>
      <c r="R72" s="5"/>
      <c r="S72" s="1"/>
      <c r="T72" s="1"/>
      <c r="U72" s="1"/>
      <c r="V72" s="1"/>
      <c r="W72" s="1"/>
      <c r="X72" s="1"/>
      <c r="Y72" s="1"/>
      <c r="Z72" s="1"/>
      <c r="AA72" s="1">
        <f t="shared" si="35"/>
        <v>0</v>
      </c>
      <c r="AB72" s="6"/>
      <c r="AC72" s="10">
        <v>0</v>
      </c>
      <c r="AD72" s="1">
        <f t="shared" si="2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33</v>
      </c>
      <c r="C73" s="1"/>
      <c r="D73" s="1"/>
      <c r="E73" s="1"/>
      <c r="F73" s="1"/>
      <c r="G73" s="6">
        <v>0.75</v>
      </c>
      <c r="H73" s="1" t="e">
        <v>#N/A</v>
      </c>
      <c r="I73" s="1" t="str">
        <f>VLOOKUP(A73,[1]ЗПФ!$C:$K,9,0)</f>
        <v>матрица</v>
      </c>
      <c r="J73" s="1"/>
      <c r="K73" s="1"/>
      <c r="L73" s="1"/>
      <c r="M73" s="1"/>
      <c r="N73" s="1"/>
      <c r="O73" s="1"/>
      <c r="P73" s="5">
        <f t="shared" si="27"/>
        <v>0</v>
      </c>
      <c r="Q73" s="5"/>
      <c r="R73" s="5"/>
      <c r="S73" s="1"/>
      <c r="T73" s="1"/>
      <c r="U73" s="1"/>
      <c r="V73" s="1"/>
      <c r="W73" s="1"/>
      <c r="X73" s="1"/>
      <c r="Y73" s="1"/>
      <c r="Z73" s="1"/>
      <c r="AA73" s="1">
        <f t="shared" si="35"/>
        <v>0</v>
      </c>
      <c r="AB73" s="6"/>
      <c r="AC73" s="10">
        <v>0</v>
      </c>
      <c r="AD73" s="1">
        <f t="shared" si="2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33</v>
      </c>
      <c r="C74" s="1"/>
      <c r="D74" s="1"/>
      <c r="E74" s="1"/>
      <c r="F74" s="1"/>
      <c r="G74" s="6">
        <v>0.75</v>
      </c>
      <c r="H74" s="1" t="e">
        <v>#N/A</v>
      </c>
      <c r="I74" s="1" t="str">
        <f>VLOOKUP(A74,[1]ЗПФ!$C:$K,9,0)</f>
        <v>матрица</v>
      </c>
      <c r="J74" s="1"/>
      <c r="K74" s="1"/>
      <c r="L74" s="1"/>
      <c r="M74" s="1"/>
      <c r="N74" s="1"/>
      <c r="O74" s="1"/>
      <c r="P74" s="5">
        <f t="shared" si="27"/>
        <v>0</v>
      </c>
      <c r="Q74" s="5"/>
      <c r="R74" s="5"/>
      <c r="S74" s="1"/>
      <c r="T74" s="1"/>
      <c r="U74" s="1"/>
      <c r="V74" s="1"/>
      <c r="W74" s="1"/>
      <c r="X74" s="1"/>
      <c r="Y74" s="1"/>
      <c r="Z74" s="1"/>
      <c r="AA74" s="1">
        <f t="shared" si="35"/>
        <v>0</v>
      </c>
      <c r="AB74" s="6"/>
      <c r="AC74" s="10">
        <v>0</v>
      </c>
      <c r="AD74" s="1">
        <f t="shared" si="2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33</v>
      </c>
      <c r="C75" s="1"/>
      <c r="D75" s="1"/>
      <c r="E75" s="1"/>
      <c r="F75" s="1"/>
      <c r="G75" s="6">
        <v>0.43</v>
      </c>
      <c r="H75" s="1" t="e">
        <v>#N/A</v>
      </c>
      <c r="I75" s="1" t="str">
        <f>VLOOKUP(A75,[1]ЗПФ!$C:$K,9,0)</f>
        <v>матрица</v>
      </c>
      <c r="J75" s="1"/>
      <c r="K75" s="1"/>
      <c r="L75" s="1"/>
      <c r="M75" s="1"/>
      <c r="N75" s="1"/>
      <c r="O75" s="1"/>
      <c r="P75" s="5">
        <f t="shared" si="27"/>
        <v>0</v>
      </c>
      <c r="Q75" s="5"/>
      <c r="R75" s="5"/>
      <c r="S75" s="1"/>
      <c r="T75" s="1"/>
      <c r="U75" s="1"/>
      <c r="V75" s="1"/>
      <c r="W75" s="1"/>
      <c r="X75" s="1"/>
      <c r="Y75" s="1"/>
      <c r="Z75" s="1"/>
      <c r="AA75" s="1">
        <f t="shared" si="35"/>
        <v>0</v>
      </c>
      <c r="AB75" s="6"/>
      <c r="AC75" s="10">
        <v>0</v>
      </c>
      <c r="AD75" s="1">
        <f t="shared" si="2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33</v>
      </c>
      <c r="C76" s="1"/>
      <c r="D76" s="1"/>
      <c r="E76" s="1"/>
      <c r="F76" s="1"/>
      <c r="G76" s="6">
        <v>0.75</v>
      </c>
      <c r="H76" s="1" t="e">
        <v>#N/A</v>
      </c>
      <c r="I76" s="1" t="str">
        <f>VLOOKUP(A76,[1]ЗПФ!$C:$K,9,0)</f>
        <v>матрица</v>
      </c>
      <c r="J76" s="1"/>
      <c r="K76" s="1"/>
      <c r="L76" s="1"/>
      <c r="M76" s="1"/>
      <c r="N76" s="1"/>
      <c r="O76" s="1"/>
      <c r="P76" s="5">
        <f t="shared" si="27"/>
        <v>0</v>
      </c>
      <c r="Q76" s="5"/>
      <c r="R76" s="5"/>
      <c r="S76" s="1"/>
      <c r="T76" s="1"/>
      <c r="U76" s="1"/>
      <c r="V76" s="1"/>
      <c r="W76" s="1"/>
      <c r="X76" s="1"/>
      <c r="Y76" s="1"/>
      <c r="Z76" s="1"/>
      <c r="AA76" s="1">
        <f t="shared" si="35"/>
        <v>0</v>
      </c>
      <c r="AB76" s="6"/>
      <c r="AC76" s="10">
        <v>0</v>
      </c>
      <c r="AD76" s="1">
        <f t="shared" si="2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33</v>
      </c>
      <c r="C77" s="1"/>
      <c r="D77" s="1"/>
      <c r="E77" s="1"/>
      <c r="F77" s="1"/>
      <c r="G77" s="6">
        <v>0.43</v>
      </c>
      <c r="H77" s="1" t="e">
        <v>#N/A</v>
      </c>
      <c r="I77" s="1" t="str">
        <f>VLOOKUP(A77,[1]ЗПФ!$C:$K,9,0)</f>
        <v>матрица</v>
      </c>
      <c r="J77" s="1"/>
      <c r="K77" s="1"/>
      <c r="L77" s="1"/>
      <c r="M77" s="1"/>
      <c r="N77" s="1"/>
      <c r="O77" s="1"/>
      <c r="P77" s="5">
        <f t="shared" si="27"/>
        <v>0</v>
      </c>
      <c r="Q77" s="5"/>
      <c r="R77" s="5"/>
      <c r="S77" s="1"/>
      <c r="T77" s="1"/>
      <c r="U77" s="1"/>
      <c r="V77" s="1"/>
      <c r="W77" s="1"/>
      <c r="X77" s="1"/>
      <c r="Y77" s="1"/>
      <c r="Z77" s="1"/>
      <c r="AA77" s="1">
        <f t="shared" si="35"/>
        <v>0</v>
      </c>
      <c r="AB77" s="6"/>
      <c r="AC77" s="10">
        <v>0</v>
      </c>
      <c r="AD77" s="1">
        <f t="shared" si="2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33</v>
      </c>
      <c r="C78" s="1"/>
      <c r="D78" s="1"/>
      <c r="E78" s="1"/>
      <c r="F78" s="1"/>
      <c r="G78" s="6">
        <v>0.43</v>
      </c>
      <c r="H78" s="1" t="e">
        <v>#N/A</v>
      </c>
      <c r="I78" s="1" t="str">
        <f>VLOOKUP(A78,[1]ЗПФ!$C:$K,9,0)</f>
        <v>матрица</v>
      </c>
      <c r="J78" s="1"/>
      <c r="K78" s="1"/>
      <c r="L78" s="1"/>
      <c r="M78" s="1"/>
      <c r="N78" s="1"/>
      <c r="O78" s="1"/>
      <c r="P78" s="5">
        <f t="shared" si="27"/>
        <v>0</v>
      </c>
      <c r="Q78" s="5"/>
      <c r="R78" s="5"/>
      <c r="S78" s="1"/>
      <c r="T78" s="1"/>
      <c r="U78" s="1"/>
      <c r="V78" s="1"/>
      <c r="W78" s="1"/>
      <c r="X78" s="1"/>
      <c r="Y78" s="1"/>
      <c r="Z78" s="1"/>
      <c r="AA78" s="1">
        <f t="shared" si="35"/>
        <v>0</v>
      </c>
      <c r="AB78" s="6"/>
      <c r="AC78" s="10">
        <v>0</v>
      </c>
      <c r="AD78" s="1">
        <f t="shared" si="2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33</v>
      </c>
      <c r="C79" s="1"/>
      <c r="D79" s="1"/>
      <c r="E79" s="1"/>
      <c r="F79" s="1"/>
      <c r="G79" s="6">
        <v>0.2</v>
      </c>
      <c r="H79" s="1" t="e">
        <v>#N/A</v>
      </c>
      <c r="I79" s="1" t="str">
        <f>VLOOKUP(A79,[1]ЗПФ!$C:$K,9,0)</f>
        <v>матрица</v>
      </c>
      <c r="J79" s="1"/>
      <c r="K79" s="1"/>
      <c r="L79" s="1"/>
      <c r="M79" s="1"/>
      <c r="N79" s="1"/>
      <c r="O79" s="1"/>
      <c r="P79" s="5">
        <f t="shared" si="27"/>
        <v>0</v>
      </c>
      <c r="Q79" s="5"/>
      <c r="R79" s="5"/>
      <c r="S79" s="1"/>
      <c r="T79" s="1"/>
      <c r="U79" s="1"/>
      <c r="V79" s="1"/>
      <c r="W79" s="1"/>
      <c r="X79" s="1"/>
      <c r="Y79" s="1"/>
      <c r="Z79" s="1"/>
      <c r="AA79" s="1">
        <f t="shared" si="35"/>
        <v>0</v>
      </c>
      <c r="AB79" s="6"/>
      <c r="AC79" s="10">
        <v>0</v>
      </c>
      <c r="AD79" s="1">
        <f t="shared" si="2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33</v>
      </c>
      <c r="C80" s="1"/>
      <c r="D80" s="1"/>
      <c r="E80" s="1"/>
      <c r="F80" s="1"/>
      <c r="G80" s="6">
        <v>0.2</v>
      </c>
      <c r="H80" s="1" t="e">
        <v>#N/A</v>
      </c>
      <c r="I80" s="1" t="str">
        <f>VLOOKUP(A80,[1]ЗПФ!$C:$K,9,0)</f>
        <v>матрица</v>
      </c>
      <c r="J80" s="1"/>
      <c r="K80" s="1"/>
      <c r="L80" s="1"/>
      <c r="M80" s="1"/>
      <c r="N80" s="1"/>
      <c r="O80" s="1"/>
      <c r="P80" s="5">
        <f t="shared" si="27"/>
        <v>0</v>
      </c>
      <c r="Q80" s="5"/>
      <c r="R80" s="5"/>
      <c r="S80" s="1"/>
      <c r="T80" s="1"/>
      <c r="U80" s="1"/>
      <c r="V80" s="1"/>
      <c r="W80" s="1"/>
      <c r="X80" s="1"/>
      <c r="Y80" s="1"/>
      <c r="Z80" s="1"/>
      <c r="AA80" s="1">
        <f t="shared" si="35"/>
        <v>0</v>
      </c>
      <c r="AB80" s="6"/>
      <c r="AC80" s="10">
        <v>0</v>
      </c>
      <c r="AD80" s="1">
        <f t="shared" si="26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33</v>
      </c>
      <c r="C81" s="1"/>
      <c r="D81" s="1"/>
      <c r="E81" s="1"/>
      <c r="F81" s="1"/>
      <c r="G81" s="6">
        <v>0.2</v>
      </c>
      <c r="H81" s="1" t="e">
        <v>#N/A</v>
      </c>
      <c r="I81" s="1" t="str">
        <f>VLOOKUP(A81,[1]ЗПФ!$C:$K,9,0)</f>
        <v>матрица</v>
      </c>
      <c r="J81" s="1"/>
      <c r="K81" s="1"/>
      <c r="L81" s="1"/>
      <c r="M81" s="1"/>
      <c r="N81" s="1"/>
      <c r="O81" s="1"/>
      <c r="P81" s="5">
        <f t="shared" si="27"/>
        <v>0</v>
      </c>
      <c r="Q81" s="5"/>
      <c r="R81" s="5"/>
      <c r="S81" s="1"/>
      <c r="T81" s="1"/>
      <c r="U81" s="1"/>
      <c r="V81" s="1"/>
      <c r="W81" s="1"/>
      <c r="X81" s="1"/>
      <c r="Y81" s="1"/>
      <c r="Z81" s="1"/>
      <c r="AA81" s="1">
        <f t="shared" si="35"/>
        <v>0</v>
      </c>
      <c r="AB81" s="6"/>
      <c r="AC81" s="10">
        <v>0</v>
      </c>
      <c r="AD81" s="1">
        <f t="shared" si="2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D81" xr:uid="{8235E87D-9672-4B77-90EF-5866419BD5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2024-03-07T10:26:53Z</dcterms:created>
  <dcterms:modified xsi:type="dcterms:W3CDTF">2024-03-08T09:39:14Z</dcterms:modified>
</cp:coreProperties>
</file>