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"/>
    </mc:Choice>
  </mc:AlternateContent>
  <xr:revisionPtr revIDLastSave="0" documentId="13_ncr:1_{FA754481-A3E5-47BD-B0B3-EEF8D68D5E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Sheet!$A$3:$AD$83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7" i="1" l="1"/>
  <c r="AA11" i="1"/>
  <c r="AA12" i="1"/>
  <c r="AA17" i="1"/>
  <c r="AA18" i="1"/>
  <c r="AA19" i="1"/>
  <c r="AA20" i="1"/>
  <c r="AA21" i="1"/>
  <c r="AA23" i="1"/>
  <c r="AA24" i="1"/>
  <c r="AA25" i="1"/>
  <c r="AA30" i="1"/>
  <c r="AA32" i="1"/>
  <c r="AA35" i="1"/>
  <c r="AA36" i="1"/>
  <c r="AA38" i="1"/>
  <c r="AA40" i="1"/>
  <c r="AA42" i="1"/>
  <c r="AA44" i="1"/>
  <c r="AA47" i="1"/>
  <c r="AA50" i="1"/>
  <c r="AA51" i="1"/>
  <c r="AA53" i="1"/>
  <c r="AA56" i="1"/>
  <c r="AA57" i="1"/>
  <c r="AA58" i="1"/>
  <c r="AA60" i="1"/>
  <c r="AA61" i="1"/>
  <c r="AA62" i="1"/>
  <c r="AA63" i="1"/>
  <c r="AA64" i="1"/>
  <c r="AA65" i="1"/>
  <c r="AA66" i="1"/>
  <c r="AA67" i="1"/>
  <c r="AA69" i="1"/>
  <c r="AA71" i="1"/>
  <c r="AA72" i="1"/>
  <c r="AA73" i="1"/>
  <c r="AA75" i="1"/>
  <c r="AA79" i="1"/>
  <c r="AA81" i="1"/>
  <c r="AA82" i="1"/>
  <c r="AD83" i="1"/>
  <c r="AD82" i="1"/>
  <c r="AD81" i="1"/>
  <c r="AC79" i="1"/>
  <c r="AD79" i="1" s="1"/>
  <c r="AC75" i="1"/>
  <c r="AD75" i="1" s="1"/>
  <c r="AC73" i="1"/>
  <c r="AD73" i="1" s="1"/>
  <c r="AC72" i="1"/>
  <c r="AD72" i="1" s="1"/>
  <c r="AC71" i="1"/>
  <c r="AD71" i="1" s="1"/>
  <c r="AC69" i="1"/>
  <c r="AD69" i="1" s="1"/>
  <c r="AC64" i="1"/>
  <c r="AD64" i="1" s="1"/>
  <c r="AC61" i="1"/>
  <c r="AD61" i="1" s="1"/>
  <c r="AC60" i="1"/>
  <c r="AD60" i="1" s="1"/>
  <c r="AC57" i="1"/>
  <c r="AD57" i="1" s="1"/>
  <c r="AC56" i="1"/>
  <c r="AD56" i="1" s="1"/>
  <c r="AC50" i="1"/>
  <c r="AD50" i="1" s="1"/>
  <c r="AC47" i="1"/>
  <c r="AD47" i="1" s="1"/>
  <c r="AC40" i="1"/>
  <c r="AD40" i="1" s="1"/>
  <c r="AD38" i="1"/>
  <c r="AC35" i="1"/>
  <c r="AD35" i="1" s="1"/>
  <c r="AC32" i="1"/>
  <c r="AD32" i="1" s="1"/>
  <c r="AC30" i="1"/>
  <c r="AD30" i="1" s="1"/>
  <c r="AC25" i="1"/>
  <c r="AD25" i="1" s="1"/>
  <c r="AC24" i="1"/>
  <c r="AD24" i="1" s="1"/>
  <c r="AC23" i="1"/>
  <c r="AD23" i="1" s="1"/>
  <c r="AC20" i="1"/>
  <c r="AD20" i="1" s="1"/>
  <c r="AD19" i="1"/>
  <c r="AC18" i="1"/>
  <c r="AD18" i="1" s="1"/>
  <c r="AC17" i="1"/>
  <c r="AD17" i="1" s="1"/>
  <c r="AC12" i="1"/>
  <c r="AD12" i="1" s="1"/>
  <c r="AC11" i="1"/>
  <c r="AD11" i="1" s="1"/>
  <c r="AC7" i="1"/>
  <c r="AD7" i="1" s="1"/>
  <c r="F38" i="1" l="1"/>
  <c r="E38" i="1"/>
  <c r="P83" i="1"/>
  <c r="P82" i="1"/>
  <c r="P81" i="1"/>
  <c r="E45" i="1"/>
  <c r="F45" i="1"/>
  <c r="F35" i="1"/>
  <c r="E35" i="1"/>
  <c r="E22" i="1"/>
  <c r="F22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7" i="1"/>
  <c r="I38" i="1"/>
  <c r="I39" i="1"/>
  <c r="I40" i="1"/>
  <c r="I41" i="1"/>
  <c r="I43" i="1"/>
  <c r="I45" i="1"/>
  <c r="I46" i="1"/>
  <c r="I47" i="1"/>
  <c r="I48" i="1"/>
  <c r="I49" i="1"/>
  <c r="I50" i="1"/>
  <c r="I52" i="1"/>
  <c r="I54" i="1"/>
  <c r="I55" i="1"/>
  <c r="I56" i="1"/>
  <c r="I57" i="1"/>
  <c r="I59" i="1"/>
  <c r="I60" i="1"/>
  <c r="I61" i="1"/>
  <c r="I64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6" i="1"/>
  <c r="Q83" i="1" l="1"/>
  <c r="AA83" i="1" s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T21" i="1" s="1"/>
  <c r="O22" i="1"/>
  <c r="O23" i="1"/>
  <c r="O24" i="1"/>
  <c r="O25" i="1"/>
  <c r="O26" i="1"/>
  <c r="O27" i="1"/>
  <c r="O28" i="1"/>
  <c r="O29" i="1"/>
  <c r="O30" i="1"/>
  <c r="O31" i="1"/>
  <c r="O32" i="1"/>
  <c r="O33" i="1"/>
  <c r="P33" i="1" s="1"/>
  <c r="Q33" i="1" s="1"/>
  <c r="O34" i="1"/>
  <c r="O35" i="1"/>
  <c r="O36" i="1"/>
  <c r="T36" i="1" s="1"/>
  <c r="O37" i="1"/>
  <c r="O38" i="1"/>
  <c r="O39" i="1"/>
  <c r="O40" i="1"/>
  <c r="O41" i="1"/>
  <c r="P41" i="1" s="1"/>
  <c r="Q41" i="1" s="1"/>
  <c r="O42" i="1"/>
  <c r="T42" i="1" s="1"/>
  <c r="O43" i="1"/>
  <c r="O44" i="1"/>
  <c r="T44" i="1" s="1"/>
  <c r="O45" i="1"/>
  <c r="O46" i="1"/>
  <c r="O47" i="1"/>
  <c r="O48" i="1"/>
  <c r="O49" i="1"/>
  <c r="O50" i="1"/>
  <c r="O51" i="1"/>
  <c r="T51" i="1" s="1"/>
  <c r="O52" i="1"/>
  <c r="O53" i="1"/>
  <c r="T53" i="1" s="1"/>
  <c r="O54" i="1"/>
  <c r="P54" i="1" s="1"/>
  <c r="Q54" i="1" s="1"/>
  <c r="O55" i="1"/>
  <c r="P55" i="1" s="1"/>
  <c r="Q55" i="1" s="1"/>
  <c r="O56" i="1"/>
  <c r="O57" i="1"/>
  <c r="O58" i="1"/>
  <c r="T58" i="1" s="1"/>
  <c r="O59" i="1"/>
  <c r="O60" i="1"/>
  <c r="O61" i="1"/>
  <c r="O62" i="1"/>
  <c r="T62" i="1" s="1"/>
  <c r="O63" i="1"/>
  <c r="T63" i="1" s="1"/>
  <c r="O64" i="1"/>
  <c r="O65" i="1"/>
  <c r="T65" i="1" s="1"/>
  <c r="O66" i="1"/>
  <c r="T66" i="1" s="1"/>
  <c r="O67" i="1"/>
  <c r="T67" i="1" s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6" i="1"/>
  <c r="AD55" i="1" l="1"/>
  <c r="AA55" i="1"/>
  <c r="AD41" i="1"/>
  <c r="AA41" i="1"/>
  <c r="AD33" i="1"/>
  <c r="AA33" i="1"/>
  <c r="AD54" i="1"/>
  <c r="AA54" i="1"/>
  <c r="T55" i="1"/>
  <c r="T41" i="1"/>
  <c r="T33" i="1"/>
  <c r="T54" i="1"/>
  <c r="P80" i="1"/>
  <c r="Q80" i="1" s="1"/>
  <c r="P78" i="1"/>
  <c r="Q78" i="1" s="1"/>
  <c r="P76" i="1"/>
  <c r="Q76" i="1" s="1"/>
  <c r="P74" i="1"/>
  <c r="Q74" i="1" s="1"/>
  <c r="T72" i="1"/>
  <c r="P70" i="1"/>
  <c r="Q70" i="1" s="1"/>
  <c r="P68" i="1"/>
  <c r="Q68" i="1" s="1"/>
  <c r="T64" i="1"/>
  <c r="T60" i="1"/>
  <c r="T56" i="1"/>
  <c r="P52" i="1"/>
  <c r="Q52" i="1" s="1"/>
  <c r="T50" i="1"/>
  <c r="P48" i="1"/>
  <c r="Q48" i="1" s="1"/>
  <c r="P46" i="1"/>
  <c r="Q46" i="1" s="1"/>
  <c r="T40" i="1"/>
  <c r="T38" i="1"/>
  <c r="P34" i="1"/>
  <c r="Q34" i="1" s="1"/>
  <c r="T32" i="1"/>
  <c r="T30" i="1"/>
  <c r="P28" i="1"/>
  <c r="Q28" i="1" s="1"/>
  <c r="P26" i="1"/>
  <c r="Q26" i="1" s="1"/>
  <c r="T24" i="1"/>
  <c r="P22" i="1"/>
  <c r="Q22" i="1" s="1"/>
  <c r="T20" i="1"/>
  <c r="T18" i="1"/>
  <c r="P16" i="1"/>
  <c r="Q16" i="1" s="1"/>
  <c r="P14" i="1"/>
  <c r="Q14" i="1" s="1"/>
  <c r="T12" i="1"/>
  <c r="P10" i="1"/>
  <c r="Q10" i="1" s="1"/>
  <c r="P8" i="1"/>
  <c r="Q8" i="1" s="1"/>
  <c r="U6" i="1"/>
  <c r="P6" i="1"/>
  <c r="Q6" i="1" s="1"/>
  <c r="AA6" i="1" s="1"/>
  <c r="T79" i="1"/>
  <c r="P77" i="1"/>
  <c r="Q77" i="1" s="1"/>
  <c r="T75" i="1"/>
  <c r="T73" i="1"/>
  <c r="T71" i="1"/>
  <c r="T69" i="1"/>
  <c r="T61" i="1"/>
  <c r="P59" i="1"/>
  <c r="Q59" i="1" s="1"/>
  <c r="T57" i="1"/>
  <c r="P49" i="1"/>
  <c r="Q49" i="1" s="1"/>
  <c r="T47" i="1"/>
  <c r="P45" i="1"/>
  <c r="Q45" i="1" s="1"/>
  <c r="P43" i="1"/>
  <c r="Q43" i="1" s="1"/>
  <c r="P39" i="1"/>
  <c r="Q39" i="1" s="1"/>
  <c r="P37" i="1"/>
  <c r="Q37" i="1" s="1"/>
  <c r="T35" i="1"/>
  <c r="P31" i="1"/>
  <c r="Q31" i="1" s="1"/>
  <c r="P29" i="1"/>
  <c r="Q29" i="1" s="1"/>
  <c r="P27" i="1"/>
  <c r="Q27" i="1" s="1"/>
  <c r="T25" i="1"/>
  <c r="T23" i="1"/>
  <c r="T19" i="1"/>
  <c r="P17" i="1"/>
  <c r="T17" i="1" s="1"/>
  <c r="P15" i="1"/>
  <c r="Q15" i="1" s="1"/>
  <c r="P13" i="1"/>
  <c r="Q13" i="1" s="1"/>
  <c r="T11" i="1"/>
  <c r="P9" i="1"/>
  <c r="Q9" i="1" s="1"/>
  <c r="T7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Y5" i="1"/>
  <c r="X5" i="1"/>
  <c r="W5" i="1"/>
  <c r="V5" i="1"/>
  <c r="R5" i="1"/>
  <c r="O5" i="1"/>
  <c r="N5" i="1"/>
  <c r="M5" i="1"/>
  <c r="L5" i="1"/>
  <c r="J5" i="1"/>
  <c r="F5" i="1"/>
  <c r="E5" i="1"/>
  <c r="AA45" i="1" l="1"/>
  <c r="AD45" i="1"/>
  <c r="AD15" i="1"/>
  <c r="AA15" i="1"/>
  <c r="AD29" i="1"/>
  <c r="AA29" i="1"/>
  <c r="AD39" i="1"/>
  <c r="AA39" i="1"/>
  <c r="AD49" i="1"/>
  <c r="AA49" i="1"/>
  <c r="AD59" i="1"/>
  <c r="AA59" i="1"/>
  <c r="AD77" i="1"/>
  <c r="AA77" i="1"/>
  <c r="AD8" i="1"/>
  <c r="AA8" i="1"/>
  <c r="AD16" i="1"/>
  <c r="AA16" i="1"/>
  <c r="AD28" i="1"/>
  <c r="AA28" i="1"/>
  <c r="AD46" i="1"/>
  <c r="AA46" i="1"/>
  <c r="AD70" i="1"/>
  <c r="AA70" i="1"/>
  <c r="AD74" i="1"/>
  <c r="AA74" i="1"/>
  <c r="AD78" i="1"/>
  <c r="AA78" i="1"/>
  <c r="AD9" i="1"/>
  <c r="AA9" i="1"/>
  <c r="AD13" i="1"/>
  <c r="AA13" i="1"/>
  <c r="AD27" i="1"/>
  <c r="AA27" i="1"/>
  <c r="AD31" i="1"/>
  <c r="AA31" i="1"/>
  <c r="AD37" i="1"/>
  <c r="AA37" i="1"/>
  <c r="AD43" i="1"/>
  <c r="AA43" i="1"/>
  <c r="AD10" i="1"/>
  <c r="AA10" i="1"/>
  <c r="AD14" i="1"/>
  <c r="AA14" i="1"/>
  <c r="AD22" i="1"/>
  <c r="AA22" i="1"/>
  <c r="AD26" i="1"/>
  <c r="AA26" i="1"/>
  <c r="AD34" i="1"/>
  <c r="AA34" i="1"/>
  <c r="AD48" i="1"/>
  <c r="AA48" i="1"/>
  <c r="AD52" i="1"/>
  <c r="AA52" i="1"/>
  <c r="AD68" i="1"/>
  <c r="AA68" i="1"/>
  <c r="AD76" i="1"/>
  <c r="AA76" i="1"/>
  <c r="AD80" i="1"/>
  <c r="AA80" i="1"/>
  <c r="T15" i="1"/>
  <c r="T29" i="1"/>
  <c r="T39" i="1"/>
  <c r="T45" i="1"/>
  <c r="T49" i="1"/>
  <c r="T59" i="1"/>
  <c r="T77" i="1"/>
  <c r="T8" i="1"/>
  <c r="T16" i="1"/>
  <c r="T28" i="1"/>
  <c r="T46" i="1"/>
  <c r="T70" i="1"/>
  <c r="T74" i="1"/>
  <c r="T78" i="1"/>
  <c r="T9" i="1"/>
  <c r="T13" i="1"/>
  <c r="T27" i="1"/>
  <c r="T31" i="1"/>
  <c r="T37" i="1"/>
  <c r="T43" i="1"/>
  <c r="T10" i="1"/>
  <c r="T14" i="1"/>
  <c r="T22" i="1"/>
  <c r="T26" i="1"/>
  <c r="T34" i="1"/>
  <c r="T48" i="1"/>
  <c r="T52" i="1"/>
  <c r="T68" i="1"/>
  <c r="T76" i="1"/>
  <c r="T80" i="1"/>
  <c r="T6" i="1"/>
  <c r="Q5" i="1"/>
  <c r="P5" i="1"/>
  <c r="K5" i="1"/>
  <c r="AD6" i="1" l="1"/>
  <c r="AC5" i="1"/>
  <c r="AA5" i="1"/>
  <c r="AD5" i="1" l="1"/>
</calcChain>
</file>

<file path=xl/sharedStrings.xml><?xml version="1.0" encoding="utf-8"?>
<sst xmlns="http://schemas.openxmlformats.org/spreadsheetml/2006/main" count="233" uniqueCount="125">
  <si>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</si>
  <si>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</si>
  <si>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</si>
  <si>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</si>
  <si>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</si>
  <si>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</si>
  <si>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</si>
  <si>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</si>
  <si>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</si>
  <si>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</si>
  <si>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</si>
  <si>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</si>
  <si>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</si>
  <si>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</si>
  <si>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</si>
  <si>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</si>
  <si>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</si>
  <si>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</si>
  <si>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</si>
  <si>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</si>
  <si>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</si>
  <si>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</si>
  <si>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</si>
  <si>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</si>
  <si>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</si>
  <si>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</si>
  <si>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07,03,</t>
  </si>
  <si>
    <t>29,02,</t>
  </si>
  <si>
    <t>22,02,</t>
  </si>
  <si>
    <t>15,02,</t>
  </si>
  <si>
    <t>08,02,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</si>
  <si>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</si>
  <si>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</si>
  <si>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</si>
  <si>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</si>
  <si>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</si>
  <si>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</si>
  <si>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</si>
  <si>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</si>
  <si>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</si>
  <si>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</si>
  <si>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</si>
  <si>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</si>
  <si>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</si>
  <si>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</si>
  <si>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</si>
  <si>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</si>
  <si>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</si>
  <si>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</si>
  <si>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то же что - Мини-сосиски в тесте "Фрайпики" 3,7кг ВЕС, ТМ Зареченские  ПОКОМ</t>
  </si>
  <si>
    <t>Мини-сосиски в тесте "Фрайпики" 3,7кг ВЕС, ТМ Зареченские  ПОКОМ</t>
  </si>
  <si>
    <t>то же что - Мини-сосиски в тесте "Фрайпики" 3,7кг ВЕС,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</si>
  <si>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</si>
  <si>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</si>
  <si>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</si>
  <si>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</si>
  <si>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</si>
  <si>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</si>
  <si>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</si>
  <si>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</si>
  <si>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</si>
  <si>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нужно увеличить продажи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</si>
  <si>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</si>
  <si>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</si>
  <si>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</si>
  <si>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</si>
  <si>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то же что - Пельмени Grandmeni с говядиной и свининой Горячая штучка 0,75 кг Бульмени  ПОКОМ</t>
  </si>
  <si>
    <t>Пельмени Grandmeni с говядиной и свининой Горячая штучка 0,75 кг Бульмени  ПОКОМ</t>
  </si>
  <si>
    <t>то же что - Пельмени Grandmeni с говядиной и свининой Grandmeni 0,75 Сфера Горячая штучка  Поком (задвоенное)</t>
  </si>
  <si>
    <t>Пельмени Grandmeni со сливочным маслом Горячая штучка 0,75 кг ПОКОМ</t>
  </si>
  <si>
    <t>Пельмени «Бигбули с мясом» 0,43 Сфера ТМ «Горячая штучка»  Поком</t>
  </si>
  <si>
    <t>то же что - Пельмени Бигбули с мясом, Горячая штучка сфера 0,43 кг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</si>
  <si>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</si>
  <si>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</si>
  <si>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</si>
  <si>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</si>
  <si>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то же что - Пельмени «Бигбули с мясом» 0,43 Сфера ТМ «Горячая штучка»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</si>
  <si>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</si>
  <si>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</si>
  <si>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то же что - Пельмени Бугбули со сливочным маслом ТМ Горячая штучка БУЛЬМЕНИ 0,43 кг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</si>
  <si>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</si>
  <si>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</si>
  <si>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</si>
  <si>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</si>
  <si>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</si>
  <si>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</si>
  <si>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</si>
  <si>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ТМ Стародворье фоу-пак равиоли 0,7 кг.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</si>
  <si>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</si>
  <si>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</si>
  <si>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</si>
  <si>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</si>
  <si>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</si>
  <si>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</si>
  <si>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</si>
  <si>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</si>
  <si>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</si>
  <si>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Пельмени отборные  с говядиной и свининой 0,43кг ушко  Поком</t>
  </si>
  <si>
    <t>Пельмени отборные с говядиной 0,43кг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</si>
  <si>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</si>
  <si>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</si>
  <si>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</si>
  <si>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</si>
  <si>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</si>
  <si>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</si>
  <si>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</si>
  <si>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</si>
  <si>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</si>
  <si>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</si>
  <si>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</si>
  <si>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</si>
  <si>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</si>
  <si>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</si>
  <si>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</si>
  <si>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</si>
  <si>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</si>
  <si>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нет</t>
  </si>
  <si>
    <t>ЖАР-мени ТМ Зареченские ТС Зареченские продукты.   Поком</t>
  </si>
  <si>
    <t>Фрай-пицца с ветчиной и грибами ТМ Зареченские ТС Зареченские продукты.  Поком</t>
  </si>
  <si>
    <t>Круггетсы сочные ТМ Горячая штучка ТС Круггетсы 3 кг. Изделия кулинарные рубленые в тесте куриные</t>
  </si>
  <si>
    <t>нет в матрице</t>
  </si>
  <si>
    <t>слабая реализация</t>
  </si>
  <si>
    <t>есть потребность в ТТ, большой срок реализации</t>
  </si>
  <si>
    <t>заказ</t>
  </si>
  <si>
    <t>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</si>
</sst>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5" fontId="1" fillId="5" borderId="1" xfId="1" applyNumberFormat="1" applyFill="1"/>
    <xf numFmtId="164" fontId="1" fillId="6" borderId="1" xfId="1" applyNumberFormat="1" applyFill="1"/>
    <xf numFmtId="164" fontId="4" fillId="6" borderId="1" xfId="1" applyNumberFormat="1" applyFont="1" applyFill="1"/>
    <xf numFmtId="2" fontId="1" fillId="0" borderId="1" xfId="1" applyNumberFormat="1" applyFill="1"/>
    <xf numFmtId="164" fontId="5" fillId="6" borderId="1" xfId="1" applyNumberFormat="1" applyFont="1" applyFill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5;&#1086;&#1082;&#1086;&#1084;%20&#1047;&#1055;&#1060;%20&#1080;%20&#1055;&#1043;&#1055;%2066%20&#1089;&#1082;&#1102;%20&#1086;&#1090;%2004,03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ПФ"/>
    </sheetNames>
    <sheetDataSet>
      <sheetData sheetId="0">
        <row r="2">
          <cell r="C2" t="str">
            <v>Параметры:</v>
          </cell>
        </row>
        <row r="3">
          <cell r="C3" t="str">
            <v>Отбор:</v>
          </cell>
        </row>
        <row r="5">
          <cell r="C5" t="str">
            <v>Номенклатура.Производитель</v>
          </cell>
          <cell r="D5" t="str">
            <v>Номенклатура.Товарная категория</v>
          </cell>
          <cell r="E5" t="str">
            <v>Луганск</v>
          </cell>
          <cell r="F5" t="str">
            <v>Бердянск</v>
          </cell>
          <cell r="G5" t="str">
            <v>Донецк</v>
          </cell>
          <cell r="H5" t="str">
            <v>Мелитополь</v>
          </cell>
          <cell r="I5" t="str">
            <v>Итого</v>
          </cell>
        </row>
        <row r="6">
          <cell r="C6" t="str">
            <v>Номенклатура</v>
          </cell>
          <cell r="E6" t="str">
            <v>кол-во</v>
          </cell>
          <cell r="F6" t="str">
            <v>кол-во</v>
          </cell>
          <cell r="G6" t="str">
            <v>кол-во</v>
          </cell>
          <cell r="H6" t="str">
            <v>кол-во</v>
          </cell>
          <cell r="I6" t="str">
            <v>кол-во</v>
          </cell>
        </row>
        <row r="7">
          <cell r="E7" t="str">
            <v>Вес</v>
          </cell>
          <cell r="F7" t="str">
            <v>Вес</v>
          </cell>
          <cell r="G7" t="str">
            <v>Вес</v>
          </cell>
          <cell r="H7" t="str">
            <v>Вес</v>
          </cell>
          <cell r="I7" t="str">
            <v>Вес</v>
          </cell>
        </row>
        <row r="8">
          <cell r="C8" t="str">
            <v>Пельмени Бульмени с говядиной и свининой Наваристые Горячая штучка ВЕС  ПОКОМ</v>
          </cell>
          <cell r="D8" t="str">
            <v>Пельмени (поком)</v>
          </cell>
          <cell r="E8">
            <v>1418.7</v>
          </cell>
          <cell r="F8">
            <v>4310</v>
          </cell>
          <cell r="G8">
            <v>1540</v>
          </cell>
          <cell r="H8">
            <v>4685</v>
          </cell>
          <cell r="I8">
            <v>11953.7</v>
          </cell>
          <cell r="K8" t="str">
            <v>матрица</v>
          </cell>
        </row>
        <row r="9">
          <cell r="C9" t="str">
            <v>Пельмени С говядиной и свининой, ВЕС, ТМ Славница сфера пуговки  ПОКОМ</v>
          </cell>
          <cell r="D9" t="str">
            <v>Пельмени (поком)</v>
          </cell>
          <cell r="E9">
            <v>645</v>
          </cell>
          <cell r="F9">
            <v>3525</v>
          </cell>
          <cell r="G9">
            <v>1325</v>
          </cell>
          <cell r="H9">
            <v>3635</v>
          </cell>
          <cell r="I9">
            <v>9130</v>
          </cell>
          <cell r="K9" t="str">
            <v>матрица</v>
          </cell>
        </row>
        <row r="10">
          <cell r="C10" t="str">
            <v>Пельмени Бульмени со сливочным маслом Горячая штучка 0,9 кг  ПОКОМ</v>
          </cell>
          <cell r="D10" t="str">
            <v>Пельмени (поком)</v>
          </cell>
          <cell r="E10">
            <v>628.20000000000005</v>
          </cell>
          <cell r="F10">
            <v>3523.5</v>
          </cell>
          <cell r="G10">
            <v>633.59999999999991</v>
          </cell>
          <cell r="H10">
            <v>3661.2</v>
          </cell>
          <cell r="I10">
            <v>8446.5</v>
          </cell>
          <cell r="K10" t="str">
            <v>матрица</v>
          </cell>
        </row>
        <row r="11">
          <cell r="C11" t="str">
            <v>Чебуреки сочные ТМ Зареченские ТС Зареченские продукты.  Поком</v>
          </cell>
          <cell r="D11" t="str">
            <v>Полуфабрикаты (поком)</v>
          </cell>
          <cell r="E11">
            <v>605.4</v>
          </cell>
          <cell r="F11">
            <v>1750</v>
          </cell>
          <cell r="G11">
            <v>658.7</v>
          </cell>
          <cell r="H11">
            <v>2430</v>
          </cell>
          <cell r="I11">
            <v>5444.1</v>
          </cell>
          <cell r="K11" t="str">
            <v>матрица</v>
          </cell>
        </row>
        <row r="12">
          <cell r="C12" t="str">
            <v>Пельмени Бульмени с говядиной и свининой Горячая шт. 0,9 кг  ПОКОМ</v>
          </cell>
          <cell r="D12" t="str">
            <v>Пельмени (поком)</v>
          </cell>
          <cell r="E12">
            <v>547.20000000000005</v>
          </cell>
          <cell r="F12">
            <v>1612.8</v>
          </cell>
          <cell r="G12">
            <v>315</v>
          </cell>
          <cell r="H12">
            <v>2761.2</v>
          </cell>
          <cell r="I12">
            <v>5236.2</v>
          </cell>
          <cell r="K12" t="str">
            <v>матрица</v>
          </cell>
        </row>
        <row r="13">
          <cell r="C13" t="str">
            <v>Пельмени Со свининой и говядиной ТМ Особый рецепт Любимая ложка 1,0 кг  ПОКОМ</v>
          </cell>
          <cell r="D13" t="str">
            <v>Пельмени (поком)</v>
          </cell>
          <cell r="E13">
            <v>7</v>
          </cell>
          <cell r="F13">
            <v>734</v>
          </cell>
          <cell r="H13">
            <v>2525</v>
          </cell>
          <cell r="I13">
            <v>3266</v>
          </cell>
          <cell r="K13" t="str">
            <v>матрица</v>
          </cell>
        </row>
        <row r="14">
          <cell r="C14" t="str">
            <v>Наггетсы Хрустящие ТМ Зареченские ТС Зареченские продукты. Поком</v>
          </cell>
          <cell r="D14" t="str">
            <v>Полуфабрикаты (поком)</v>
          </cell>
          <cell r="E14">
            <v>353</v>
          </cell>
          <cell r="F14">
            <v>655</v>
          </cell>
          <cell r="G14">
            <v>547.79999999999995</v>
          </cell>
          <cell r="H14">
            <v>1296</v>
          </cell>
          <cell r="I14">
            <v>2851.8</v>
          </cell>
          <cell r="K14" t="str">
            <v>матрица</v>
          </cell>
        </row>
        <row r="15">
          <cell r="C15" t="str">
            <v>Жар-ладушки с мясом ТМ Зареченские ТС Зареченские продукты.  Поком</v>
          </cell>
          <cell r="D15" t="str">
            <v>Полуфабрикаты (поком)</v>
          </cell>
          <cell r="E15">
            <v>2371.6999999999998</v>
          </cell>
          <cell r="F15">
            <v>3.7</v>
          </cell>
          <cell r="G15">
            <v>3.7</v>
          </cell>
          <cell r="H15">
            <v>3.7</v>
          </cell>
          <cell r="I15">
            <v>2382.7999999999993</v>
          </cell>
          <cell r="K15" t="str">
            <v>матрица</v>
          </cell>
        </row>
        <row r="16">
          <cell r="C16" t="str">
            <v>Пельмени Бигбули с мясом, Горячая штучка 0,9кг  ПОКОМ</v>
          </cell>
          <cell r="D16" t="str">
            <v>Пельмени (поком)</v>
          </cell>
          <cell r="E16">
            <v>249.3</v>
          </cell>
          <cell r="F16">
            <v>746.1</v>
          </cell>
          <cell r="G16">
            <v>134.1</v>
          </cell>
          <cell r="H16">
            <v>1248.3</v>
          </cell>
          <cell r="I16">
            <v>2377.8000000000002</v>
          </cell>
          <cell r="K16" t="str">
            <v>матрица</v>
          </cell>
        </row>
        <row r="17">
          <cell r="C17" t="str">
            <v>Мини-сосиски в тесте "Фрайпики" 3,7кг ВЕС, ТМ Зареченские  ПОКОМ</v>
          </cell>
          <cell r="D17" t="str">
            <v>Полуфабрикаты (поком)</v>
          </cell>
          <cell r="E17">
            <v>513.70000000000005</v>
          </cell>
          <cell r="F17">
            <v>521.70000000000005</v>
          </cell>
          <cell r="G17">
            <v>3.7</v>
          </cell>
          <cell r="H17">
            <v>1017.5</v>
          </cell>
          <cell r="I17">
            <v>2056.6000000000004</v>
          </cell>
          <cell r="K17" t="str">
            <v>матрица</v>
          </cell>
        </row>
        <row r="18">
          <cell r="C18" t="str">
            <v>Пельмени Мясорубские ТМ Стародворье фоу-пак равиоли 0,7 кг.  Поком</v>
          </cell>
          <cell r="D18" t="str">
            <v>Пельмени (поком)</v>
          </cell>
          <cell r="E18">
            <v>163.1</v>
          </cell>
          <cell r="F18">
            <v>842.8</v>
          </cell>
          <cell r="G18">
            <v>281.39999999999998</v>
          </cell>
          <cell r="H18">
            <v>446.6</v>
          </cell>
          <cell r="I18">
            <v>1733.9</v>
          </cell>
          <cell r="K18" t="str">
            <v>матрица</v>
          </cell>
        </row>
        <row r="19">
          <cell r="C19" t="str">
            <v>Готовые чебупели сочные с мясом ТМ Горячая штучка  0,3кг зам  ПОКОМ</v>
          </cell>
          <cell r="D19" t="str">
            <v>Полуфабрикаты (поком)</v>
          </cell>
          <cell r="E19">
            <v>237</v>
          </cell>
          <cell r="F19">
            <v>513.6</v>
          </cell>
          <cell r="G19">
            <v>166.5</v>
          </cell>
          <cell r="H19">
            <v>808.5</v>
          </cell>
          <cell r="I19">
            <v>1725.6</v>
          </cell>
          <cell r="K19" t="str">
            <v>матрица</v>
          </cell>
        </row>
        <row r="20">
          <cell r="C20" t="str">
            <v>Наггетсы Нагетосы Сочная курочка ТМ Горячая штучка 0,25 кг зам  ПОКОМ</v>
          </cell>
          <cell r="D20" t="str">
            <v>Полуфабрикаты (поком)</v>
          </cell>
          <cell r="E20">
            <v>258.75</v>
          </cell>
          <cell r="F20">
            <v>571.75</v>
          </cell>
          <cell r="G20">
            <v>276.25</v>
          </cell>
          <cell r="H20">
            <v>561.5</v>
          </cell>
          <cell r="I20">
            <v>1668.25</v>
          </cell>
          <cell r="K20" t="str">
            <v>матрица</v>
          </cell>
        </row>
        <row r="21">
          <cell r="C21" t="str">
            <v>Готовые чебупели с ветчиной и сыром Горячая штучка 0,3кг зам  ПОКОМ</v>
          </cell>
          <cell r="D21" t="str">
            <v>Полуфабрикаты (поком)</v>
          </cell>
          <cell r="E21">
            <v>273.89999999999998</v>
          </cell>
          <cell r="F21">
            <v>445.5</v>
          </cell>
          <cell r="G21">
            <v>98.100000000000023</v>
          </cell>
          <cell r="H21">
            <v>803.4</v>
          </cell>
          <cell r="I21">
            <v>1620.9</v>
          </cell>
          <cell r="K21" t="str">
            <v>матрица</v>
          </cell>
        </row>
        <row r="22">
          <cell r="C22" t="str">
            <v>Пельмени Grandmeni со сливочным маслом Горячая штучка 0,75 кг ПОКОМ</v>
          </cell>
          <cell r="D22" t="str">
            <v>Пельмени (поком)</v>
          </cell>
          <cell r="E22">
            <v>61.5</v>
          </cell>
          <cell r="F22">
            <v>352.5</v>
          </cell>
          <cell r="G22">
            <v>301.5</v>
          </cell>
          <cell r="H22">
            <v>901.5</v>
          </cell>
          <cell r="I22">
            <v>1617</v>
          </cell>
          <cell r="K22" t="str">
            <v>матрица</v>
          </cell>
        </row>
        <row r="23">
          <cell r="C23" t="str">
            <v>Наггетсы с индейкой 0,25кг ТМ Вязанка ТС Няняггетсы Сливушки НД2 замор.  ПОКОМ</v>
          </cell>
          <cell r="D23" t="str">
            <v>Полуфабрикаты (поком)</v>
          </cell>
          <cell r="E23">
            <v>245.25</v>
          </cell>
          <cell r="F23">
            <v>416.5</v>
          </cell>
          <cell r="G23">
            <v>297.25</v>
          </cell>
          <cell r="H23">
            <v>644.25</v>
          </cell>
          <cell r="I23">
            <v>1603.25</v>
          </cell>
          <cell r="K23" t="str">
            <v>матрица</v>
          </cell>
        </row>
        <row r="24">
          <cell r="C24" t="str">
            <v>Чебупицца Пепперони ТМ Горячая штучка ТС Чебупицца 0.25кг зам  ПОКОМ</v>
          </cell>
          <cell r="D24" t="str">
            <v>Полуфабрикаты (поком)</v>
          </cell>
          <cell r="E24">
            <v>232</v>
          </cell>
          <cell r="F24">
            <v>487</v>
          </cell>
          <cell r="G24">
            <v>148.5</v>
          </cell>
          <cell r="H24">
            <v>671.75</v>
          </cell>
          <cell r="I24">
            <v>1539.25</v>
          </cell>
          <cell r="K24" t="str">
            <v>матрица</v>
          </cell>
        </row>
        <row r="25">
          <cell r="C25" t="str">
            <v>Чебупицца курочка по-итальянски Горячая штучка 0,25 кг зам  ПОКОМ</v>
          </cell>
          <cell r="D25" t="str">
            <v>Полуфабрикаты (поком)</v>
          </cell>
          <cell r="E25">
            <v>242.25</v>
          </cell>
          <cell r="F25">
            <v>490</v>
          </cell>
          <cell r="G25">
            <v>153</v>
          </cell>
          <cell r="H25">
            <v>633</v>
          </cell>
          <cell r="I25">
            <v>1518.25</v>
          </cell>
          <cell r="K25" t="str">
            <v>матрица</v>
          </cell>
        </row>
        <row r="26">
          <cell r="C26" t="str">
            <v>ЖАР-мени ТМ Зареченские ТС Зареченские продукты.   Поком</v>
          </cell>
          <cell r="D26" t="str">
            <v>Полуфабрикаты (поком)</v>
          </cell>
          <cell r="F26">
            <v>577.5</v>
          </cell>
          <cell r="H26">
            <v>797.05</v>
          </cell>
          <cell r="I26">
            <v>1374.55</v>
          </cell>
          <cell r="K26" t="str">
            <v>матрица</v>
          </cell>
        </row>
        <row r="27">
          <cell r="C27" t="str">
            <v>Хотстеры ТМ Горячая штучка ТС Хотстеры 0,25 кг зам  ПОКОМ</v>
          </cell>
          <cell r="D27" t="str">
            <v>Полуфабрикаты (поком)</v>
          </cell>
          <cell r="E27">
            <v>146</v>
          </cell>
          <cell r="F27">
            <v>411.25</v>
          </cell>
          <cell r="G27">
            <v>97.75</v>
          </cell>
          <cell r="H27">
            <v>646.5</v>
          </cell>
          <cell r="I27">
            <v>1301.5</v>
          </cell>
          <cell r="K27" t="str">
            <v>матрица</v>
          </cell>
        </row>
        <row r="28">
          <cell r="C28" t="str">
            <v>Пельмени Отборные из свинины и говядины 0,9 кг ТМ Стародворье ТС Медвежье ушко  ПОКОМ</v>
          </cell>
          <cell r="D28" t="str">
            <v>Пельмени (поком)</v>
          </cell>
          <cell r="E28">
            <v>146.69999999999999</v>
          </cell>
          <cell r="F28">
            <v>152.1</v>
          </cell>
          <cell r="G28">
            <v>275.39999999999998</v>
          </cell>
          <cell r="H28">
            <v>556.20000000000005</v>
          </cell>
          <cell r="I28">
            <v>1130.4000000000001</v>
          </cell>
          <cell r="K28" t="str">
            <v>матрица</v>
          </cell>
        </row>
        <row r="29">
          <cell r="C29" t="str">
            <v>Хрустящие крылышки ТМ Зареченские ТС Зареченские продукты.   Поком</v>
          </cell>
          <cell r="D29" t="str">
            <v>Полуфабрикаты (поком)</v>
          </cell>
          <cell r="E29">
            <v>120.5</v>
          </cell>
          <cell r="F29">
            <v>156.6</v>
          </cell>
          <cell r="G29">
            <v>124.2</v>
          </cell>
          <cell r="H29">
            <v>579.6</v>
          </cell>
          <cell r="I29">
            <v>980.90000000000009</v>
          </cell>
          <cell r="K29" t="str">
            <v>матрица</v>
          </cell>
        </row>
        <row r="30">
          <cell r="C30" t="str">
            <v>Пельмени Отборные с говядиной 0,9 кг НОВА ТМ Стародворье ТС Медвежье ушко  ПОКОМ</v>
          </cell>
          <cell r="D30" t="str">
            <v>ЗПФ Поком</v>
          </cell>
          <cell r="E30">
            <v>139.5</v>
          </cell>
          <cell r="F30">
            <v>216</v>
          </cell>
          <cell r="G30">
            <v>145.80000000000001</v>
          </cell>
          <cell r="H30">
            <v>321.3</v>
          </cell>
          <cell r="I30">
            <v>822.6</v>
          </cell>
          <cell r="K30" t="str">
            <v>матрица</v>
          </cell>
        </row>
        <row r="31">
          <cell r="C31" t="str">
            <v>Пельмени Бульмени со сливочным маслом ТМ Горячая шт. 0,43 кг  ПОКОМ</v>
          </cell>
          <cell r="D31" t="str">
            <v>Пельмени (поком)</v>
          </cell>
          <cell r="E31">
            <v>49.88</v>
          </cell>
          <cell r="F31">
            <v>345.29</v>
          </cell>
          <cell r="G31">
            <v>98.899999999999977</v>
          </cell>
          <cell r="H31">
            <v>223.17</v>
          </cell>
          <cell r="I31">
            <v>717.24</v>
          </cell>
          <cell r="K31" t="str">
            <v>матрица</v>
          </cell>
        </row>
        <row r="32">
          <cell r="C32" t="str">
            <v>Пельмени Бигбули со слив.маслом 0,9 кг   Поком</v>
          </cell>
          <cell r="D32" t="str">
            <v>Пельмени (поком)</v>
          </cell>
          <cell r="E32">
            <v>445.5</v>
          </cell>
          <cell r="G32">
            <v>181.8</v>
          </cell>
          <cell r="I32">
            <v>627.29999999999995</v>
          </cell>
          <cell r="K32" t="str">
            <v>матрица</v>
          </cell>
        </row>
        <row r="33">
          <cell r="C33" t="str">
            <v>Наггетсы из печи 0,25кг ТМ Вязанка ТС Няняггетсы Сливушки замор.  ПОКОМ</v>
          </cell>
          <cell r="D33" t="str">
            <v>Полуфабрикаты (поком)</v>
          </cell>
          <cell r="E33">
            <v>251.75</v>
          </cell>
          <cell r="F33">
            <v>277.25</v>
          </cell>
          <cell r="G33">
            <v>27.25</v>
          </cell>
          <cell r="I33">
            <v>556.25</v>
          </cell>
          <cell r="K33" t="str">
            <v>матрица</v>
          </cell>
        </row>
        <row r="34">
          <cell r="C34" t="str">
            <v>Готовые чебупели острые с мясом Горячая штучка 0,3 кг зам  ПОКОМ</v>
          </cell>
          <cell r="D34" t="str">
            <v>Полуфабрикаты (поком)</v>
          </cell>
          <cell r="E34">
            <v>198</v>
          </cell>
          <cell r="F34">
            <v>154.80000000000001</v>
          </cell>
          <cell r="G34">
            <v>114.29999999999995</v>
          </cell>
          <cell r="I34">
            <v>467.09999999999997</v>
          </cell>
          <cell r="K34" t="str">
            <v>матрица</v>
          </cell>
        </row>
        <row r="35">
          <cell r="C35" t="str">
            <v>Пельмени Бульмени с говядиной и свининой Горячая штучка 0,43  ПОКОМ</v>
          </cell>
          <cell r="D35" t="str">
            <v>Пельмени (поком)</v>
          </cell>
          <cell r="E35">
            <v>58.05</v>
          </cell>
          <cell r="F35">
            <v>181.89</v>
          </cell>
          <cell r="G35">
            <v>40.850000000000136</v>
          </cell>
          <cell r="H35">
            <v>174.15</v>
          </cell>
          <cell r="I35">
            <v>454.94000000000017</v>
          </cell>
          <cell r="K35" t="str">
            <v>матрица</v>
          </cell>
        </row>
        <row r="36">
          <cell r="C36" t="str">
            <v>Чебуреки Мясные вес 2,7 кг ТМ Зареченские ТС Зареченские продукты   Поком</v>
          </cell>
          <cell r="D36" t="str">
            <v>Пельмени (поком)</v>
          </cell>
          <cell r="E36">
            <v>153.5</v>
          </cell>
          <cell r="F36">
            <v>113.4</v>
          </cell>
          <cell r="G36">
            <v>118.8</v>
          </cell>
          <cell r="H36">
            <v>43.2</v>
          </cell>
          <cell r="I36">
            <v>428.9</v>
          </cell>
          <cell r="K36" t="str">
            <v>матрица</v>
          </cell>
        </row>
        <row r="37">
          <cell r="C37" t="str">
            <v>Жар-боллы с курочкой и сыром. Кулинарные изделия рубленые в тесте куриные жареные  ПОКОМ</v>
          </cell>
          <cell r="D37" t="str">
            <v>Полуфабрикаты (поком)</v>
          </cell>
          <cell r="E37">
            <v>324</v>
          </cell>
          <cell r="G37">
            <v>69</v>
          </cell>
          <cell r="I37">
            <v>393</v>
          </cell>
          <cell r="K37" t="str">
            <v>матрица</v>
          </cell>
        </row>
        <row r="38">
          <cell r="C38" t="str">
            <v>Круггетсы с сырным соусом ТМ Горячая штучка 0,25 кг зам  ПОКОМ</v>
          </cell>
          <cell r="D38" t="str">
            <v>Полуфабрикаты (поком)</v>
          </cell>
          <cell r="E38">
            <v>119.5</v>
          </cell>
          <cell r="F38">
            <v>141.5</v>
          </cell>
          <cell r="G38">
            <v>95.25</v>
          </cell>
          <cell r="I38">
            <v>356.25</v>
          </cell>
          <cell r="K38" t="str">
            <v>матрица</v>
          </cell>
        </row>
        <row r="39">
          <cell r="C39" t="str">
            <v>Наггетсы Нагетосы Сочная курочка в хруст панир со сметаной и зеленью ТМ Горячая штучка 0,25 ПОКОМ</v>
          </cell>
          <cell r="D39" t="str">
            <v>Полуфабрикаты (поком)</v>
          </cell>
          <cell r="E39">
            <v>89</v>
          </cell>
          <cell r="F39">
            <v>132.25</v>
          </cell>
          <cell r="G39">
            <v>29</v>
          </cell>
          <cell r="H39">
            <v>64.5</v>
          </cell>
          <cell r="I39">
            <v>314.75</v>
          </cell>
          <cell r="K39" t="str">
            <v>матрица</v>
          </cell>
        </row>
        <row r="40">
          <cell r="C40" t="str">
            <v>Готовые чебуреки со свининой и говядиной ТМ Горячая штучка ТС Базовый ассортимент 0,36 кг  ПОКОМ</v>
          </cell>
          <cell r="D40" t="str">
            <v>Полуфабрикаты (поком)</v>
          </cell>
          <cell r="E40">
            <v>46.08</v>
          </cell>
          <cell r="F40">
            <v>156.6</v>
          </cell>
          <cell r="G40">
            <v>14.399999999999977</v>
          </cell>
          <cell r="H40">
            <v>80.28</v>
          </cell>
          <cell r="I40">
            <v>297.36</v>
          </cell>
          <cell r="K40" t="str">
            <v>матрица</v>
          </cell>
        </row>
        <row r="41">
          <cell r="C41" t="str">
            <v>Круггетсы сочные ТМ Горячая штучка ТС Круггетсы 0,25 кг зам  ПОКОМ</v>
          </cell>
          <cell r="D41" t="str">
            <v>Полуфабрикаты (поком)</v>
          </cell>
          <cell r="E41">
            <v>95</v>
          </cell>
          <cell r="F41">
            <v>115.25</v>
          </cell>
          <cell r="G41">
            <v>78.75</v>
          </cell>
          <cell r="I41">
            <v>289</v>
          </cell>
          <cell r="K41" t="str">
            <v>матрица</v>
          </cell>
        </row>
        <row r="42">
          <cell r="C42" t="str">
            <v>Чебуречище горячая штучка 0,14кг Поком</v>
          </cell>
          <cell r="D42" t="str">
            <v>Полуфабрикаты (поком)</v>
          </cell>
          <cell r="E42">
            <v>193.06</v>
          </cell>
          <cell r="F42">
            <v>14.42</v>
          </cell>
          <cell r="G42">
            <v>76.58</v>
          </cell>
          <cell r="I42">
            <v>284.06</v>
          </cell>
          <cell r="K42" t="str">
            <v>матрица</v>
          </cell>
        </row>
        <row r="43">
          <cell r="C43" t="str">
            <v>Хрустящие крылышки ТМ Горячая штучка 0,3 кг зам  ПОКОМ</v>
          </cell>
          <cell r="D43" t="str">
            <v>Полуфабрикаты (поком)</v>
          </cell>
          <cell r="E43">
            <v>101.7</v>
          </cell>
          <cell r="F43">
            <v>18</v>
          </cell>
          <cell r="G43">
            <v>117</v>
          </cell>
          <cell r="I43">
            <v>236.7</v>
          </cell>
          <cell r="K43" t="str">
            <v>матрица</v>
          </cell>
        </row>
        <row r="44">
          <cell r="C44" t="str">
            <v>Мини-сосиски в тесте Фрайпики 1,8кг ВЕС ТМ Зареченские  Поком</v>
          </cell>
          <cell r="D44" t="str">
            <v>Полуфабрикаты (поком)</v>
          </cell>
          <cell r="E44">
            <v>34.299999999999997</v>
          </cell>
          <cell r="F44">
            <v>38.200000000000003</v>
          </cell>
          <cell r="H44">
            <v>160.19999999999999</v>
          </cell>
          <cell r="I44">
            <v>232.7</v>
          </cell>
          <cell r="K44" t="str">
            <v>матрица</v>
          </cell>
        </row>
        <row r="45">
          <cell r="C45" t="str">
            <v>Чебупели с мясом Базовый ассортимент Фикс.вес 0,48 Лоток Горячая штучка ХХЛ  Поком</v>
          </cell>
          <cell r="D45" t="str">
            <v>Полуфабрикаты (поком)</v>
          </cell>
          <cell r="E45">
            <v>45.12</v>
          </cell>
          <cell r="F45">
            <v>112.32</v>
          </cell>
          <cell r="H45">
            <v>65.28</v>
          </cell>
          <cell r="I45">
            <v>222.72</v>
          </cell>
          <cell r="K45" t="str">
            <v>матрица</v>
          </cell>
        </row>
        <row r="46">
          <cell r="C46" t="str">
            <v>Пельмени Бигбули #МЕГАВКУСИЩЕ с сочной грудинкой ТМ Горячая шту БУЛЬМЕНИ ТС Бигбули  сфера 0,9 ПОКОМ</v>
          </cell>
          <cell r="D46" t="str">
            <v>Полуфабрикаты (поком)</v>
          </cell>
          <cell r="E46">
            <v>216</v>
          </cell>
          <cell r="G46">
            <v>0</v>
          </cell>
          <cell r="I46">
            <v>216</v>
          </cell>
          <cell r="K46" t="str">
            <v>матрица</v>
          </cell>
        </row>
        <row r="47">
          <cell r="C47" t="str">
            <v>Хрустящие крылышки острые к пиву ТМ Горячая штучка 0,3кг зам  ПОКОМ</v>
          </cell>
          <cell r="D47" t="str">
            <v>Полуфабрикаты (поком)</v>
          </cell>
          <cell r="E47">
            <v>102.3</v>
          </cell>
          <cell r="F47">
            <v>3.6</v>
          </cell>
          <cell r="G47">
            <v>75.299999999999955</v>
          </cell>
          <cell r="I47">
            <v>181.19999999999993</v>
          </cell>
          <cell r="K47" t="str">
            <v>матрица</v>
          </cell>
        </row>
        <row r="48">
          <cell r="C48" t="str">
            <v>Готовые чебупели с мясом ТМ Горячая штучка Без свинины 0,3 кг  ПОКОМ</v>
          </cell>
          <cell r="D48" t="str">
            <v>Полуфабрикаты (поком)</v>
          </cell>
          <cell r="E48">
            <v>147</v>
          </cell>
          <cell r="F48">
            <v>14.4</v>
          </cell>
          <cell r="G48">
            <v>12.899999999999977</v>
          </cell>
          <cell r="I48">
            <v>174.29999999999998</v>
          </cell>
          <cell r="K48" t="str">
            <v>матрица</v>
          </cell>
        </row>
        <row r="49">
          <cell r="C49" t="str">
            <v>Фрай-пицца с ветчиной и грибами ТМ Зареченские ТС Зареченские продукты.  Поком</v>
          </cell>
          <cell r="D49" t="str">
            <v>Полуфабрикаты (поком)</v>
          </cell>
          <cell r="F49">
            <v>60</v>
          </cell>
          <cell r="G49">
            <v>36</v>
          </cell>
          <cell r="H49">
            <v>78</v>
          </cell>
          <cell r="I49">
            <v>174</v>
          </cell>
          <cell r="K49" t="str">
            <v>матрица</v>
          </cell>
        </row>
        <row r="50">
          <cell r="C50" t="str">
            <v>Жар-ладушки с клубникой и вишней ТМ Зареченские ТС Зареченские продукты.  Поком</v>
          </cell>
          <cell r="D50" t="str">
            <v>Полуфабрикаты (поком)</v>
          </cell>
          <cell r="E50">
            <v>88.8</v>
          </cell>
          <cell r="G50">
            <v>48.1</v>
          </cell>
          <cell r="H50">
            <v>29.6</v>
          </cell>
          <cell r="I50">
            <v>166.5</v>
          </cell>
          <cell r="K50" t="str">
            <v>матрица</v>
          </cell>
        </row>
        <row r="51">
          <cell r="C51" t="str">
            <v>Чебупай спелая вишня ТМ Горячая штучка ТС Чебупай 0,2 кг УВС. зам  ПОКОМ</v>
          </cell>
          <cell r="D51" t="str">
            <v>Полуфабрикаты (поком)</v>
          </cell>
          <cell r="E51">
            <v>77.400000000000006</v>
          </cell>
          <cell r="F51">
            <v>22.4</v>
          </cell>
          <cell r="G51">
            <v>46.6</v>
          </cell>
          <cell r="I51">
            <v>146.4</v>
          </cell>
          <cell r="K51" t="str">
            <v>матрица</v>
          </cell>
        </row>
        <row r="52">
          <cell r="C52" t="str">
            <v>Чебупай сочное яблоко ТМ Горячая штучка ТС Чебупай 0,2 кг УВС.  зам  ПОКОМ</v>
          </cell>
          <cell r="D52" t="str">
            <v>Полуфабрикаты (поком)</v>
          </cell>
          <cell r="E52">
            <v>84.8</v>
          </cell>
          <cell r="F52">
            <v>18.399999999999999</v>
          </cell>
          <cell r="G52">
            <v>34.4</v>
          </cell>
          <cell r="I52">
            <v>137.6</v>
          </cell>
          <cell r="K52" t="str">
            <v>матрица</v>
          </cell>
        </row>
        <row r="53">
          <cell r="C53" t="str">
            <v>Жар-мени с картофелем и сочной грудинкой. ВЕС  ПОКОМ</v>
          </cell>
          <cell r="D53" t="str">
            <v>ЗПФ Поком</v>
          </cell>
          <cell r="E53">
            <v>137.1</v>
          </cell>
          <cell r="G53">
            <v>0</v>
          </cell>
          <cell r="I53">
            <v>137.1</v>
          </cell>
          <cell r="K53" t="str">
            <v>матрица</v>
          </cell>
        </row>
        <row r="54">
          <cell r="C54" t="str">
            <v>Пекерсы с индейкой в сливочном соусе ТМ Горячая штучка 0,25 кг зам  ПОКОМ</v>
          </cell>
          <cell r="D54" t="str">
            <v>Полуфабрикаты (поком)</v>
          </cell>
          <cell r="E54">
            <v>87.75</v>
          </cell>
          <cell r="F54">
            <v>14.25</v>
          </cell>
          <cell r="G54">
            <v>14.25</v>
          </cell>
          <cell r="I54">
            <v>116.25</v>
          </cell>
          <cell r="K54" t="str">
            <v>матрица</v>
          </cell>
        </row>
        <row r="55">
          <cell r="C55" t="str">
            <v>Готовые чебуреки с мясом ТМ Горячая штучка 0,09 кг флоу-пак ПОКОМ</v>
          </cell>
          <cell r="D55" t="str">
            <v>Полуфабрикаты (поком)</v>
          </cell>
          <cell r="E55">
            <v>86.58</v>
          </cell>
          <cell r="F55">
            <v>4.32</v>
          </cell>
          <cell r="G55">
            <v>23.129999999999967</v>
          </cell>
          <cell r="I55">
            <v>114.02999999999997</v>
          </cell>
          <cell r="K55" t="str">
            <v>матрица</v>
          </cell>
        </row>
        <row r="56">
          <cell r="C56" t="str">
            <v>Пельмени Сочные сфера 0,9 кг ТМ Стародворье ПОКОМ</v>
          </cell>
          <cell r="D56" t="str">
            <v>Пельмени (поком)</v>
          </cell>
          <cell r="E56">
            <v>47.7</v>
          </cell>
          <cell r="G56">
            <v>58.5</v>
          </cell>
          <cell r="I56">
            <v>106.2</v>
          </cell>
          <cell r="K56" t="str">
            <v>матрица</v>
          </cell>
        </row>
        <row r="57">
          <cell r="C57" t="str">
            <v>Наггетсы с куриным филе и сыром ТМ Вязанка ТС Из печи Сливушки 0,25 кг.  Поком</v>
          </cell>
          <cell r="D57" t="str">
            <v>Полуфабрикаты (поком)</v>
          </cell>
          <cell r="E57">
            <v>13.5</v>
          </cell>
          <cell r="F57">
            <v>44.25</v>
          </cell>
          <cell r="H57">
            <v>41.25</v>
          </cell>
          <cell r="I57">
            <v>99</v>
          </cell>
          <cell r="K57" t="str">
            <v>матрица</v>
          </cell>
        </row>
        <row r="58">
          <cell r="C58" t="str">
            <v>Жар-ладушки с яблоком и грушей. Изделия хлебобулочные жареные с начинкой зам  ПОКОМ</v>
          </cell>
          <cell r="D58" t="str">
            <v>Полуфабрикаты (поком)</v>
          </cell>
          <cell r="E58">
            <v>62.9</v>
          </cell>
          <cell r="G58">
            <v>25.9</v>
          </cell>
          <cell r="I58">
            <v>88.8</v>
          </cell>
          <cell r="K58" t="str">
            <v>матрица</v>
          </cell>
        </row>
        <row r="59">
          <cell r="C59" t="str">
            <v>Пельмени Grandmeni с говядиной в сливочном соусе ТМ Горячая штучка флоупак сфера 0,75 кг.  ПОКОМ</v>
          </cell>
          <cell r="D59" t="str">
            <v>Полуфабрикаты (поком)</v>
          </cell>
          <cell r="E59">
            <v>81.75</v>
          </cell>
          <cell r="G59">
            <v>0</v>
          </cell>
          <cell r="I59">
            <v>81.75</v>
          </cell>
          <cell r="K59" t="str">
            <v>матрица</v>
          </cell>
        </row>
        <row r="60">
          <cell r="C60" t="str">
            <v>Готовые бельмеши сочные с мясом ТМ Горячая штучка 0,3кг зам  ПОКОМ</v>
          </cell>
          <cell r="D60" t="str">
            <v>Пельмени (поком)</v>
          </cell>
          <cell r="E60">
            <v>41.4</v>
          </cell>
          <cell r="F60">
            <v>14.4</v>
          </cell>
          <cell r="G60">
            <v>14.400000000000034</v>
          </cell>
          <cell r="I60">
            <v>70.200000000000031</v>
          </cell>
          <cell r="K60" t="str">
            <v>матрица</v>
          </cell>
        </row>
        <row r="61">
          <cell r="C61" t="str">
            <v>Чебупели Курочка гриль Базовый ассортимент Фикс.вес 0,3 Пакет Горячая штучка  Поком</v>
          </cell>
          <cell r="D61" t="str">
            <v>Полуфабрикаты (поком)</v>
          </cell>
          <cell r="E61">
            <v>33.6</v>
          </cell>
          <cell r="F61">
            <v>12.6</v>
          </cell>
          <cell r="G61">
            <v>12.6</v>
          </cell>
          <cell r="I61">
            <v>58.800000000000004</v>
          </cell>
          <cell r="K61" t="str">
            <v>матрица</v>
          </cell>
        </row>
        <row r="62">
          <cell r="C62" t="str">
            <v>Пельмени Grandmeni с говядиной и свининой Grandmeni 0,75 Сфера Горячая штучка  Поком</v>
          </cell>
          <cell r="D62" t="str">
            <v>Пельмени (поком)</v>
          </cell>
          <cell r="E62">
            <v>58.5</v>
          </cell>
          <cell r="I62">
            <v>58.5</v>
          </cell>
          <cell r="K62" t="str">
            <v>матрица</v>
          </cell>
        </row>
        <row r="63">
          <cell r="C63" t="str">
            <v>Круггетсы с сырным соусом ТМ Горячая штучка 3 кг зам вес ПОКОМ</v>
          </cell>
          <cell r="K63" t="str">
            <v>матрица</v>
          </cell>
        </row>
        <row r="64">
          <cell r="C64" t="str">
            <v>Круггетсы сочные ТМ Горячая штучка ТС Круггетсы 3 кг. Изделия кулинарные рубленые в тесте куриные</v>
          </cell>
          <cell r="K64" t="str">
            <v>матрица</v>
          </cell>
        </row>
        <row r="65">
          <cell r="C65" t="str">
            <v>Наггетсы Нагетосы Сочная курочка со сладкой паприкой ТМ Горячая штучка ф/в 0,25 кг  ПОКОМ</v>
          </cell>
          <cell r="K65" t="str">
            <v>матрица</v>
          </cell>
        </row>
        <row r="66">
          <cell r="C66" t="str">
            <v>Нагетосы Сочная курочка в хрустящей панировке Наггетсы ГШ Фикс.вес 0,25 Лоток Горячая штучка Поком</v>
          </cell>
          <cell r="K66" t="str">
            <v>матрица</v>
          </cell>
        </row>
        <row r="67">
          <cell r="C67" t="str">
            <v>Пельмени «Бигбули с мясом» 0,43 Сфера ТМ «Горячая штучка»  Поком</v>
          </cell>
          <cell r="K67" t="str">
            <v>матрица</v>
          </cell>
        </row>
        <row r="68">
          <cell r="C68" t="str">
            <v>Пельмени Grandmeni с говядиной ТМ Горячая штучка флоупак сфера 0,75 кг. ПОКОМ</v>
          </cell>
          <cell r="K68" t="str">
            <v>матрица</v>
          </cell>
        </row>
        <row r="69">
          <cell r="C69" t="str">
            <v>Пельмени Бигбули #МЕГАВКУСИЩЕ с сочной грудинкой ТМ Горячая штучка ТС Бигбули  сфера 0,43  ПОКОМ</v>
          </cell>
          <cell r="K69" t="str">
            <v>матрица</v>
          </cell>
        </row>
        <row r="70">
          <cell r="C70" t="str">
            <v>Пельмени Бугбули со сливочным маслом ТМ Горячая штучка БУЛЬМЕНИ 0,43 кг  ПОКОМ</v>
          </cell>
          <cell r="K70" t="str">
            <v>матрица</v>
          </cell>
        </row>
        <row r="71">
          <cell r="C71" t="str">
            <v>Пельмени Супермени с мясом, Горячая штучка 0,2кг    ПОКОМ</v>
          </cell>
          <cell r="K71" t="str">
            <v>матрица</v>
          </cell>
        </row>
        <row r="72">
          <cell r="C72" t="str">
            <v>Пельмени Супермени со сливочным маслом Супермени 0,2 Сфера Горячая штучка  Поком</v>
          </cell>
          <cell r="K72" t="str">
            <v>матрица</v>
          </cell>
        </row>
        <row r="73">
          <cell r="C73" t="str">
            <v>Печеные пельмени Печь-мени с мясом Печеные пельмени Фикс.вес 0,2 сфера Вязанка  Поком</v>
          </cell>
          <cell r="K73" t="str">
            <v>матрица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7"/>
  <sheetViews>
    <sheetView tabSelected="1" zoomScale="85" workbookViewId="0">
      <pane ySplit="5" topLeftCell="A33" activePane="bottomLeft" state="frozen"/>
      <selection pane="bottomLeft" activeCell="Z54" sqref="Z54"/>
    </sheetView>
  </sheetViews>
  <sheetFormatPr defaultRowHeight="15" x14ac:dyDescent="0.25"/>
  <cols>
    <col min="1" max="1" width="60" customWidth="1"/>
    <col min="2" max="2" width="3.85546875" customWidth="1"/>
    <col min="3" max="6" width="6.42578125" customWidth="1"/>
    <col min="7" max="7" width="5.42578125" style="8" customWidth="1"/>
    <col min="8" max="8" width="5.42578125" customWidth="1"/>
    <col min="9" max="9" width="12.85546875" customWidth="1"/>
    <col min="10" max="11" width="6.42578125" customWidth="1"/>
    <col min="12" max="13" width="1" customWidth="1"/>
    <col min="14" max="14" width="0.85546875" customWidth="1"/>
    <col min="15" max="18" width="6.42578125" customWidth="1"/>
    <col min="19" max="19" width="21.5703125" customWidth="1"/>
    <col min="20" max="21" width="5.140625" customWidth="1"/>
    <col min="22" max="25" width="6.42578125" customWidth="1"/>
    <col min="26" max="26" width="44.140625" customWidth="1"/>
    <col min="27" max="27" width="8" customWidth="1"/>
    <col min="28" max="28" width="8" style="8" customWidth="1"/>
    <col min="29" max="29" width="8" style="12" customWidth="1"/>
    <col min="30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  <c r="AC1" s="9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  <c r="AC2" s="9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123</v>
      </c>
      <c r="R3" s="13" t="s">
        <v>16</v>
      </c>
      <c r="S3" s="13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21</v>
      </c>
      <c r="AA3" s="2" t="s">
        <v>22</v>
      </c>
      <c r="AB3" s="7" t="s">
        <v>23</v>
      </c>
      <c r="AC3" s="10" t="s">
        <v>24</v>
      </c>
      <c r="AD3" s="2" t="s">
        <v>25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116</v>
      </c>
      <c r="O4" s="1" t="s">
        <v>26</v>
      </c>
      <c r="P4" s="1"/>
      <c r="Q4" s="1"/>
      <c r="R4" s="1"/>
      <c r="S4" s="1"/>
      <c r="T4" s="1"/>
      <c r="U4" s="1"/>
      <c r="V4" s="1" t="s">
        <v>27</v>
      </c>
      <c r="W4" s="1" t="s">
        <v>28</v>
      </c>
      <c r="X4" s="1" t="s">
        <v>29</v>
      </c>
      <c r="Y4" s="1" t="s">
        <v>30</v>
      </c>
      <c r="Z4" s="1"/>
      <c r="AA4" s="1"/>
      <c r="AB4" s="6"/>
      <c r="AC4" s="9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SUM(E6:E497)</f>
        <v>8175.5999999999995</v>
      </c>
      <c r="F5" s="4">
        <f>SUM(F6:F497)</f>
        <v>20678.599999999999</v>
      </c>
      <c r="G5" s="6"/>
      <c r="H5" s="1"/>
      <c r="I5" s="1"/>
      <c r="J5" s="4">
        <f t="shared" ref="J5:R5" si="0">SUM(J6:J497)</f>
        <v>8025.8999999999987</v>
      </c>
      <c r="K5" s="4">
        <f t="shared" si="0"/>
        <v>149.69999999999999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1635.1200000000008</v>
      </c>
      <c r="P5" s="4">
        <f t="shared" si="0"/>
        <v>6274.7799999999988</v>
      </c>
      <c r="Q5" s="4">
        <f t="shared" si="0"/>
        <v>6351.92</v>
      </c>
      <c r="R5" s="4">
        <f t="shared" si="0"/>
        <v>250</v>
      </c>
      <c r="S5" s="1"/>
      <c r="T5" s="1"/>
      <c r="U5" s="1"/>
      <c r="V5" s="4">
        <f>SUM(V6:V497)</f>
        <v>1577.0999999999995</v>
      </c>
      <c r="W5" s="4">
        <f>SUM(W6:W497)</f>
        <v>1918.88</v>
      </c>
      <c r="X5" s="4">
        <f>SUM(X6:X497)</f>
        <v>1720.1599999999992</v>
      </c>
      <c r="Y5" s="4">
        <f>SUM(Y6:Y497)</f>
        <v>1991.4599999999998</v>
      </c>
      <c r="Z5" s="1"/>
      <c r="AA5" s="4">
        <f>SUM(AA6:AA497)</f>
        <v>3926.0479999999993</v>
      </c>
      <c r="AB5" s="6"/>
      <c r="AC5" s="11">
        <f>SUM(AC6:AC497)</f>
        <v>918</v>
      </c>
      <c r="AD5" s="4">
        <f>SUM(AD6:AD497)</f>
        <v>4010.48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31</v>
      </c>
      <c r="B6" s="1" t="s">
        <v>32</v>
      </c>
      <c r="C6" s="1">
        <v>65</v>
      </c>
      <c r="D6" s="1">
        <v>252</v>
      </c>
      <c r="E6" s="1">
        <v>97</v>
      </c>
      <c r="F6" s="1">
        <v>196</v>
      </c>
      <c r="G6" s="6">
        <v>0.3</v>
      </c>
      <c r="H6" s="1">
        <v>180</v>
      </c>
      <c r="I6" s="1" t="str">
        <f>VLOOKUP(A6,[1]ЗПФ!$C:$K,9,0)</f>
        <v>матрица</v>
      </c>
      <c r="J6" s="1">
        <v>97</v>
      </c>
      <c r="K6" s="1">
        <f t="shared" ref="K6:K37" si="1">E6-J6</f>
        <v>0</v>
      </c>
      <c r="L6" s="1"/>
      <c r="M6" s="1"/>
      <c r="N6" s="1"/>
      <c r="O6" s="1">
        <f>E6/5</f>
        <v>19.399999999999999</v>
      </c>
      <c r="P6" s="5">
        <f>14*O6-F6</f>
        <v>75.599999999999966</v>
      </c>
      <c r="Q6" s="5">
        <f>P6</f>
        <v>75.599999999999966</v>
      </c>
      <c r="R6" s="5"/>
      <c r="S6" s="1"/>
      <c r="T6" s="1">
        <f>(F6+Q6)/O6</f>
        <v>14</v>
      </c>
      <c r="U6" s="1">
        <f>F6/O6</f>
        <v>10.103092783505156</v>
      </c>
      <c r="V6" s="1">
        <v>6.8</v>
      </c>
      <c r="W6" s="1">
        <v>27.4</v>
      </c>
      <c r="X6" s="1">
        <v>12</v>
      </c>
      <c r="Y6" s="1">
        <v>13.4</v>
      </c>
      <c r="Z6" s="1"/>
      <c r="AA6" s="1">
        <f>Q6*G6</f>
        <v>22.679999999999989</v>
      </c>
      <c r="AB6" s="6">
        <v>12</v>
      </c>
      <c r="AC6" s="9">
        <v>7</v>
      </c>
      <c r="AD6" s="1">
        <f>AC6*AB6*G6</f>
        <v>25.2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33</v>
      </c>
      <c r="B7" s="1" t="s">
        <v>32</v>
      </c>
      <c r="C7" s="1">
        <v>335</v>
      </c>
      <c r="D7" s="1">
        <v>756</v>
      </c>
      <c r="E7" s="1">
        <v>144</v>
      </c>
      <c r="F7" s="1">
        <v>781</v>
      </c>
      <c r="G7" s="6">
        <v>0.3</v>
      </c>
      <c r="H7" s="1">
        <v>180</v>
      </c>
      <c r="I7" s="1" t="str">
        <f>VLOOKUP(A7,[1]ЗПФ!$C:$K,9,0)</f>
        <v>матрица</v>
      </c>
      <c r="J7" s="1">
        <v>138</v>
      </c>
      <c r="K7" s="1">
        <f t="shared" si="1"/>
        <v>6</v>
      </c>
      <c r="L7" s="1"/>
      <c r="M7" s="1"/>
      <c r="N7" s="1"/>
      <c r="O7" s="1">
        <f t="shared" ref="O7:O70" si="2">E7/5</f>
        <v>28.8</v>
      </c>
      <c r="P7" s="5"/>
      <c r="Q7" s="5"/>
      <c r="R7" s="5"/>
      <c r="S7" s="1"/>
      <c r="T7" s="1">
        <f t="shared" ref="T7:T69" si="3">(F7+P7)/O7</f>
        <v>27.118055555555554</v>
      </c>
      <c r="U7" s="1">
        <f t="shared" ref="U7:U70" si="4">F7/O7</f>
        <v>27.118055555555554</v>
      </c>
      <c r="V7" s="1">
        <v>61.8</v>
      </c>
      <c r="W7" s="1">
        <v>58.6</v>
      </c>
      <c r="X7" s="1">
        <v>40.200000000000003</v>
      </c>
      <c r="Y7" s="1">
        <v>64.8</v>
      </c>
      <c r="Z7" s="21" t="s">
        <v>61</v>
      </c>
      <c r="AA7" s="1">
        <f t="shared" ref="AA7:AA70" si="5">Q7*G7</f>
        <v>0</v>
      </c>
      <c r="AB7" s="6">
        <v>12</v>
      </c>
      <c r="AC7" s="9">
        <f t="shared" ref="AC7:AC20" si="6">Q7/AB7</f>
        <v>0</v>
      </c>
      <c r="AD7" s="1">
        <f t="shared" ref="AD7:AD20" si="7">AC7*AB7*G7</f>
        <v>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34</v>
      </c>
      <c r="B8" s="1" t="s">
        <v>32</v>
      </c>
      <c r="C8" s="1">
        <v>665</v>
      </c>
      <c r="D8" s="1">
        <v>576</v>
      </c>
      <c r="E8" s="1">
        <v>329</v>
      </c>
      <c r="F8" s="1">
        <v>756</v>
      </c>
      <c r="G8" s="6">
        <v>0.3</v>
      </c>
      <c r="H8" s="1">
        <v>180</v>
      </c>
      <c r="I8" s="1" t="str">
        <f>VLOOKUP(A8,[1]ЗПФ!$C:$K,9,0)</f>
        <v>матрица</v>
      </c>
      <c r="J8" s="1">
        <v>290</v>
      </c>
      <c r="K8" s="1">
        <f t="shared" si="1"/>
        <v>39</v>
      </c>
      <c r="L8" s="1"/>
      <c r="M8" s="1"/>
      <c r="N8" s="1"/>
      <c r="O8" s="1">
        <f t="shared" si="2"/>
        <v>65.8</v>
      </c>
      <c r="P8" s="5">
        <f t="shared" ref="P8:P17" si="8">14*O8-F8</f>
        <v>165.19999999999993</v>
      </c>
      <c r="Q8" s="5">
        <f t="shared" ref="Q8:Q10" si="9">P8</f>
        <v>165.19999999999993</v>
      </c>
      <c r="R8" s="5"/>
      <c r="S8" s="1"/>
      <c r="T8" s="1">
        <f t="shared" ref="T8:T10" si="10">(F8+Q8)/O8</f>
        <v>14</v>
      </c>
      <c r="U8" s="1">
        <f t="shared" si="4"/>
        <v>11.48936170212766</v>
      </c>
      <c r="V8" s="1">
        <v>61</v>
      </c>
      <c r="W8" s="1">
        <v>99.4</v>
      </c>
      <c r="X8" s="1">
        <v>38.4</v>
      </c>
      <c r="Y8" s="1">
        <v>100.4</v>
      </c>
      <c r="Z8" s="1"/>
      <c r="AA8" s="1">
        <f t="shared" si="5"/>
        <v>49.559999999999981</v>
      </c>
      <c r="AB8" s="6">
        <v>12</v>
      </c>
      <c r="AC8" s="9">
        <v>14</v>
      </c>
      <c r="AD8" s="1">
        <f t="shared" si="7"/>
        <v>50.4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35</v>
      </c>
      <c r="B9" s="1" t="s">
        <v>32</v>
      </c>
      <c r="C9" s="1">
        <v>457</v>
      </c>
      <c r="D9" s="1"/>
      <c r="E9" s="1">
        <v>158</v>
      </c>
      <c r="F9" s="1">
        <v>257</v>
      </c>
      <c r="G9" s="6">
        <v>0.3</v>
      </c>
      <c r="H9" s="1">
        <v>180</v>
      </c>
      <c r="I9" s="1" t="str">
        <f>VLOOKUP(A9,[1]ЗПФ!$C:$K,9,0)</f>
        <v>матрица</v>
      </c>
      <c r="J9" s="1">
        <v>150</v>
      </c>
      <c r="K9" s="1">
        <f t="shared" si="1"/>
        <v>8</v>
      </c>
      <c r="L9" s="1"/>
      <c r="M9" s="1"/>
      <c r="N9" s="1"/>
      <c r="O9" s="1">
        <f t="shared" si="2"/>
        <v>31.6</v>
      </c>
      <c r="P9" s="5">
        <f t="shared" si="8"/>
        <v>185.40000000000003</v>
      </c>
      <c r="Q9" s="5">
        <f t="shared" si="9"/>
        <v>185.40000000000003</v>
      </c>
      <c r="R9" s="5"/>
      <c r="S9" s="1"/>
      <c r="T9" s="1">
        <f t="shared" si="10"/>
        <v>14</v>
      </c>
      <c r="U9" s="1">
        <f t="shared" si="4"/>
        <v>8.1329113924050631</v>
      </c>
      <c r="V9" s="1">
        <v>19.399999999999999</v>
      </c>
      <c r="W9" s="1">
        <v>26.2</v>
      </c>
      <c r="X9" s="1">
        <v>42.6</v>
      </c>
      <c r="Y9" s="1">
        <v>22.6</v>
      </c>
      <c r="Z9" s="1"/>
      <c r="AA9" s="1">
        <f t="shared" si="5"/>
        <v>55.620000000000012</v>
      </c>
      <c r="AB9" s="6">
        <v>12</v>
      </c>
      <c r="AC9" s="9">
        <v>16</v>
      </c>
      <c r="AD9" s="1">
        <f t="shared" si="7"/>
        <v>57.599999999999994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36</v>
      </c>
      <c r="B10" s="1" t="s">
        <v>32</v>
      </c>
      <c r="C10" s="1">
        <v>548</v>
      </c>
      <c r="D10" s="1">
        <v>372</v>
      </c>
      <c r="E10" s="1">
        <v>215</v>
      </c>
      <c r="F10" s="1">
        <v>582</v>
      </c>
      <c r="G10" s="6">
        <v>0.3</v>
      </c>
      <c r="H10" s="1">
        <v>180</v>
      </c>
      <c r="I10" s="1" t="str">
        <f>VLOOKUP(A10,[1]ЗПФ!$C:$K,9,0)</f>
        <v>матрица</v>
      </c>
      <c r="J10" s="1">
        <v>194</v>
      </c>
      <c r="K10" s="1">
        <f t="shared" si="1"/>
        <v>21</v>
      </c>
      <c r="L10" s="1"/>
      <c r="M10" s="1"/>
      <c r="N10" s="1"/>
      <c r="O10" s="1">
        <f t="shared" si="2"/>
        <v>43</v>
      </c>
      <c r="P10" s="5">
        <f t="shared" si="8"/>
        <v>20</v>
      </c>
      <c r="Q10" s="5">
        <f t="shared" si="9"/>
        <v>20</v>
      </c>
      <c r="R10" s="5"/>
      <c r="S10" s="1"/>
      <c r="T10" s="1">
        <f t="shared" si="10"/>
        <v>14</v>
      </c>
      <c r="U10" s="1">
        <f t="shared" si="4"/>
        <v>13.534883720930232</v>
      </c>
      <c r="V10" s="1">
        <v>53.2</v>
      </c>
      <c r="W10" s="1">
        <v>57.4</v>
      </c>
      <c r="X10" s="1">
        <v>41.6</v>
      </c>
      <c r="Y10" s="1">
        <v>78.8</v>
      </c>
      <c r="Z10" s="1"/>
      <c r="AA10" s="1">
        <f t="shared" si="5"/>
        <v>6</v>
      </c>
      <c r="AB10" s="6">
        <v>12</v>
      </c>
      <c r="AC10" s="9">
        <v>2</v>
      </c>
      <c r="AD10" s="1">
        <f t="shared" si="7"/>
        <v>7.1999999999999993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37</v>
      </c>
      <c r="B11" s="1" t="s">
        <v>32</v>
      </c>
      <c r="C11" s="1">
        <v>1300</v>
      </c>
      <c r="D11" s="1"/>
      <c r="E11" s="1">
        <v>92</v>
      </c>
      <c r="F11" s="1">
        <v>1159</v>
      </c>
      <c r="G11" s="6">
        <v>0.09</v>
      </c>
      <c r="H11" s="1">
        <v>180</v>
      </c>
      <c r="I11" s="1" t="str">
        <f>VLOOKUP(A11,[1]ЗПФ!$C:$K,9,0)</f>
        <v>матрица</v>
      </c>
      <c r="J11" s="1">
        <v>86</v>
      </c>
      <c r="K11" s="1">
        <f t="shared" si="1"/>
        <v>6</v>
      </c>
      <c r="L11" s="1"/>
      <c r="M11" s="1"/>
      <c r="N11" s="1"/>
      <c r="O11" s="1">
        <f t="shared" si="2"/>
        <v>18.399999999999999</v>
      </c>
      <c r="P11" s="5"/>
      <c r="Q11" s="5"/>
      <c r="R11" s="5"/>
      <c r="S11" s="1"/>
      <c r="T11" s="1">
        <f t="shared" si="3"/>
        <v>62.989130434782616</v>
      </c>
      <c r="U11" s="1">
        <f t="shared" si="4"/>
        <v>62.989130434782616</v>
      </c>
      <c r="V11" s="1">
        <v>39.799999999999997</v>
      </c>
      <c r="W11" s="1">
        <v>51.8</v>
      </c>
      <c r="X11" s="1">
        <v>98.8</v>
      </c>
      <c r="Y11" s="1">
        <v>70.400000000000006</v>
      </c>
      <c r="Z11" s="21" t="s">
        <v>61</v>
      </c>
      <c r="AA11" s="1">
        <f t="shared" si="5"/>
        <v>0</v>
      </c>
      <c r="AB11" s="6">
        <v>24</v>
      </c>
      <c r="AC11" s="9">
        <f t="shared" si="6"/>
        <v>0</v>
      </c>
      <c r="AD11" s="1">
        <f t="shared" si="7"/>
        <v>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38</v>
      </c>
      <c r="B12" s="1" t="s">
        <v>32</v>
      </c>
      <c r="C12" s="1">
        <v>190</v>
      </c>
      <c r="D12" s="1"/>
      <c r="E12" s="1">
        <v>45</v>
      </c>
      <c r="F12" s="1">
        <v>144</v>
      </c>
      <c r="G12" s="6">
        <v>0.36</v>
      </c>
      <c r="H12" s="1">
        <v>180</v>
      </c>
      <c r="I12" s="1" t="str">
        <f>VLOOKUP(A12,[1]ЗПФ!$C:$K,9,0)</f>
        <v>матрица</v>
      </c>
      <c r="J12" s="1">
        <v>51</v>
      </c>
      <c r="K12" s="1">
        <f t="shared" si="1"/>
        <v>-6</v>
      </c>
      <c r="L12" s="1"/>
      <c r="M12" s="1"/>
      <c r="N12" s="1"/>
      <c r="O12" s="1">
        <f t="shared" si="2"/>
        <v>9</v>
      </c>
      <c r="P12" s="5"/>
      <c r="Q12" s="5"/>
      <c r="R12" s="5"/>
      <c r="S12" s="1"/>
      <c r="T12" s="1">
        <f t="shared" si="3"/>
        <v>16</v>
      </c>
      <c r="U12" s="1">
        <f t="shared" si="4"/>
        <v>16</v>
      </c>
      <c r="V12" s="1">
        <v>0.6</v>
      </c>
      <c r="W12" s="1">
        <v>9.8000000000000007</v>
      </c>
      <c r="X12" s="1">
        <v>15.6</v>
      </c>
      <c r="Y12" s="1">
        <v>6.2</v>
      </c>
      <c r="Z12" s="1"/>
      <c r="AA12" s="1">
        <f t="shared" si="5"/>
        <v>0</v>
      </c>
      <c r="AB12" s="6">
        <v>10</v>
      </c>
      <c r="AC12" s="9">
        <f t="shared" si="6"/>
        <v>0</v>
      </c>
      <c r="AD12" s="1">
        <f t="shared" si="7"/>
        <v>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39</v>
      </c>
      <c r="B13" s="1" t="s">
        <v>40</v>
      </c>
      <c r="C13" s="1">
        <v>188.9</v>
      </c>
      <c r="D13" s="1">
        <v>258</v>
      </c>
      <c r="E13" s="1">
        <v>144.69999999999999</v>
      </c>
      <c r="F13" s="1">
        <v>293.2</v>
      </c>
      <c r="G13" s="6">
        <v>1</v>
      </c>
      <c r="H13" s="1">
        <v>180</v>
      </c>
      <c r="I13" s="1" t="str">
        <f>VLOOKUP(A13,[1]ЗПФ!$C:$K,9,0)</f>
        <v>матрица</v>
      </c>
      <c r="J13" s="1">
        <v>151.69999999999999</v>
      </c>
      <c r="K13" s="1">
        <f t="shared" si="1"/>
        <v>-7</v>
      </c>
      <c r="L13" s="1"/>
      <c r="M13" s="1"/>
      <c r="N13" s="1"/>
      <c r="O13" s="1">
        <f t="shared" si="2"/>
        <v>28.939999999999998</v>
      </c>
      <c r="P13" s="5">
        <f t="shared" si="8"/>
        <v>111.95999999999998</v>
      </c>
      <c r="Q13" s="5">
        <f t="shared" ref="Q13:Q16" si="11">P13</f>
        <v>111.95999999999998</v>
      </c>
      <c r="R13" s="5"/>
      <c r="S13" s="1"/>
      <c r="T13" s="1">
        <f t="shared" ref="T13:T17" si="12">(F13+Q13)/O13</f>
        <v>14</v>
      </c>
      <c r="U13" s="1">
        <f t="shared" si="4"/>
        <v>10.131306150656531</v>
      </c>
      <c r="V13" s="1">
        <v>29.14</v>
      </c>
      <c r="W13" s="1">
        <v>36.42</v>
      </c>
      <c r="X13" s="1">
        <v>7.02</v>
      </c>
      <c r="Y13" s="1">
        <v>35.9</v>
      </c>
      <c r="Z13" s="1"/>
      <c r="AA13" s="1">
        <f t="shared" si="5"/>
        <v>111.95999999999998</v>
      </c>
      <c r="AB13" s="6">
        <v>3</v>
      </c>
      <c r="AC13" s="9">
        <v>38</v>
      </c>
      <c r="AD13" s="1">
        <f t="shared" si="7"/>
        <v>114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41</v>
      </c>
      <c r="B14" s="1" t="s">
        <v>40</v>
      </c>
      <c r="C14" s="1">
        <v>37</v>
      </c>
      <c r="D14" s="1">
        <v>40.700000000000003</v>
      </c>
      <c r="E14" s="1">
        <v>37</v>
      </c>
      <c r="F14" s="1">
        <v>40.700000000000003</v>
      </c>
      <c r="G14" s="6">
        <v>1</v>
      </c>
      <c r="H14" s="1">
        <v>180</v>
      </c>
      <c r="I14" s="1" t="str">
        <f>VLOOKUP(A14,[1]ЗПФ!$C:$K,9,0)</f>
        <v>матрица</v>
      </c>
      <c r="J14" s="1">
        <v>37.6</v>
      </c>
      <c r="K14" s="1">
        <f t="shared" si="1"/>
        <v>-0.60000000000000142</v>
      </c>
      <c r="L14" s="1"/>
      <c r="M14" s="1"/>
      <c r="N14" s="1"/>
      <c r="O14" s="1">
        <f t="shared" si="2"/>
        <v>7.4</v>
      </c>
      <c r="P14" s="5">
        <f t="shared" si="8"/>
        <v>62.900000000000006</v>
      </c>
      <c r="Q14" s="5">
        <f t="shared" si="11"/>
        <v>62.900000000000006</v>
      </c>
      <c r="R14" s="5"/>
      <c r="S14" s="1"/>
      <c r="T14" s="1">
        <f t="shared" si="12"/>
        <v>14</v>
      </c>
      <c r="U14" s="1">
        <f t="shared" si="4"/>
        <v>5.5</v>
      </c>
      <c r="V14" s="1">
        <v>3.7</v>
      </c>
      <c r="W14" s="1">
        <v>6.6599999999999993</v>
      </c>
      <c r="X14" s="1">
        <v>5.18</v>
      </c>
      <c r="Y14" s="1">
        <v>6.6599999999999993</v>
      </c>
      <c r="Z14" s="1"/>
      <c r="AA14" s="1">
        <f t="shared" si="5"/>
        <v>62.900000000000006</v>
      </c>
      <c r="AB14" s="6">
        <v>3.7</v>
      </c>
      <c r="AC14" s="9">
        <v>17</v>
      </c>
      <c r="AD14" s="1">
        <f t="shared" si="7"/>
        <v>62.900000000000006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42</v>
      </c>
      <c r="B15" s="1" t="s">
        <v>40</v>
      </c>
      <c r="C15" s="1">
        <v>1414.4</v>
      </c>
      <c r="D15" s="1">
        <v>788.1</v>
      </c>
      <c r="E15" s="1">
        <v>699.3</v>
      </c>
      <c r="F15" s="1">
        <v>1376.4</v>
      </c>
      <c r="G15" s="6">
        <v>1</v>
      </c>
      <c r="H15" s="1">
        <v>180</v>
      </c>
      <c r="I15" s="1" t="str">
        <f>VLOOKUP(A15,[1]ЗПФ!$C:$K,9,0)</f>
        <v>матрица</v>
      </c>
      <c r="J15" s="1">
        <v>706.4</v>
      </c>
      <c r="K15" s="1">
        <f t="shared" si="1"/>
        <v>-7.1000000000000227</v>
      </c>
      <c r="L15" s="1"/>
      <c r="M15" s="1"/>
      <c r="N15" s="1"/>
      <c r="O15" s="1">
        <f t="shared" si="2"/>
        <v>139.85999999999999</v>
      </c>
      <c r="P15" s="5">
        <f t="shared" si="8"/>
        <v>581.63999999999965</v>
      </c>
      <c r="Q15" s="5">
        <f t="shared" si="11"/>
        <v>581.63999999999965</v>
      </c>
      <c r="R15" s="5"/>
      <c r="S15" s="1"/>
      <c r="T15" s="1">
        <f t="shared" si="12"/>
        <v>14</v>
      </c>
      <c r="U15" s="1">
        <f t="shared" si="4"/>
        <v>9.8412698412698436</v>
      </c>
      <c r="V15" s="1">
        <v>138.38</v>
      </c>
      <c r="W15" s="1">
        <v>172.42</v>
      </c>
      <c r="X15" s="1">
        <v>148.74</v>
      </c>
      <c r="Y15" s="1">
        <v>172.42</v>
      </c>
      <c r="Z15" s="1"/>
      <c r="AA15" s="1">
        <f t="shared" si="5"/>
        <v>581.63999999999965</v>
      </c>
      <c r="AB15" s="6">
        <v>3.7</v>
      </c>
      <c r="AC15" s="9">
        <v>158</v>
      </c>
      <c r="AD15" s="1">
        <f t="shared" si="7"/>
        <v>584.6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43</v>
      </c>
      <c r="B16" s="1" t="s">
        <v>40</v>
      </c>
      <c r="C16" s="1">
        <v>37</v>
      </c>
      <c r="D16" s="1">
        <v>22.2</v>
      </c>
      <c r="E16" s="1">
        <v>33.299999999999997</v>
      </c>
      <c r="F16" s="1">
        <v>25.9</v>
      </c>
      <c r="G16" s="6">
        <v>1</v>
      </c>
      <c r="H16" s="1">
        <v>180</v>
      </c>
      <c r="I16" s="1" t="str">
        <f>VLOOKUP(A16,[1]ЗПФ!$C:$K,9,0)</f>
        <v>матрица</v>
      </c>
      <c r="J16" s="1">
        <v>33.299999999999997</v>
      </c>
      <c r="K16" s="1">
        <f t="shared" si="1"/>
        <v>0</v>
      </c>
      <c r="L16" s="1"/>
      <c r="M16" s="1"/>
      <c r="N16" s="1"/>
      <c r="O16" s="1">
        <f t="shared" si="2"/>
        <v>6.6599999999999993</v>
      </c>
      <c r="P16" s="5">
        <f t="shared" si="8"/>
        <v>67.34</v>
      </c>
      <c r="Q16" s="5">
        <f t="shared" si="11"/>
        <v>67.34</v>
      </c>
      <c r="R16" s="5"/>
      <c r="S16" s="1"/>
      <c r="T16" s="1">
        <f t="shared" si="12"/>
        <v>14.000000000000004</v>
      </c>
      <c r="U16" s="1">
        <f t="shared" si="4"/>
        <v>3.8888888888888893</v>
      </c>
      <c r="V16" s="1">
        <v>0.74</v>
      </c>
      <c r="W16" s="1">
        <v>4.4400000000000004</v>
      </c>
      <c r="X16" s="1">
        <v>3.7</v>
      </c>
      <c r="Y16" s="1">
        <v>4.4400000000000004</v>
      </c>
      <c r="Z16" s="1"/>
      <c r="AA16" s="1">
        <f t="shared" si="5"/>
        <v>67.34</v>
      </c>
      <c r="AB16" s="6">
        <v>3.7</v>
      </c>
      <c r="AC16" s="9">
        <v>19</v>
      </c>
      <c r="AD16" s="1">
        <f t="shared" si="7"/>
        <v>70.3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44</v>
      </c>
      <c r="B17" s="1" t="s">
        <v>40</v>
      </c>
      <c r="C17" s="1">
        <v>30.9</v>
      </c>
      <c r="D17" s="1">
        <v>133</v>
      </c>
      <c r="E17" s="1">
        <v>87.7</v>
      </c>
      <c r="F17" s="1">
        <v>72.7</v>
      </c>
      <c r="G17" s="6">
        <v>1</v>
      </c>
      <c r="H17" s="1">
        <v>180</v>
      </c>
      <c r="I17" s="1" t="str">
        <f>VLOOKUP(A17,[1]ЗПФ!$C:$K,9,0)</f>
        <v>матрица</v>
      </c>
      <c r="J17" s="1">
        <v>84.6</v>
      </c>
      <c r="K17" s="1">
        <f t="shared" si="1"/>
        <v>3.1000000000000085</v>
      </c>
      <c r="L17" s="1"/>
      <c r="M17" s="1"/>
      <c r="N17" s="1"/>
      <c r="O17" s="1">
        <f t="shared" si="2"/>
        <v>17.54</v>
      </c>
      <c r="P17" s="5">
        <f t="shared" si="8"/>
        <v>172.86</v>
      </c>
      <c r="Q17" s="5">
        <v>0</v>
      </c>
      <c r="R17" s="5">
        <v>0</v>
      </c>
      <c r="S17" s="1" t="s">
        <v>121</v>
      </c>
      <c r="T17" s="1">
        <f t="shared" si="12"/>
        <v>4.144811858608894</v>
      </c>
      <c r="U17" s="1">
        <f t="shared" si="4"/>
        <v>4.144811858608894</v>
      </c>
      <c r="V17" s="1">
        <v>5.9</v>
      </c>
      <c r="W17" s="1">
        <v>14.4</v>
      </c>
      <c r="X17" s="1">
        <v>7</v>
      </c>
      <c r="Y17" s="1">
        <v>12.02</v>
      </c>
      <c r="Z17" s="1"/>
      <c r="AA17" s="1">
        <f t="shared" si="5"/>
        <v>0</v>
      </c>
      <c r="AB17" s="6">
        <v>3.5</v>
      </c>
      <c r="AC17" s="9">
        <f t="shared" si="6"/>
        <v>0</v>
      </c>
      <c r="AD17" s="1">
        <f t="shared" si="7"/>
        <v>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45</v>
      </c>
      <c r="B18" s="1" t="s">
        <v>32</v>
      </c>
      <c r="C18" s="1">
        <v>413</v>
      </c>
      <c r="D18" s="1">
        <v>108</v>
      </c>
      <c r="E18" s="1">
        <v>74</v>
      </c>
      <c r="F18" s="1">
        <v>420</v>
      </c>
      <c r="G18" s="6">
        <v>0.25</v>
      </c>
      <c r="H18" s="1">
        <v>180</v>
      </c>
      <c r="I18" s="1" t="str">
        <f>VLOOKUP(A18,[1]ЗПФ!$C:$K,9,0)</f>
        <v>матрица</v>
      </c>
      <c r="J18" s="1">
        <v>76</v>
      </c>
      <c r="K18" s="1">
        <f t="shared" si="1"/>
        <v>-2</v>
      </c>
      <c r="L18" s="1"/>
      <c r="M18" s="1"/>
      <c r="N18" s="1"/>
      <c r="O18" s="1">
        <f t="shared" si="2"/>
        <v>14.8</v>
      </c>
      <c r="P18" s="5"/>
      <c r="Q18" s="5"/>
      <c r="R18" s="5"/>
      <c r="S18" s="1"/>
      <c r="T18" s="1">
        <f t="shared" si="3"/>
        <v>28.378378378378375</v>
      </c>
      <c r="U18" s="1">
        <f t="shared" si="4"/>
        <v>28.378378378378375</v>
      </c>
      <c r="V18" s="1">
        <v>32.799999999999997</v>
      </c>
      <c r="W18" s="1">
        <v>18</v>
      </c>
      <c r="X18" s="1">
        <v>42.6</v>
      </c>
      <c r="Y18" s="1">
        <v>27.6</v>
      </c>
      <c r="Z18" s="21" t="s">
        <v>61</v>
      </c>
      <c r="AA18" s="1">
        <f t="shared" si="5"/>
        <v>0</v>
      </c>
      <c r="AB18" s="6">
        <v>12</v>
      </c>
      <c r="AC18" s="9">
        <f t="shared" si="6"/>
        <v>0</v>
      </c>
      <c r="AD18" s="1">
        <f t="shared" si="7"/>
        <v>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46</v>
      </c>
      <c r="B19" s="1" t="s">
        <v>40</v>
      </c>
      <c r="C19" s="1">
        <v>-1</v>
      </c>
      <c r="D19" s="1"/>
      <c r="E19" s="1"/>
      <c r="F19" s="1">
        <v>-1</v>
      </c>
      <c r="G19" s="6">
        <v>1</v>
      </c>
      <c r="H19" s="1">
        <v>180</v>
      </c>
      <c r="I19" s="1" t="str">
        <f>VLOOKUP(A19,[1]ЗПФ!$C:$K,9,0)</f>
        <v>матрица</v>
      </c>
      <c r="J19" s="1"/>
      <c r="K19" s="1">
        <f t="shared" si="1"/>
        <v>0</v>
      </c>
      <c r="L19" s="1"/>
      <c r="M19" s="1"/>
      <c r="N19" s="1"/>
      <c r="O19" s="1">
        <f t="shared" si="2"/>
        <v>0</v>
      </c>
      <c r="P19" s="5"/>
      <c r="Q19" s="5">
        <v>50</v>
      </c>
      <c r="R19" s="5">
        <v>50</v>
      </c>
      <c r="S19" s="1" t="s">
        <v>122</v>
      </c>
      <c r="T19" s="1" t="e">
        <f t="shared" si="3"/>
        <v>#DIV/0!</v>
      </c>
      <c r="U19" s="1" t="e">
        <f t="shared" si="4"/>
        <v>#DIV/0!</v>
      </c>
      <c r="V19" s="1">
        <v>0</v>
      </c>
      <c r="W19" s="1">
        <v>0</v>
      </c>
      <c r="X19" s="1">
        <v>0.2</v>
      </c>
      <c r="Y19" s="1">
        <v>0</v>
      </c>
      <c r="Z19" s="1"/>
      <c r="AA19" s="1">
        <f t="shared" si="5"/>
        <v>50</v>
      </c>
      <c r="AB19" s="20">
        <v>3</v>
      </c>
      <c r="AC19" s="9">
        <v>17</v>
      </c>
      <c r="AD19" s="1">
        <f t="shared" si="7"/>
        <v>51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47</v>
      </c>
      <c r="B20" s="1" t="s">
        <v>32</v>
      </c>
      <c r="C20" s="1">
        <v>440</v>
      </c>
      <c r="D20" s="1"/>
      <c r="E20" s="1">
        <v>109</v>
      </c>
      <c r="F20" s="1">
        <v>304</v>
      </c>
      <c r="G20" s="6">
        <v>0.25</v>
      </c>
      <c r="H20" s="1">
        <v>180</v>
      </c>
      <c r="I20" s="1" t="str">
        <f>VLOOKUP(A20,[1]ЗПФ!$C:$K,9,0)</f>
        <v>матрица</v>
      </c>
      <c r="J20" s="1">
        <v>103</v>
      </c>
      <c r="K20" s="1">
        <f t="shared" si="1"/>
        <v>6</v>
      </c>
      <c r="L20" s="1"/>
      <c r="M20" s="1"/>
      <c r="N20" s="1"/>
      <c r="O20" s="1">
        <f t="shared" si="2"/>
        <v>21.8</v>
      </c>
      <c r="P20" s="5"/>
      <c r="Q20" s="5"/>
      <c r="R20" s="5"/>
      <c r="S20" s="1"/>
      <c r="T20" s="1">
        <f t="shared" si="3"/>
        <v>13.944954128440367</v>
      </c>
      <c r="U20" s="1">
        <f t="shared" si="4"/>
        <v>13.944954128440367</v>
      </c>
      <c r="V20" s="1">
        <v>14</v>
      </c>
      <c r="W20" s="1">
        <v>19.399999999999999</v>
      </c>
      <c r="X20" s="1">
        <v>37.4</v>
      </c>
      <c r="Y20" s="1">
        <v>12.6</v>
      </c>
      <c r="Z20" s="1"/>
      <c r="AA20" s="1">
        <f t="shared" si="5"/>
        <v>0</v>
      </c>
      <c r="AB20" s="6">
        <v>12</v>
      </c>
      <c r="AC20" s="9">
        <f t="shared" si="6"/>
        <v>0</v>
      </c>
      <c r="AD20" s="1">
        <f t="shared" si="7"/>
        <v>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4" t="s">
        <v>48</v>
      </c>
      <c r="B21" s="14" t="s">
        <v>40</v>
      </c>
      <c r="C21" s="14">
        <v>-44.4</v>
      </c>
      <c r="D21" s="14"/>
      <c r="E21" s="19">
        <v>14.8</v>
      </c>
      <c r="F21" s="19">
        <v>-66.599999999999994</v>
      </c>
      <c r="G21" s="15">
        <v>0</v>
      </c>
      <c r="H21" s="14">
        <v>180</v>
      </c>
      <c r="I21" s="14" t="s">
        <v>120</v>
      </c>
      <c r="J21" s="14">
        <v>14</v>
      </c>
      <c r="K21" s="14">
        <f t="shared" si="1"/>
        <v>0.80000000000000071</v>
      </c>
      <c r="L21" s="14"/>
      <c r="M21" s="14"/>
      <c r="N21" s="14"/>
      <c r="O21" s="14">
        <f t="shared" si="2"/>
        <v>2.96</v>
      </c>
      <c r="P21" s="16"/>
      <c r="Q21" s="16"/>
      <c r="R21" s="16"/>
      <c r="S21" s="14"/>
      <c r="T21" s="14">
        <f t="shared" si="3"/>
        <v>-22.5</v>
      </c>
      <c r="U21" s="14">
        <f t="shared" si="4"/>
        <v>-22.5</v>
      </c>
      <c r="V21" s="14">
        <v>3.7</v>
      </c>
      <c r="W21" s="14">
        <v>1.48</v>
      </c>
      <c r="X21" s="14">
        <v>1.48</v>
      </c>
      <c r="Y21" s="14">
        <v>1.48</v>
      </c>
      <c r="Z21" s="14" t="s">
        <v>49</v>
      </c>
      <c r="AA21" s="14">
        <f t="shared" si="5"/>
        <v>0</v>
      </c>
      <c r="AB21" s="15">
        <v>0</v>
      </c>
      <c r="AC21" s="17"/>
      <c r="AD21" s="14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50</v>
      </c>
      <c r="B22" s="1" t="s">
        <v>40</v>
      </c>
      <c r="C22" s="1">
        <v>274.39999999999998</v>
      </c>
      <c r="D22" s="1">
        <v>307.10000000000002</v>
      </c>
      <c r="E22" s="19">
        <f>136.9+E21</f>
        <v>151.70000000000002</v>
      </c>
      <c r="F22" s="19">
        <f>403.9+F21</f>
        <v>337.29999999999995</v>
      </c>
      <c r="G22" s="6">
        <v>1</v>
      </c>
      <c r="H22" s="1">
        <v>180</v>
      </c>
      <c r="I22" s="1" t="str">
        <f>VLOOKUP(A22,[1]ЗПФ!$C:$K,9,0)</f>
        <v>матрица</v>
      </c>
      <c r="J22" s="1">
        <v>134.5</v>
      </c>
      <c r="K22" s="1">
        <f t="shared" si="1"/>
        <v>17.200000000000017</v>
      </c>
      <c r="L22" s="1"/>
      <c r="M22" s="1"/>
      <c r="N22" s="1"/>
      <c r="O22" s="1">
        <f t="shared" si="2"/>
        <v>30.340000000000003</v>
      </c>
      <c r="P22" s="5">
        <f t="shared" ref="P22:P34" si="13">14*O22-F22</f>
        <v>87.460000000000093</v>
      </c>
      <c r="Q22" s="5">
        <f>P22</f>
        <v>87.460000000000093</v>
      </c>
      <c r="R22" s="5"/>
      <c r="S22" s="1"/>
      <c r="T22" s="1">
        <f>(F22+Q22)/O22</f>
        <v>14</v>
      </c>
      <c r="U22" s="1">
        <f t="shared" si="4"/>
        <v>11.117336849044163</v>
      </c>
      <c r="V22" s="1">
        <v>27.38</v>
      </c>
      <c r="W22" s="1">
        <v>42</v>
      </c>
      <c r="X22" s="1">
        <v>26.64</v>
      </c>
      <c r="Y22" s="1">
        <v>44.46</v>
      </c>
      <c r="Z22" s="1" t="s">
        <v>51</v>
      </c>
      <c r="AA22" s="1">
        <f t="shared" si="5"/>
        <v>87.460000000000093</v>
      </c>
      <c r="AB22" s="6">
        <v>3.7</v>
      </c>
      <c r="AC22" s="9">
        <v>24</v>
      </c>
      <c r="AD22" s="1">
        <f t="shared" ref="AD22:AD35" si="14">AC22*AB22*G22</f>
        <v>88.800000000000011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52</v>
      </c>
      <c r="B23" s="1" t="s">
        <v>40</v>
      </c>
      <c r="C23" s="1">
        <v>26.8</v>
      </c>
      <c r="D23" s="1"/>
      <c r="E23" s="1">
        <v>3.7</v>
      </c>
      <c r="F23" s="1">
        <v>23.1</v>
      </c>
      <c r="G23" s="6">
        <v>1</v>
      </c>
      <c r="H23" s="1">
        <v>180</v>
      </c>
      <c r="I23" s="1" t="str">
        <f>VLOOKUP(A23,[1]ЗПФ!$C:$K,9,0)</f>
        <v>матрица</v>
      </c>
      <c r="J23" s="1">
        <v>3.6</v>
      </c>
      <c r="K23" s="1">
        <f t="shared" si="1"/>
        <v>0.10000000000000009</v>
      </c>
      <c r="L23" s="1"/>
      <c r="M23" s="1"/>
      <c r="N23" s="1"/>
      <c r="O23" s="1">
        <f t="shared" si="2"/>
        <v>0.74</v>
      </c>
      <c r="P23" s="5"/>
      <c r="Q23" s="5"/>
      <c r="R23" s="5"/>
      <c r="S23" s="1"/>
      <c r="T23" s="1">
        <f t="shared" si="3"/>
        <v>31.216216216216218</v>
      </c>
      <c r="U23" s="1">
        <f t="shared" si="4"/>
        <v>31.216216216216218</v>
      </c>
      <c r="V23" s="1">
        <v>1.1000000000000001</v>
      </c>
      <c r="W23" s="1">
        <v>1.08</v>
      </c>
      <c r="X23" s="1">
        <v>2.1800000000000002</v>
      </c>
      <c r="Y23" s="1">
        <v>3.24</v>
      </c>
      <c r="Z23" s="21" t="s">
        <v>61</v>
      </c>
      <c r="AA23" s="1">
        <f t="shared" si="5"/>
        <v>0</v>
      </c>
      <c r="AB23" s="6">
        <v>1.8</v>
      </c>
      <c r="AC23" s="9">
        <f t="shared" ref="AC23:AC35" si="15">Q23/AB23</f>
        <v>0</v>
      </c>
      <c r="AD23" s="1">
        <f t="shared" si="14"/>
        <v>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53</v>
      </c>
      <c r="B24" s="1" t="s">
        <v>32</v>
      </c>
      <c r="C24" s="1">
        <v>689</v>
      </c>
      <c r="D24" s="1">
        <v>294</v>
      </c>
      <c r="E24" s="1">
        <v>181</v>
      </c>
      <c r="F24" s="1">
        <v>736</v>
      </c>
      <c r="G24" s="6">
        <v>0.25</v>
      </c>
      <c r="H24" s="1">
        <v>180</v>
      </c>
      <c r="I24" s="1" t="str">
        <f>VLOOKUP(A24,[1]ЗПФ!$C:$K,9,0)</f>
        <v>матрица</v>
      </c>
      <c r="J24" s="1">
        <v>169</v>
      </c>
      <c r="K24" s="1">
        <f t="shared" si="1"/>
        <v>12</v>
      </c>
      <c r="L24" s="1"/>
      <c r="M24" s="1"/>
      <c r="N24" s="1"/>
      <c r="O24" s="1">
        <f t="shared" si="2"/>
        <v>36.200000000000003</v>
      </c>
      <c r="P24" s="5"/>
      <c r="Q24" s="5"/>
      <c r="R24" s="5"/>
      <c r="S24" s="1"/>
      <c r="T24" s="1">
        <f t="shared" si="3"/>
        <v>20.33149171270718</v>
      </c>
      <c r="U24" s="1">
        <f t="shared" si="4"/>
        <v>20.33149171270718</v>
      </c>
      <c r="V24" s="1">
        <v>61</v>
      </c>
      <c r="W24" s="1">
        <v>74.400000000000006</v>
      </c>
      <c r="X24" s="1">
        <v>86.6</v>
      </c>
      <c r="Y24" s="1">
        <v>67</v>
      </c>
      <c r="Z24" s="1" t="s">
        <v>124</v>
      </c>
      <c r="AA24" s="1">
        <f t="shared" si="5"/>
        <v>0</v>
      </c>
      <c r="AB24" s="6">
        <v>6</v>
      </c>
      <c r="AC24" s="9">
        <f t="shared" si="15"/>
        <v>0</v>
      </c>
      <c r="AD24" s="1">
        <f t="shared" si="14"/>
        <v>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54</v>
      </c>
      <c r="B25" s="1" t="s">
        <v>32</v>
      </c>
      <c r="C25" s="1">
        <v>418</v>
      </c>
      <c r="D25" s="1"/>
      <c r="E25" s="1">
        <v>74</v>
      </c>
      <c r="F25" s="1">
        <v>317</v>
      </c>
      <c r="G25" s="6">
        <v>0.25</v>
      </c>
      <c r="H25" s="1">
        <v>180</v>
      </c>
      <c r="I25" s="1" t="str">
        <f>VLOOKUP(A25,[1]ЗПФ!$C:$K,9,0)</f>
        <v>матрица</v>
      </c>
      <c r="J25" s="1">
        <v>70</v>
      </c>
      <c r="K25" s="1">
        <f t="shared" si="1"/>
        <v>4</v>
      </c>
      <c r="L25" s="1"/>
      <c r="M25" s="1"/>
      <c r="N25" s="1"/>
      <c r="O25" s="1">
        <f t="shared" si="2"/>
        <v>14.8</v>
      </c>
      <c r="P25" s="5"/>
      <c r="Q25" s="5"/>
      <c r="R25" s="5"/>
      <c r="S25" s="1"/>
      <c r="T25" s="1">
        <f t="shared" si="3"/>
        <v>21.418918918918919</v>
      </c>
      <c r="U25" s="1">
        <f t="shared" si="4"/>
        <v>21.418918918918919</v>
      </c>
      <c r="V25" s="1">
        <v>15</v>
      </c>
      <c r="W25" s="1">
        <v>16.2</v>
      </c>
      <c r="X25" s="1">
        <v>36.4</v>
      </c>
      <c r="Y25" s="1">
        <v>17.8</v>
      </c>
      <c r="Z25" s="1" t="s">
        <v>124</v>
      </c>
      <c r="AA25" s="1">
        <f t="shared" si="5"/>
        <v>0</v>
      </c>
      <c r="AB25" s="6">
        <v>6</v>
      </c>
      <c r="AC25" s="9">
        <f t="shared" si="15"/>
        <v>0</v>
      </c>
      <c r="AD25" s="1">
        <f t="shared" si="14"/>
        <v>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55</v>
      </c>
      <c r="B26" s="1" t="s">
        <v>32</v>
      </c>
      <c r="C26" s="1">
        <v>150</v>
      </c>
      <c r="D26" s="1"/>
      <c r="E26" s="1">
        <v>69</v>
      </c>
      <c r="F26" s="1">
        <v>77</v>
      </c>
      <c r="G26" s="6">
        <v>0.25</v>
      </c>
      <c r="H26" s="1">
        <v>180</v>
      </c>
      <c r="I26" s="1" t="str">
        <f>VLOOKUP(A26,[1]ЗПФ!$C:$K,9,0)</f>
        <v>матрица</v>
      </c>
      <c r="J26" s="1">
        <v>69</v>
      </c>
      <c r="K26" s="1">
        <f t="shared" si="1"/>
        <v>0</v>
      </c>
      <c r="L26" s="1"/>
      <c r="M26" s="1"/>
      <c r="N26" s="1"/>
      <c r="O26" s="1">
        <f t="shared" si="2"/>
        <v>13.8</v>
      </c>
      <c r="P26" s="5">
        <f t="shared" si="13"/>
        <v>116.20000000000002</v>
      </c>
      <c r="Q26" s="5">
        <f t="shared" ref="Q26:Q29" si="16">P26</f>
        <v>116.20000000000002</v>
      </c>
      <c r="R26" s="5"/>
      <c r="S26" s="1"/>
      <c r="T26" s="1">
        <f t="shared" ref="T26:T29" si="17">(F26+Q26)/O26</f>
        <v>14</v>
      </c>
      <c r="U26" s="1">
        <f t="shared" si="4"/>
        <v>5.5797101449275361</v>
      </c>
      <c r="V26" s="1">
        <v>2.2000000000000002</v>
      </c>
      <c r="W26" s="1">
        <v>9.1999999999999993</v>
      </c>
      <c r="X26" s="1">
        <v>13.4</v>
      </c>
      <c r="Y26" s="1">
        <v>3.2</v>
      </c>
      <c r="Z26" s="1" t="s">
        <v>124</v>
      </c>
      <c r="AA26" s="1">
        <f t="shared" si="5"/>
        <v>29.050000000000004</v>
      </c>
      <c r="AB26" s="6">
        <v>6</v>
      </c>
      <c r="AC26" s="9">
        <v>20</v>
      </c>
      <c r="AD26" s="1">
        <f t="shared" si="14"/>
        <v>30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56</v>
      </c>
      <c r="B27" s="1" t="s">
        <v>40</v>
      </c>
      <c r="C27" s="1">
        <v>181</v>
      </c>
      <c r="D27" s="1">
        <v>246</v>
      </c>
      <c r="E27" s="1">
        <v>168</v>
      </c>
      <c r="F27" s="1">
        <v>247</v>
      </c>
      <c r="G27" s="6">
        <v>1</v>
      </c>
      <c r="H27" s="1">
        <v>180</v>
      </c>
      <c r="I27" s="1" t="str">
        <f>VLOOKUP(A27,[1]ЗПФ!$C:$K,9,0)</f>
        <v>матрица</v>
      </c>
      <c r="J27" s="1">
        <v>216.1</v>
      </c>
      <c r="K27" s="1">
        <f t="shared" si="1"/>
        <v>-48.099999999999994</v>
      </c>
      <c r="L27" s="1"/>
      <c r="M27" s="1"/>
      <c r="N27" s="1"/>
      <c r="O27" s="1">
        <f t="shared" si="2"/>
        <v>33.6</v>
      </c>
      <c r="P27" s="5">
        <f t="shared" si="13"/>
        <v>223.40000000000003</v>
      </c>
      <c r="Q27" s="5">
        <f t="shared" si="16"/>
        <v>223.40000000000003</v>
      </c>
      <c r="R27" s="5"/>
      <c r="S27" s="1"/>
      <c r="T27" s="1">
        <f t="shared" si="17"/>
        <v>14</v>
      </c>
      <c r="U27" s="1">
        <f t="shared" si="4"/>
        <v>7.3511904761904763</v>
      </c>
      <c r="V27" s="1">
        <v>27.6</v>
      </c>
      <c r="W27" s="1">
        <v>28.6</v>
      </c>
      <c r="X27" s="1">
        <v>10.8</v>
      </c>
      <c r="Y27" s="1">
        <v>33.6</v>
      </c>
      <c r="Z27" s="1"/>
      <c r="AA27" s="1">
        <f t="shared" si="5"/>
        <v>223.40000000000003</v>
      </c>
      <c r="AB27" s="6">
        <v>6</v>
      </c>
      <c r="AC27" s="9">
        <v>38</v>
      </c>
      <c r="AD27" s="1">
        <f t="shared" si="14"/>
        <v>228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57</v>
      </c>
      <c r="B28" s="1" t="s">
        <v>32</v>
      </c>
      <c r="C28" s="1">
        <v>316</v>
      </c>
      <c r="D28" s="1">
        <v>1152</v>
      </c>
      <c r="E28" s="1">
        <v>448</v>
      </c>
      <c r="F28" s="1">
        <v>986</v>
      </c>
      <c r="G28" s="6">
        <v>0.25</v>
      </c>
      <c r="H28" s="1">
        <v>180</v>
      </c>
      <c r="I28" s="1" t="str">
        <f>VLOOKUP(A28,[1]ЗПФ!$C:$K,9,0)</f>
        <v>матрица</v>
      </c>
      <c r="J28" s="1">
        <v>444</v>
      </c>
      <c r="K28" s="1">
        <f t="shared" si="1"/>
        <v>4</v>
      </c>
      <c r="L28" s="1"/>
      <c r="M28" s="1"/>
      <c r="N28" s="1"/>
      <c r="O28" s="1">
        <f t="shared" si="2"/>
        <v>89.6</v>
      </c>
      <c r="P28" s="5">
        <f t="shared" si="13"/>
        <v>268.39999999999986</v>
      </c>
      <c r="Q28" s="5">
        <f t="shared" si="16"/>
        <v>268.39999999999986</v>
      </c>
      <c r="R28" s="5"/>
      <c r="S28" s="1"/>
      <c r="T28" s="1">
        <f t="shared" si="17"/>
        <v>14</v>
      </c>
      <c r="U28" s="1">
        <f t="shared" si="4"/>
        <v>11.004464285714286</v>
      </c>
      <c r="V28" s="1">
        <v>95.6</v>
      </c>
      <c r="W28" s="1">
        <v>78.2</v>
      </c>
      <c r="X28" s="1">
        <v>76.2</v>
      </c>
      <c r="Y28" s="1">
        <v>69.2</v>
      </c>
      <c r="Z28" s="1"/>
      <c r="AA28" s="1">
        <f t="shared" si="5"/>
        <v>67.099999999999966</v>
      </c>
      <c r="AB28" s="6">
        <v>12</v>
      </c>
      <c r="AC28" s="9">
        <v>23</v>
      </c>
      <c r="AD28" s="1">
        <f t="shared" si="14"/>
        <v>69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58</v>
      </c>
      <c r="B29" s="1" t="s">
        <v>32</v>
      </c>
      <c r="C29" s="1">
        <v>840</v>
      </c>
      <c r="D29" s="1">
        <v>264</v>
      </c>
      <c r="E29" s="1">
        <v>313</v>
      </c>
      <c r="F29" s="1">
        <v>654</v>
      </c>
      <c r="G29" s="6">
        <v>0.25</v>
      </c>
      <c r="H29" s="1">
        <v>180</v>
      </c>
      <c r="I29" s="1" t="str">
        <f>VLOOKUP(A29,[1]ЗПФ!$C:$K,9,0)</f>
        <v>матрица</v>
      </c>
      <c r="J29" s="1">
        <v>303</v>
      </c>
      <c r="K29" s="1">
        <f t="shared" si="1"/>
        <v>10</v>
      </c>
      <c r="L29" s="1"/>
      <c r="M29" s="1"/>
      <c r="N29" s="1"/>
      <c r="O29" s="1">
        <f t="shared" si="2"/>
        <v>62.6</v>
      </c>
      <c r="P29" s="5">
        <f t="shared" si="13"/>
        <v>222.39999999999998</v>
      </c>
      <c r="Q29" s="5">
        <f t="shared" si="16"/>
        <v>222.39999999999998</v>
      </c>
      <c r="R29" s="5"/>
      <c r="S29" s="1"/>
      <c r="T29" s="1">
        <f t="shared" si="17"/>
        <v>14</v>
      </c>
      <c r="U29" s="1">
        <f t="shared" si="4"/>
        <v>10.447284345047922</v>
      </c>
      <c r="V29" s="1">
        <v>64.400000000000006</v>
      </c>
      <c r="W29" s="1">
        <v>77.599999999999994</v>
      </c>
      <c r="X29" s="1">
        <v>46.6</v>
      </c>
      <c r="Y29" s="1">
        <v>110</v>
      </c>
      <c r="Z29" s="1" t="s">
        <v>124</v>
      </c>
      <c r="AA29" s="1">
        <f t="shared" si="5"/>
        <v>55.599999999999994</v>
      </c>
      <c r="AB29" s="6">
        <v>12</v>
      </c>
      <c r="AC29" s="9">
        <v>19</v>
      </c>
      <c r="AD29" s="1">
        <f t="shared" si="14"/>
        <v>57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59</v>
      </c>
      <c r="B30" s="1" t="s">
        <v>32</v>
      </c>
      <c r="C30" s="1">
        <v>38</v>
      </c>
      <c r="D30" s="1">
        <v>84</v>
      </c>
      <c r="E30" s="1">
        <v>27</v>
      </c>
      <c r="F30" s="1">
        <v>75</v>
      </c>
      <c r="G30" s="6">
        <v>0.25</v>
      </c>
      <c r="H30" s="1">
        <v>180</v>
      </c>
      <c r="I30" s="1" t="str">
        <f>VLOOKUP(A30,[1]ЗПФ!$C:$K,9,0)</f>
        <v>матрица</v>
      </c>
      <c r="J30" s="1">
        <v>27</v>
      </c>
      <c r="K30" s="1">
        <f t="shared" si="1"/>
        <v>0</v>
      </c>
      <c r="L30" s="1"/>
      <c r="M30" s="1"/>
      <c r="N30" s="1"/>
      <c r="O30" s="1">
        <f t="shared" si="2"/>
        <v>5.4</v>
      </c>
      <c r="P30" s="5"/>
      <c r="Q30" s="5"/>
      <c r="R30" s="5"/>
      <c r="S30" s="1"/>
      <c r="T30" s="1">
        <f t="shared" si="3"/>
        <v>13.888888888888888</v>
      </c>
      <c r="U30" s="1">
        <f t="shared" si="4"/>
        <v>13.888888888888888</v>
      </c>
      <c r="V30" s="1">
        <v>6.6</v>
      </c>
      <c r="W30" s="1">
        <v>4</v>
      </c>
      <c r="X30" s="1">
        <v>4.4000000000000004</v>
      </c>
      <c r="Y30" s="1">
        <v>3</v>
      </c>
      <c r="Z30" s="1"/>
      <c r="AA30" s="1">
        <f t="shared" si="5"/>
        <v>0</v>
      </c>
      <c r="AB30" s="6">
        <v>12</v>
      </c>
      <c r="AC30" s="9">
        <f t="shared" si="15"/>
        <v>0</v>
      </c>
      <c r="AD30" s="1">
        <f t="shared" si="14"/>
        <v>0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60</v>
      </c>
      <c r="B31" s="1" t="s">
        <v>32</v>
      </c>
      <c r="C31" s="1">
        <v>121</v>
      </c>
      <c r="D31" s="1"/>
      <c r="E31" s="1">
        <v>34</v>
      </c>
      <c r="F31" s="1">
        <v>84</v>
      </c>
      <c r="G31" s="6">
        <v>0.25</v>
      </c>
      <c r="H31" s="1">
        <v>180</v>
      </c>
      <c r="I31" s="1" t="str">
        <f>VLOOKUP(A31,[1]ЗПФ!$C:$K,9,0)</f>
        <v>матрица</v>
      </c>
      <c r="J31" s="1">
        <v>34</v>
      </c>
      <c r="K31" s="1">
        <f t="shared" si="1"/>
        <v>0</v>
      </c>
      <c r="L31" s="1"/>
      <c r="M31" s="1"/>
      <c r="N31" s="1"/>
      <c r="O31" s="1">
        <f t="shared" si="2"/>
        <v>6.8</v>
      </c>
      <c r="P31" s="5">
        <f t="shared" si="13"/>
        <v>11.200000000000003</v>
      </c>
      <c r="Q31" s="5">
        <f>P31</f>
        <v>11.200000000000003</v>
      </c>
      <c r="R31" s="5"/>
      <c r="S31" s="1"/>
      <c r="T31" s="1">
        <f>(F31+Q31)/O31</f>
        <v>14</v>
      </c>
      <c r="U31" s="1">
        <f t="shared" si="4"/>
        <v>12.352941176470589</v>
      </c>
      <c r="V31" s="1">
        <v>2.8</v>
      </c>
      <c r="W31" s="1">
        <v>4.8</v>
      </c>
      <c r="X31" s="1">
        <v>4.8</v>
      </c>
      <c r="Y31" s="1">
        <v>2.4</v>
      </c>
      <c r="Z31" s="1"/>
      <c r="AA31" s="1">
        <f t="shared" si="5"/>
        <v>2.8000000000000007</v>
      </c>
      <c r="AB31" s="6">
        <v>6</v>
      </c>
      <c r="AC31" s="9">
        <v>2</v>
      </c>
      <c r="AD31" s="1">
        <f t="shared" si="14"/>
        <v>3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62</v>
      </c>
      <c r="B32" s="1" t="s">
        <v>32</v>
      </c>
      <c r="C32" s="1">
        <v>213</v>
      </c>
      <c r="D32" s="1">
        <v>456</v>
      </c>
      <c r="E32" s="1">
        <v>143</v>
      </c>
      <c r="F32" s="1">
        <v>489</v>
      </c>
      <c r="G32" s="6">
        <v>0.25</v>
      </c>
      <c r="H32" s="1">
        <v>180</v>
      </c>
      <c r="I32" s="1" t="str">
        <f>VLOOKUP(A32,[1]ЗПФ!$C:$K,9,0)</f>
        <v>матрица</v>
      </c>
      <c r="J32" s="1">
        <v>137</v>
      </c>
      <c r="K32" s="1">
        <f t="shared" si="1"/>
        <v>6</v>
      </c>
      <c r="L32" s="1"/>
      <c r="M32" s="1"/>
      <c r="N32" s="1"/>
      <c r="O32" s="1">
        <f t="shared" si="2"/>
        <v>28.6</v>
      </c>
      <c r="P32" s="5"/>
      <c r="Q32" s="5"/>
      <c r="R32" s="5"/>
      <c r="S32" s="1"/>
      <c r="T32" s="1">
        <f t="shared" si="3"/>
        <v>17.097902097902097</v>
      </c>
      <c r="U32" s="1">
        <f t="shared" si="4"/>
        <v>17.097902097902097</v>
      </c>
      <c r="V32" s="1">
        <v>16.8</v>
      </c>
      <c r="W32" s="1">
        <v>51.2</v>
      </c>
      <c r="X32" s="1">
        <v>24.2</v>
      </c>
      <c r="Y32" s="1">
        <v>40.6</v>
      </c>
      <c r="Z32" s="1"/>
      <c r="AA32" s="1">
        <f t="shared" si="5"/>
        <v>0</v>
      </c>
      <c r="AB32" s="6">
        <v>12</v>
      </c>
      <c r="AC32" s="9">
        <f t="shared" si="15"/>
        <v>0</v>
      </c>
      <c r="AD32" s="1">
        <f t="shared" si="14"/>
        <v>0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63</v>
      </c>
      <c r="B33" s="1" t="s">
        <v>32</v>
      </c>
      <c r="C33" s="1">
        <v>51</v>
      </c>
      <c r="D33" s="1"/>
      <c r="E33" s="1">
        <v>36</v>
      </c>
      <c r="F33" s="1">
        <v>14</v>
      </c>
      <c r="G33" s="6">
        <v>0.75</v>
      </c>
      <c r="H33" s="1">
        <v>180</v>
      </c>
      <c r="I33" s="1" t="str">
        <f>VLOOKUP(A33,[1]ЗПФ!$C:$K,9,0)</f>
        <v>матрица</v>
      </c>
      <c r="J33" s="1">
        <v>34</v>
      </c>
      <c r="K33" s="1">
        <f t="shared" si="1"/>
        <v>2</v>
      </c>
      <c r="L33" s="1"/>
      <c r="M33" s="1"/>
      <c r="N33" s="1"/>
      <c r="O33" s="1">
        <f t="shared" si="2"/>
        <v>7.2</v>
      </c>
      <c r="P33" s="5">
        <f>12*O33-F33</f>
        <v>72.400000000000006</v>
      </c>
      <c r="Q33" s="5">
        <f t="shared" ref="Q33:Q34" si="18">P33</f>
        <v>72.400000000000006</v>
      </c>
      <c r="R33" s="5"/>
      <c r="S33" s="1"/>
      <c r="T33" s="1">
        <f t="shared" ref="T33:T34" si="19">(F33+Q33)/O33</f>
        <v>12</v>
      </c>
      <c r="U33" s="1">
        <f t="shared" si="4"/>
        <v>1.9444444444444444</v>
      </c>
      <c r="V33" s="1">
        <v>3</v>
      </c>
      <c r="W33" s="1">
        <v>4.8</v>
      </c>
      <c r="X33" s="1">
        <v>5</v>
      </c>
      <c r="Y33" s="1">
        <v>7.2</v>
      </c>
      <c r="Z33" s="1"/>
      <c r="AA33" s="1">
        <f t="shared" si="5"/>
        <v>54.300000000000004</v>
      </c>
      <c r="AB33" s="6">
        <v>8</v>
      </c>
      <c r="AC33" s="9">
        <v>10</v>
      </c>
      <c r="AD33" s="1">
        <f t="shared" si="14"/>
        <v>60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64</v>
      </c>
      <c r="B34" s="1" t="s">
        <v>32</v>
      </c>
      <c r="C34" s="1">
        <v>112</v>
      </c>
      <c r="D34" s="1"/>
      <c r="E34" s="1">
        <v>35</v>
      </c>
      <c r="F34" s="1">
        <v>74</v>
      </c>
      <c r="G34" s="6">
        <v>0.75</v>
      </c>
      <c r="H34" s="1">
        <v>180</v>
      </c>
      <c r="I34" s="1" t="str">
        <f>VLOOKUP(A34,[1]ЗПФ!$C:$K,9,0)</f>
        <v>матрица</v>
      </c>
      <c r="J34" s="1">
        <v>35</v>
      </c>
      <c r="K34" s="1">
        <f t="shared" si="1"/>
        <v>0</v>
      </c>
      <c r="L34" s="1"/>
      <c r="M34" s="1"/>
      <c r="N34" s="1"/>
      <c r="O34" s="1">
        <f t="shared" si="2"/>
        <v>7</v>
      </c>
      <c r="P34" s="5">
        <f t="shared" si="13"/>
        <v>24</v>
      </c>
      <c r="Q34" s="5">
        <f t="shared" si="18"/>
        <v>24</v>
      </c>
      <c r="R34" s="5"/>
      <c r="S34" s="1"/>
      <c r="T34" s="1">
        <f t="shared" si="19"/>
        <v>14</v>
      </c>
      <c r="U34" s="1">
        <f t="shared" si="4"/>
        <v>10.571428571428571</v>
      </c>
      <c r="V34" s="1">
        <v>4.2</v>
      </c>
      <c r="W34" s="1">
        <v>8.6</v>
      </c>
      <c r="X34" s="1">
        <v>9.4</v>
      </c>
      <c r="Y34" s="1">
        <v>6</v>
      </c>
      <c r="Z34" s="1"/>
      <c r="AA34" s="1">
        <f t="shared" si="5"/>
        <v>18</v>
      </c>
      <c r="AB34" s="6">
        <v>8</v>
      </c>
      <c r="AC34" s="9">
        <v>3</v>
      </c>
      <c r="AD34" s="1">
        <f t="shared" si="14"/>
        <v>18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65</v>
      </c>
      <c r="B35" s="1" t="s">
        <v>32</v>
      </c>
      <c r="C35" s="1">
        <v>32</v>
      </c>
      <c r="D35" s="1">
        <v>56</v>
      </c>
      <c r="E35" s="18">
        <f>24+E36</f>
        <v>25</v>
      </c>
      <c r="F35" s="18">
        <f>62+F36</f>
        <v>73</v>
      </c>
      <c r="G35" s="6">
        <v>0.75</v>
      </c>
      <c r="H35" s="1">
        <v>180</v>
      </c>
      <c r="I35" s="1" t="str">
        <f>VLOOKUP(A35,[1]ЗПФ!$C:$K,9,0)</f>
        <v>матрица</v>
      </c>
      <c r="J35" s="1">
        <v>24</v>
      </c>
      <c r="K35" s="1">
        <f t="shared" si="1"/>
        <v>1</v>
      </c>
      <c r="L35" s="1"/>
      <c r="M35" s="1"/>
      <c r="N35" s="1"/>
      <c r="O35" s="1">
        <f t="shared" si="2"/>
        <v>5</v>
      </c>
      <c r="P35" s="5"/>
      <c r="Q35" s="5"/>
      <c r="R35" s="5"/>
      <c r="S35" s="1"/>
      <c r="T35" s="1">
        <f t="shared" si="3"/>
        <v>14.6</v>
      </c>
      <c r="U35" s="1">
        <f t="shared" si="4"/>
        <v>14.6</v>
      </c>
      <c r="V35" s="1">
        <v>3.4</v>
      </c>
      <c r="W35" s="1">
        <v>8.1999999999999993</v>
      </c>
      <c r="X35" s="1">
        <v>6.2</v>
      </c>
      <c r="Y35" s="1">
        <v>7.8</v>
      </c>
      <c r="Z35" s="1" t="s">
        <v>66</v>
      </c>
      <c r="AA35" s="1">
        <f t="shared" si="5"/>
        <v>0</v>
      </c>
      <c r="AB35" s="6">
        <v>8</v>
      </c>
      <c r="AC35" s="9">
        <f t="shared" si="15"/>
        <v>0</v>
      </c>
      <c r="AD35" s="1">
        <f t="shared" si="14"/>
        <v>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4" t="s">
        <v>67</v>
      </c>
      <c r="B36" s="14" t="s">
        <v>32</v>
      </c>
      <c r="C36" s="14">
        <v>12</v>
      </c>
      <c r="D36" s="14"/>
      <c r="E36" s="18">
        <v>1</v>
      </c>
      <c r="F36" s="18">
        <v>11</v>
      </c>
      <c r="G36" s="15">
        <v>0</v>
      </c>
      <c r="H36" s="14" t="e">
        <v>#N/A</v>
      </c>
      <c r="I36" s="14" t="s">
        <v>120</v>
      </c>
      <c r="J36" s="14">
        <v>1</v>
      </c>
      <c r="K36" s="14">
        <f t="shared" si="1"/>
        <v>0</v>
      </c>
      <c r="L36" s="14"/>
      <c r="M36" s="14"/>
      <c r="N36" s="14"/>
      <c r="O36" s="14">
        <f t="shared" si="2"/>
        <v>0.2</v>
      </c>
      <c r="P36" s="16"/>
      <c r="Q36" s="16"/>
      <c r="R36" s="16"/>
      <c r="S36" s="14"/>
      <c r="T36" s="14">
        <f t="shared" si="3"/>
        <v>55</v>
      </c>
      <c r="U36" s="14">
        <f t="shared" si="4"/>
        <v>55</v>
      </c>
      <c r="V36" s="14">
        <v>1.4</v>
      </c>
      <c r="W36" s="14">
        <v>0.4</v>
      </c>
      <c r="X36" s="14">
        <v>0.4</v>
      </c>
      <c r="Y36" s="14">
        <v>0.6</v>
      </c>
      <c r="Z36" s="14" t="s">
        <v>68</v>
      </c>
      <c r="AA36" s="14">
        <f t="shared" si="5"/>
        <v>0</v>
      </c>
      <c r="AB36" s="15">
        <v>0</v>
      </c>
      <c r="AC36" s="17"/>
      <c r="AD36" s="14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69</v>
      </c>
      <c r="B37" s="1" t="s">
        <v>32</v>
      </c>
      <c r="C37" s="1">
        <v>123</v>
      </c>
      <c r="D37" s="1"/>
      <c r="E37" s="1">
        <v>49</v>
      </c>
      <c r="F37" s="1">
        <v>58</v>
      </c>
      <c r="G37" s="6">
        <v>0.75</v>
      </c>
      <c r="H37" s="1">
        <v>180</v>
      </c>
      <c r="I37" s="1" t="str">
        <f>VLOOKUP(A37,[1]ЗПФ!$C:$K,9,0)</f>
        <v>матрица</v>
      </c>
      <c r="J37" s="1">
        <v>49</v>
      </c>
      <c r="K37" s="1">
        <f t="shared" si="1"/>
        <v>0</v>
      </c>
      <c r="L37" s="1"/>
      <c r="M37" s="1"/>
      <c r="N37" s="1"/>
      <c r="O37" s="1">
        <f t="shared" si="2"/>
        <v>9.8000000000000007</v>
      </c>
      <c r="P37" s="5">
        <f t="shared" ref="P37:P39" si="20">14*O37-F37</f>
        <v>79.200000000000017</v>
      </c>
      <c r="Q37" s="5">
        <f>P37</f>
        <v>79.200000000000017</v>
      </c>
      <c r="R37" s="5"/>
      <c r="S37" s="1"/>
      <c r="T37" s="1">
        <f>(F37+Q37)/O37</f>
        <v>14</v>
      </c>
      <c r="U37" s="1">
        <f t="shared" si="4"/>
        <v>5.9183673469387754</v>
      </c>
      <c r="V37" s="1">
        <v>6.6</v>
      </c>
      <c r="W37" s="1">
        <v>10</v>
      </c>
      <c r="X37" s="1">
        <v>4.2</v>
      </c>
      <c r="Y37" s="1">
        <v>4.8</v>
      </c>
      <c r="Z37" s="1"/>
      <c r="AA37" s="1">
        <f t="shared" si="5"/>
        <v>59.400000000000013</v>
      </c>
      <c r="AB37" s="6">
        <v>8</v>
      </c>
      <c r="AC37" s="9">
        <v>10</v>
      </c>
      <c r="AD37" s="1">
        <f t="shared" ref="AD37:AD41" si="21">AC37*AB37*G37</f>
        <v>60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70</v>
      </c>
      <c r="B38" s="1" t="s">
        <v>32</v>
      </c>
      <c r="C38" s="1">
        <v>-16</v>
      </c>
      <c r="D38" s="1"/>
      <c r="E38" s="19">
        <f>E42</f>
        <v>6</v>
      </c>
      <c r="F38" s="19">
        <f>-16+F42</f>
        <v>47</v>
      </c>
      <c r="G38" s="6">
        <v>0.43</v>
      </c>
      <c r="H38" s="1">
        <v>180</v>
      </c>
      <c r="I38" s="1" t="str">
        <f>VLOOKUP(A38,[1]ЗПФ!$C:$K,9,0)</f>
        <v>матрица</v>
      </c>
      <c r="J38" s="1"/>
      <c r="K38" s="1">
        <f t="shared" ref="K38:K67" si="22">E38-J38</f>
        <v>6</v>
      </c>
      <c r="L38" s="1"/>
      <c r="M38" s="1"/>
      <c r="N38" s="1"/>
      <c r="O38" s="1">
        <f t="shared" si="2"/>
        <v>1.2</v>
      </c>
      <c r="P38" s="5"/>
      <c r="Q38" s="5"/>
      <c r="R38" s="5"/>
      <c r="S38" s="1"/>
      <c r="T38" s="1">
        <f t="shared" si="3"/>
        <v>39.166666666666671</v>
      </c>
      <c r="U38" s="1">
        <f t="shared" si="4"/>
        <v>39.166666666666671</v>
      </c>
      <c r="V38" s="1">
        <v>0</v>
      </c>
      <c r="W38" s="1">
        <v>0</v>
      </c>
      <c r="X38" s="1">
        <v>3.2</v>
      </c>
      <c r="Y38" s="1">
        <v>0</v>
      </c>
      <c r="Z38" s="1" t="s">
        <v>71</v>
      </c>
      <c r="AA38" s="1">
        <f t="shared" si="5"/>
        <v>0</v>
      </c>
      <c r="AB38" s="20">
        <v>16</v>
      </c>
      <c r="AC38" s="9">
        <v>0</v>
      </c>
      <c r="AD38" s="1">
        <f t="shared" si="21"/>
        <v>0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72</v>
      </c>
      <c r="B39" s="1" t="s">
        <v>32</v>
      </c>
      <c r="C39" s="1">
        <v>159</v>
      </c>
      <c r="D39" s="1">
        <v>32</v>
      </c>
      <c r="E39" s="1">
        <v>52</v>
      </c>
      <c r="F39" s="1">
        <v>129</v>
      </c>
      <c r="G39" s="6">
        <v>0.9</v>
      </c>
      <c r="H39" s="1">
        <v>180</v>
      </c>
      <c r="I39" s="1" t="str">
        <f>VLOOKUP(A39,[1]ЗПФ!$C:$K,9,0)</f>
        <v>матрица</v>
      </c>
      <c r="J39" s="1">
        <v>52</v>
      </c>
      <c r="K39" s="1">
        <f t="shared" si="22"/>
        <v>0</v>
      </c>
      <c r="L39" s="1"/>
      <c r="M39" s="1"/>
      <c r="N39" s="1"/>
      <c r="O39" s="1">
        <f t="shared" si="2"/>
        <v>10.4</v>
      </c>
      <c r="P39" s="5">
        <f t="shared" si="20"/>
        <v>16.599999999999994</v>
      </c>
      <c r="Q39" s="5">
        <f>P39</f>
        <v>16.599999999999994</v>
      </c>
      <c r="R39" s="5"/>
      <c r="S39" s="1"/>
      <c r="T39" s="1">
        <f>(F39+Q39)/O39</f>
        <v>13.999999999999998</v>
      </c>
      <c r="U39" s="1">
        <f t="shared" si="4"/>
        <v>12.403846153846153</v>
      </c>
      <c r="V39" s="1">
        <v>7.4</v>
      </c>
      <c r="W39" s="1">
        <v>15.4</v>
      </c>
      <c r="X39" s="1">
        <v>13.4</v>
      </c>
      <c r="Y39" s="1">
        <v>22</v>
      </c>
      <c r="Z39" s="1"/>
      <c r="AA39" s="1">
        <f t="shared" si="5"/>
        <v>14.939999999999996</v>
      </c>
      <c r="AB39" s="6">
        <v>8</v>
      </c>
      <c r="AC39" s="9">
        <v>3</v>
      </c>
      <c r="AD39" s="1">
        <f t="shared" si="21"/>
        <v>21.6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73</v>
      </c>
      <c r="B40" s="1" t="s">
        <v>32</v>
      </c>
      <c r="C40" s="1">
        <v>123</v>
      </c>
      <c r="D40" s="1"/>
      <c r="E40" s="1">
        <v>20</v>
      </c>
      <c r="F40" s="1">
        <v>100</v>
      </c>
      <c r="G40" s="6">
        <v>0.43</v>
      </c>
      <c r="H40" s="1">
        <v>180</v>
      </c>
      <c r="I40" s="1" t="str">
        <f>VLOOKUP(A40,[1]ЗПФ!$C:$K,9,0)</f>
        <v>матрица</v>
      </c>
      <c r="J40" s="1">
        <v>12</v>
      </c>
      <c r="K40" s="1">
        <f t="shared" si="22"/>
        <v>8</v>
      </c>
      <c r="L40" s="1"/>
      <c r="M40" s="1"/>
      <c r="N40" s="1"/>
      <c r="O40" s="1">
        <f t="shared" si="2"/>
        <v>4</v>
      </c>
      <c r="P40" s="5"/>
      <c r="Q40" s="5"/>
      <c r="R40" s="5"/>
      <c r="S40" s="1"/>
      <c r="T40" s="1">
        <f t="shared" si="3"/>
        <v>25</v>
      </c>
      <c r="U40" s="1">
        <f t="shared" si="4"/>
        <v>25</v>
      </c>
      <c r="V40" s="1">
        <v>0.8</v>
      </c>
      <c r="W40" s="1">
        <v>0</v>
      </c>
      <c r="X40" s="1">
        <v>0.8</v>
      </c>
      <c r="Y40" s="1">
        <v>8</v>
      </c>
      <c r="Z40" s="18" t="s">
        <v>61</v>
      </c>
      <c r="AA40" s="1">
        <f t="shared" si="5"/>
        <v>0</v>
      </c>
      <c r="AB40" s="6">
        <v>16</v>
      </c>
      <c r="AC40" s="9">
        <f t="shared" ref="AC40" si="23">Q40/AB40</f>
        <v>0</v>
      </c>
      <c r="AD40" s="1">
        <f t="shared" si="21"/>
        <v>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74</v>
      </c>
      <c r="B41" s="1" t="s">
        <v>32</v>
      </c>
      <c r="C41" s="1">
        <v>176</v>
      </c>
      <c r="D41" s="1">
        <v>16</v>
      </c>
      <c r="E41" s="1">
        <v>121</v>
      </c>
      <c r="F41" s="1">
        <v>55</v>
      </c>
      <c r="G41" s="6">
        <v>0.9</v>
      </c>
      <c r="H41" s="1">
        <v>180</v>
      </c>
      <c r="I41" s="1" t="str">
        <f>VLOOKUP(A41,[1]ЗПФ!$C:$K,9,0)</f>
        <v>матрица</v>
      </c>
      <c r="J41" s="1">
        <v>124</v>
      </c>
      <c r="K41" s="1">
        <f t="shared" si="22"/>
        <v>-3</v>
      </c>
      <c r="L41" s="1"/>
      <c r="M41" s="1"/>
      <c r="N41" s="1"/>
      <c r="O41" s="1">
        <f t="shared" si="2"/>
        <v>24.2</v>
      </c>
      <c r="P41" s="5">
        <f>12*O41-F41</f>
        <v>235.39999999999998</v>
      </c>
      <c r="Q41" s="5">
        <f>P41</f>
        <v>235.39999999999998</v>
      </c>
      <c r="R41" s="5"/>
      <c r="S41" s="1"/>
      <c r="T41" s="1">
        <f>(F41+Q41)/O41</f>
        <v>12</v>
      </c>
      <c r="U41" s="1">
        <f t="shared" si="4"/>
        <v>2.2727272727272729</v>
      </c>
      <c r="V41" s="1">
        <v>10</v>
      </c>
      <c r="W41" s="1">
        <v>16.2</v>
      </c>
      <c r="X41" s="1">
        <v>13.6</v>
      </c>
      <c r="Y41" s="1">
        <v>23.8</v>
      </c>
      <c r="Z41" s="1"/>
      <c r="AA41" s="1">
        <f t="shared" si="5"/>
        <v>211.85999999999999</v>
      </c>
      <c r="AB41" s="6">
        <v>8</v>
      </c>
      <c r="AC41" s="9">
        <v>30</v>
      </c>
      <c r="AD41" s="1">
        <f t="shared" si="21"/>
        <v>216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4" t="s">
        <v>75</v>
      </c>
      <c r="B42" s="14" t="s">
        <v>32</v>
      </c>
      <c r="C42" s="14">
        <v>70</v>
      </c>
      <c r="D42" s="14"/>
      <c r="E42" s="19">
        <v>6</v>
      </c>
      <c r="F42" s="19">
        <v>63</v>
      </c>
      <c r="G42" s="15">
        <v>0</v>
      </c>
      <c r="H42" s="14">
        <v>180</v>
      </c>
      <c r="I42" s="14" t="s">
        <v>120</v>
      </c>
      <c r="J42" s="14">
        <v>6</v>
      </c>
      <c r="K42" s="14">
        <f t="shared" si="22"/>
        <v>0</v>
      </c>
      <c r="L42" s="14"/>
      <c r="M42" s="14"/>
      <c r="N42" s="14"/>
      <c r="O42" s="14">
        <f t="shared" si="2"/>
        <v>1.2</v>
      </c>
      <c r="P42" s="16"/>
      <c r="Q42" s="16"/>
      <c r="R42" s="16"/>
      <c r="S42" s="14"/>
      <c r="T42" s="14">
        <f t="shared" si="3"/>
        <v>52.5</v>
      </c>
      <c r="U42" s="14">
        <f t="shared" si="4"/>
        <v>52.5</v>
      </c>
      <c r="V42" s="14">
        <v>2</v>
      </c>
      <c r="W42" s="14">
        <v>0</v>
      </c>
      <c r="X42" s="14">
        <v>3.8</v>
      </c>
      <c r="Y42" s="14">
        <v>2.2000000000000002</v>
      </c>
      <c r="Z42" s="14" t="s">
        <v>76</v>
      </c>
      <c r="AA42" s="14">
        <f t="shared" si="5"/>
        <v>0</v>
      </c>
      <c r="AB42" s="15">
        <v>0</v>
      </c>
      <c r="AC42" s="17"/>
      <c r="AD42" s="14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77</v>
      </c>
      <c r="B43" s="1" t="s">
        <v>32</v>
      </c>
      <c r="C43" s="1">
        <v>284</v>
      </c>
      <c r="D43" s="1">
        <v>136</v>
      </c>
      <c r="E43" s="1">
        <v>168</v>
      </c>
      <c r="F43" s="1">
        <v>245</v>
      </c>
      <c r="G43" s="6">
        <v>0.9</v>
      </c>
      <c r="H43" s="1">
        <v>180</v>
      </c>
      <c r="I43" s="1" t="str">
        <f>VLOOKUP(A43,[1]ЗПФ!$C:$K,9,0)</f>
        <v>матрица</v>
      </c>
      <c r="J43" s="1">
        <v>168</v>
      </c>
      <c r="K43" s="1">
        <f t="shared" si="22"/>
        <v>0</v>
      </c>
      <c r="L43" s="1"/>
      <c r="M43" s="1"/>
      <c r="N43" s="1"/>
      <c r="O43" s="1">
        <f t="shared" si="2"/>
        <v>33.6</v>
      </c>
      <c r="P43" s="5">
        <f>14*O43-F43</f>
        <v>225.40000000000003</v>
      </c>
      <c r="Q43" s="5">
        <f>P43</f>
        <v>225.40000000000003</v>
      </c>
      <c r="R43" s="5"/>
      <c r="S43" s="1"/>
      <c r="T43" s="1">
        <f>(F43+Q43)/O43</f>
        <v>14</v>
      </c>
      <c r="U43" s="1">
        <f t="shared" si="4"/>
        <v>7.2916666666666661</v>
      </c>
      <c r="V43" s="1">
        <v>27.4</v>
      </c>
      <c r="W43" s="1">
        <v>29</v>
      </c>
      <c r="X43" s="1">
        <v>32.799999999999997</v>
      </c>
      <c r="Y43" s="1">
        <v>40</v>
      </c>
      <c r="Z43" s="1"/>
      <c r="AA43" s="1">
        <f t="shared" si="5"/>
        <v>202.86000000000004</v>
      </c>
      <c r="AB43" s="6">
        <v>8</v>
      </c>
      <c r="AC43" s="9">
        <v>29</v>
      </c>
      <c r="AD43" s="1">
        <f>AC43*AB43*G43</f>
        <v>208.8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4" t="s">
        <v>78</v>
      </c>
      <c r="B44" s="14" t="s">
        <v>32</v>
      </c>
      <c r="C44" s="14">
        <v>86</v>
      </c>
      <c r="D44" s="14">
        <v>16</v>
      </c>
      <c r="E44" s="19">
        <v>5</v>
      </c>
      <c r="F44" s="19">
        <v>94</v>
      </c>
      <c r="G44" s="15">
        <v>0</v>
      </c>
      <c r="H44" s="14">
        <v>180</v>
      </c>
      <c r="I44" s="14" t="s">
        <v>120</v>
      </c>
      <c r="J44" s="14">
        <v>8</v>
      </c>
      <c r="K44" s="14">
        <f t="shared" si="22"/>
        <v>-3</v>
      </c>
      <c r="L44" s="14"/>
      <c r="M44" s="14"/>
      <c r="N44" s="14"/>
      <c r="O44" s="14">
        <f t="shared" si="2"/>
        <v>1</v>
      </c>
      <c r="P44" s="16"/>
      <c r="Q44" s="16"/>
      <c r="R44" s="16"/>
      <c r="S44" s="14"/>
      <c r="T44" s="14">
        <f t="shared" si="3"/>
        <v>94</v>
      </c>
      <c r="U44" s="14">
        <f t="shared" si="4"/>
        <v>94</v>
      </c>
      <c r="V44" s="14">
        <v>4.4000000000000004</v>
      </c>
      <c r="W44" s="14">
        <v>2.6</v>
      </c>
      <c r="X44" s="14">
        <v>5</v>
      </c>
      <c r="Y44" s="14">
        <v>6.2</v>
      </c>
      <c r="Z44" s="14" t="s">
        <v>79</v>
      </c>
      <c r="AA44" s="14">
        <f t="shared" si="5"/>
        <v>0</v>
      </c>
      <c r="AB44" s="15">
        <v>0</v>
      </c>
      <c r="AC44" s="17"/>
      <c r="AD44" s="14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80</v>
      </c>
      <c r="B45" s="1" t="s">
        <v>32</v>
      </c>
      <c r="C45" s="1">
        <v>-32</v>
      </c>
      <c r="D45" s="1"/>
      <c r="E45" s="19">
        <f>16+E44</f>
        <v>21</v>
      </c>
      <c r="F45" s="19">
        <f>-48+F44</f>
        <v>46</v>
      </c>
      <c r="G45" s="6">
        <v>0.43</v>
      </c>
      <c r="H45" s="1">
        <v>180</v>
      </c>
      <c r="I45" s="1" t="str">
        <f>VLOOKUP(A45,[1]ЗПФ!$C:$K,9,0)</f>
        <v>матрица</v>
      </c>
      <c r="J45" s="1">
        <v>8</v>
      </c>
      <c r="K45" s="1">
        <f t="shared" si="22"/>
        <v>13</v>
      </c>
      <c r="L45" s="1"/>
      <c r="M45" s="1"/>
      <c r="N45" s="1"/>
      <c r="O45" s="1">
        <f t="shared" si="2"/>
        <v>4.2</v>
      </c>
      <c r="P45" s="5">
        <f t="shared" ref="P45:P49" si="24">14*O45-F45</f>
        <v>12.800000000000004</v>
      </c>
      <c r="Q45" s="5">
        <f t="shared" ref="Q45:Q46" si="25">P45</f>
        <v>12.800000000000004</v>
      </c>
      <c r="R45" s="5"/>
      <c r="S45" s="1"/>
      <c r="T45" s="1">
        <f t="shared" ref="T45:T46" si="26">(F45+Q45)/O45</f>
        <v>14</v>
      </c>
      <c r="U45" s="1">
        <f t="shared" si="4"/>
        <v>10.952380952380953</v>
      </c>
      <c r="V45" s="1">
        <v>0</v>
      </c>
      <c r="W45" s="1">
        <v>0</v>
      </c>
      <c r="X45" s="1">
        <v>0</v>
      </c>
      <c r="Y45" s="1">
        <v>3.2</v>
      </c>
      <c r="Z45" s="1" t="s">
        <v>79</v>
      </c>
      <c r="AA45" s="1">
        <f t="shared" si="5"/>
        <v>5.5040000000000013</v>
      </c>
      <c r="AB45" s="6">
        <v>16</v>
      </c>
      <c r="AC45" s="9">
        <v>1</v>
      </c>
      <c r="AD45" s="1">
        <f>AC45*AB45*G45</f>
        <v>6.88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81</v>
      </c>
      <c r="B46" s="1" t="s">
        <v>32</v>
      </c>
      <c r="C46" s="1">
        <v>338</v>
      </c>
      <c r="D46" s="1">
        <v>176</v>
      </c>
      <c r="E46" s="1">
        <v>195</v>
      </c>
      <c r="F46" s="1">
        <v>308</v>
      </c>
      <c r="G46" s="6">
        <v>0.9</v>
      </c>
      <c r="H46" s="1">
        <v>180</v>
      </c>
      <c r="I46" s="1" t="str">
        <f>VLOOKUP(A46,[1]ЗПФ!$C:$K,9,0)</f>
        <v>матрица</v>
      </c>
      <c r="J46" s="1">
        <v>192</v>
      </c>
      <c r="K46" s="1">
        <f t="shared" si="22"/>
        <v>3</v>
      </c>
      <c r="L46" s="1"/>
      <c r="M46" s="1"/>
      <c r="N46" s="1"/>
      <c r="O46" s="1">
        <f t="shared" si="2"/>
        <v>39</v>
      </c>
      <c r="P46" s="5">
        <f t="shared" si="24"/>
        <v>238</v>
      </c>
      <c r="Q46" s="5">
        <f t="shared" si="25"/>
        <v>238</v>
      </c>
      <c r="R46" s="5"/>
      <c r="S46" s="1"/>
      <c r="T46" s="1">
        <f t="shared" si="26"/>
        <v>14</v>
      </c>
      <c r="U46" s="1">
        <f t="shared" si="4"/>
        <v>7.8974358974358978</v>
      </c>
      <c r="V46" s="1">
        <v>26.6</v>
      </c>
      <c r="W46" s="1">
        <v>45</v>
      </c>
      <c r="X46" s="1">
        <v>37.6</v>
      </c>
      <c r="Y46" s="1">
        <v>37.6</v>
      </c>
      <c r="Z46" s="1"/>
      <c r="AA46" s="1">
        <f t="shared" si="5"/>
        <v>214.20000000000002</v>
      </c>
      <c r="AB46" s="6">
        <v>8</v>
      </c>
      <c r="AC46" s="9">
        <v>30</v>
      </c>
      <c r="AD46" s="1">
        <f t="shared" ref="AD46:AD50" si="27">AC46*AB46*G46</f>
        <v>216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82</v>
      </c>
      <c r="B47" s="1" t="s">
        <v>32</v>
      </c>
      <c r="C47" s="1">
        <v>74</v>
      </c>
      <c r="D47" s="1">
        <v>48</v>
      </c>
      <c r="E47" s="1">
        <v>23</v>
      </c>
      <c r="F47" s="1">
        <v>96</v>
      </c>
      <c r="G47" s="6">
        <v>0.43</v>
      </c>
      <c r="H47" s="1">
        <v>180</v>
      </c>
      <c r="I47" s="1" t="str">
        <f>VLOOKUP(A47,[1]ЗПФ!$C:$K,9,0)</f>
        <v>матрица</v>
      </c>
      <c r="J47" s="1">
        <v>15</v>
      </c>
      <c r="K47" s="1">
        <f t="shared" si="22"/>
        <v>8</v>
      </c>
      <c r="L47" s="1"/>
      <c r="M47" s="1"/>
      <c r="N47" s="1"/>
      <c r="O47" s="1">
        <f t="shared" si="2"/>
        <v>4.5999999999999996</v>
      </c>
      <c r="P47" s="5"/>
      <c r="Q47" s="5"/>
      <c r="R47" s="5"/>
      <c r="S47" s="1"/>
      <c r="T47" s="1">
        <f t="shared" si="3"/>
        <v>20.869565217391305</v>
      </c>
      <c r="U47" s="1">
        <f t="shared" si="4"/>
        <v>20.869565217391305</v>
      </c>
      <c r="V47" s="1">
        <v>3</v>
      </c>
      <c r="W47" s="1">
        <v>8.8000000000000007</v>
      </c>
      <c r="X47" s="1">
        <v>8.6</v>
      </c>
      <c r="Y47" s="1">
        <v>9.4</v>
      </c>
      <c r="Z47" s="1"/>
      <c r="AA47" s="1">
        <f t="shared" si="5"/>
        <v>0</v>
      </c>
      <c r="AB47" s="6">
        <v>16</v>
      </c>
      <c r="AC47" s="9">
        <f t="shared" ref="AC47:AC50" si="28">Q47/AB47</f>
        <v>0</v>
      </c>
      <c r="AD47" s="1">
        <f t="shared" si="27"/>
        <v>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83</v>
      </c>
      <c r="B48" s="1" t="s">
        <v>40</v>
      </c>
      <c r="C48" s="1">
        <v>1151.3</v>
      </c>
      <c r="D48" s="1">
        <v>290</v>
      </c>
      <c r="E48" s="1">
        <v>465</v>
      </c>
      <c r="F48" s="1">
        <v>916.3</v>
      </c>
      <c r="G48" s="6">
        <v>1</v>
      </c>
      <c r="H48" s="1">
        <v>180</v>
      </c>
      <c r="I48" s="1" t="str">
        <f>VLOOKUP(A48,[1]ЗПФ!$C:$K,9,0)</f>
        <v>матрица</v>
      </c>
      <c r="J48" s="1">
        <v>468</v>
      </c>
      <c r="K48" s="1">
        <f t="shared" si="22"/>
        <v>-3</v>
      </c>
      <c r="L48" s="1"/>
      <c r="M48" s="1"/>
      <c r="N48" s="1"/>
      <c r="O48" s="1">
        <f t="shared" si="2"/>
        <v>93</v>
      </c>
      <c r="P48" s="5">
        <f t="shared" si="24"/>
        <v>385.70000000000005</v>
      </c>
      <c r="Q48" s="5">
        <f t="shared" ref="Q48:Q49" si="29">P48</f>
        <v>385.70000000000005</v>
      </c>
      <c r="R48" s="5"/>
      <c r="S48" s="1"/>
      <c r="T48" s="1">
        <f t="shared" ref="T48:T49" si="30">(F48+Q48)/O48</f>
        <v>14</v>
      </c>
      <c r="U48" s="1">
        <f t="shared" si="4"/>
        <v>9.8526881720430097</v>
      </c>
      <c r="V48" s="1">
        <v>92</v>
      </c>
      <c r="W48" s="1">
        <v>113.74</v>
      </c>
      <c r="X48" s="1">
        <v>98</v>
      </c>
      <c r="Y48" s="1">
        <v>73</v>
      </c>
      <c r="Z48" s="1"/>
      <c r="AA48" s="1">
        <f t="shared" si="5"/>
        <v>385.70000000000005</v>
      </c>
      <c r="AB48" s="6">
        <v>5</v>
      </c>
      <c r="AC48" s="9">
        <v>78</v>
      </c>
      <c r="AD48" s="1">
        <f t="shared" si="27"/>
        <v>390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84</v>
      </c>
      <c r="B49" s="1" t="s">
        <v>32</v>
      </c>
      <c r="C49" s="1">
        <v>628</v>
      </c>
      <c r="D49" s="1">
        <v>32</v>
      </c>
      <c r="E49" s="1">
        <v>220</v>
      </c>
      <c r="F49" s="1">
        <v>412</v>
      </c>
      <c r="G49" s="6">
        <v>0.9</v>
      </c>
      <c r="H49" s="1">
        <v>180</v>
      </c>
      <c r="I49" s="1" t="str">
        <f>VLOOKUP(A49,[1]ЗПФ!$C:$K,9,0)</f>
        <v>матрица</v>
      </c>
      <c r="J49" s="1">
        <v>220</v>
      </c>
      <c r="K49" s="1">
        <f t="shared" si="22"/>
        <v>0</v>
      </c>
      <c r="L49" s="1"/>
      <c r="M49" s="1"/>
      <c r="N49" s="1"/>
      <c r="O49" s="1">
        <f t="shared" si="2"/>
        <v>44</v>
      </c>
      <c r="P49" s="5">
        <f t="shared" si="24"/>
        <v>204</v>
      </c>
      <c r="Q49" s="5">
        <f t="shared" si="29"/>
        <v>204</v>
      </c>
      <c r="R49" s="5"/>
      <c r="S49" s="1"/>
      <c r="T49" s="1">
        <f t="shared" si="30"/>
        <v>14</v>
      </c>
      <c r="U49" s="1">
        <f t="shared" si="4"/>
        <v>9.3636363636363633</v>
      </c>
      <c r="V49" s="1">
        <v>42.2</v>
      </c>
      <c r="W49" s="1">
        <v>43</v>
      </c>
      <c r="X49" s="1">
        <v>55</v>
      </c>
      <c r="Y49" s="1">
        <v>46.6</v>
      </c>
      <c r="Z49" s="1"/>
      <c r="AA49" s="1">
        <f t="shared" si="5"/>
        <v>183.6</v>
      </c>
      <c r="AB49" s="6">
        <v>8</v>
      </c>
      <c r="AC49" s="9">
        <v>26</v>
      </c>
      <c r="AD49" s="1">
        <f t="shared" si="27"/>
        <v>187.20000000000002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85</v>
      </c>
      <c r="B50" s="1" t="s">
        <v>32</v>
      </c>
      <c r="C50" s="1">
        <v>48</v>
      </c>
      <c r="D50" s="1">
        <v>96</v>
      </c>
      <c r="E50" s="1">
        <v>34</v>
      </c>
      <c r="F50" s="1">
        <v>107</v>
      </c>
      <c r="G50" s="6">
        <v>0.43</v>
      </c>
      <c r="H50" s="1">
        <v>180</v>
      </c>
      <c r="I50" s="1" t="str">
        <f>VLOOKUP(A50,[1]ЗПФ!$C:$K,9,0)</f>
        <v>матрица</v>
      </c>
      <c r="J50" s="1">
        <v>26</v>
      </c>
      <c r="K50" s="1">
        <f t="shared" si="22"/>
        <v>8</v>
      </c>
      <c r="L50" s="1"/>
      <c r="M50" s="1"/>
      <c r="N50" s="1"/>
      <c r="O50" s="1">
        <f t="shared" si="2"/>
        <v>6.8</v>
      </c>
      <c r="P50" s="5"/>
      <c r="Q50" s="5"/>
      <c r="R50" s="5"/>
      <c r="S50" s="1"/>
      <c r="T50" s="1">
        <f t="shared" si="3"/>
        <v>15.73529411764706</v>
      </c>
      <c r="U50" s="1">
        <f t="shared" si="4"/>
        <v>15.73529411764706</v>
      </c>
      <c r="V50" s="1">
        <v>8.6</v>
      </c>
      <c r="W50" s="1">
        <v>11.2</v>
      </c>
      <c r="X50" s="1">
        <v>9</v>
      </c>
      <c r="Y50" s="1">
        <v>11.2</v>
      </c>
      <c r="Z50" s="1"/>
      <c r="AA50" s="1">
        <f t="shared" si="5"/>
        <v>0</v>
      </c>
      <c r="AB50" s="6">
        <v>16</v>
      </c>
      <c r="AC50" s="9">
        <f t="shared" si="28"/>
        <v>0</v>
      </c>
      <c r="AD50" s="1">
        <f t="shared" si="27"/>
        <v>0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4" t="s">
        <v>86</v>
      </c>
      <c r="B51" s="14" t="s">
        <v>32</v>
      </c>
      <c r="C51" s="14">
        <v>96</v>
      </c>
      <c r="D51" s="14"/>
      <c r="E51" s="14"/>
      <c r="F51" s="14">
        <v>96</v>
      </c>
      <c r="G51" s="15">
        <v>0</v>
      </c>
      <c r="H51" s="14">
        <v>90</v>
      </c>
      <c r="I51" s="14" t="s">
        <v>120</v>
      </c>
      <c r="J51" s="14"/>
      <c r="K51" s="14">
        <f t="shared" si="22"/>
        <v>0</v>
      </c>
      <c r="L51" s="14"/>
      <c r="M51" s="14"/>
      <c r="N51" s="14"/>
      <c r="O51" s="14">
        <f t="shared" si="2"/>
        <v>0</v>
      </c>
      <c r="P51" s="16"/>
      <c r="Q51" s="16"/>
      <c r="R51" s="16"/>
      <c r="S51" s="14"/>
      <c r="T51" s="14" t="e">
        <f t="shared" si="3"/>
        <v>#DIV/0!</v>
      </c>
      <c r="U51" s="14" t="e">
        <f t="shared" si="4"/>
        <v>#DIV/0!</v>
      </c>
      <c r="V51" s="14">
        <v>0</v>
      </c>
      <c r="W51" s="14">
        <v>0</v>
      </c>
      <c r="X51" s="14">
        <v>0</v>
      </c>
      <c r="Y51" s="14">
        <v>0</v>
      </c>
      <c r="Z51" s="18" t="s">
        <v>61</v>
      </c>
      <c r="AA51" s="14">
        <f t="shared" si="5"/>
        <v>0</v>
      </c>
      <c r="AB51" s="15">
        <v>0</v>
      </c>
      <c r="AC51" s="17"/>
      <c r="AD51" s="14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87</v>
      </c>
      <c r="B52" s="1" t="s">
        <v>32</v>
      </c>
      <c r="C52" s="1">
        <v>197</v>
      </c>
      <c r="D52" s="1">
        <v>8</v>
      </c>
      <c r="E52" s="1">
        <v>56</v>
      </c>
      <c r="F52" s="1">
        <v>142</v>
      </c>
      <c r="G52" s="6">
        <v>0.7</v>
      </c>
      <c r="H52" s="1">
        <v>180</v>
      </c>
      <c r="I52" s="1" t="str">
        <f>VLOOKUP(A52,[1]ЗПФ!$C:$K,9,0)</f>
        <v>матрица</v>
      </c>
      <c r="J52" s="1">
        <v>56</v>
      </c>
      <c r="K52" s="1">
        <f t="shared" si="22"/>
        <v>0</v>
      </c>
      <c r="L52" s="1"/>
      <c r="M52" s="1"/>
      <c r="N52" s="1"/>
      <c r="O52" s="1">
        <f t="shared" si="2"/>
        <v>11.2</v>
      </c>
      <c r="P52" s="5">
        <f>14*O52-F52</f>
        <v>14.799999999999983</v>
      </c>
      <c r="Q52" s="5">
        <f>P52</f>
        <v>14.799999999999983</v>
      </c>
      <c r="R52" s="5"/>
      <c r="S52" s="1"/>
      <c r="T52" s="1">
        <f>(F52+Q52)/O52</f>
        <v>14</v>
      </c>
      <c r="U52" s="1">
        <f t="shared" si="4"/>
        <v>12.678571428571429</v>
      </c>
      <c r="V52" s="1">
        <v>6.8</v>
      </c>
      <c r="W52" s="1">
        <v>16.600000000000001</v>
      </c>
      <c r="X52" s="1">
        <v>17.8</v>
      </c>
      <c r="Y52" s="1">
        <v>16.399999999999999</v>
      </c>
      <c r="Z52" s="1" t="s">
        <v>124</v>
      </c>
      <c r="AA52" s="1">
        <f t="shared" si="5"/>
        <v>10.359999999999987</v>
      </c>
      <c r="AB52" s="6">
        <v>8</v>
      </c>
      <c r="AC52" s="9">
        <v>2</v>
      </c>
      <c r="AD52" s="1">
        <f>AC52*AB52*G52</f>
        <v>11.2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4" t="s">
        <v>88</v>
      </c>
      <c r="B53" s="14" t="s">
        <v>32</v>
      </c>
      <c r="C53" s="14">
        <v>42</v>
      </c>
      <c r="D53" s="14">
        <v>64</v>
      </c>
      <c r="E53" s="14">
        <v>54</v>
      </c>
      <c r="F53" s="14">
        <v>46</v>
      </c>
      <c r="G53" s="15">
        <v>0</v>
      </c>
      <c r="H53" s="14">
        <v>180</v>
      </c>
      <c r="I53" s="14" t="s">
        <v>120</v>
      </c>
      <c r="J53" s="14">
        <v>55</v>
      </c>
      <c r="K53" s="14">
        <f t="shared" si="22"/>
        <v>-1</v>
      </c>
      <c r="L53" s="14"/>
      <c r="M53" s="14"/>
      <c r="N53" s="14"/>
      <c r="O53" s="14">
        <f t="shared" si="2"/>
        <v>10.8</v>
      </c>
      <c r="P53" s="16"/>
      <c r="Q53" s="16"/>
      <c r="R53" s="16"/>
      <c r="S53" s="14"/>
      <c r="T53" s="14">
        <f t="shared" si="3"/>
        <v>4.2592592592592586</v>
      </c>
      <c r="U53" s="14">
        <f t="shared" si="4"/>
        <v>4.2592592592592586</v>
      </c>
      <c r="V53" s="14">
        <v>6.6</v>
      </c>
      <c r="W53" s="14">
        <v>8.1999999999999993</v>
      </c>
      <c r="X53" s="14">
        <v>2.8</v>
      </c>
      <c r="Y53" s="14">
        <v>4.8</v>
      </c>
      <c r="Z53" s="14"/>
      <c r="AA53" s="14">
        <f t="shared" si="5"/>
        <v>0</v>
      </c>
      <c r="AB53" s="15">
        <v>0</v>
      </c>
      <c r="AC53" s="17"/>
      <c r="AD53" s="14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89</v>
      </c>
      <c r="B54" s="1" t="s">
        <v>32</v>
      </c>
      <c r="C54" s="1">
        <v>65</v>
      </c>
      <c r="D54" s="1">
        <v>80</v>
      </c>
      <c r="E54" s="1">
        <v>91</v>
      </c>
      <c r="F54" s="1">
        <v>53</v>
      </c>
      <c r="G54" s="6">
        <v>0.9</v>
      </c>
      <c r="H54" s="1">
        <v>180</v>
      </c>
      <c r="I54" s="1" t="str">
        <f>VLOOKUP(A54,[1]ЗПФ!$C:$K,9,0)</f>
        <v>матрица</v>
      </c>
      <c r="J54" s="1">
        <v>91</v>
      </c>
      <c r="K54" s="1">
        <f t="shared" si="22"/>
        <v>0</v>
      </c>
      <c r="L54" s="1"/>
      <c r="M54" s="1"/>
      <c r="N54" s="1"/>
      <c r="O54" s="1">
        <f t="shared" si="2"/>
        <v>18.2</v>
      </c>
      <c r="P54" s="5">
        <f>13*O54-F54</f>
        <v>183.6</v>
      </c>
      <c r="Q54" s="5">
        <f t="shared" ref="Q54:Q55" si="31">P54</f>
        <v>183.6</v>
      </c>
      <c r="R54" s="5"/>
      <c r="S54" s="1"/>
      <c r="T54" s="1">
        <f t="shared" ref="T54:T55" si="32">(F54+Q54)/O54</f>
        <v>13</v>
      </c>
      <c r="U54" s="1">
        <f t="shared" si="4"/>
        <v>2.9120879120879124</v>
      </c>
      <c r="V54" s="1">
        <v>9.4</v>
      </c>
      <c r="W54" s="1">
        <v>10.4</v>
      </c>
      <c r="X54" s="1">
        <v>9.6</v>
      </c>
      <c r="Y54" s="1">
        <v>12.2</v>
      </c>
      <c r="Z54" s="1"/>
      <c r="AA54" s="1">
        <f t="shared" si="5"/>
        <v>165.24</v>
      </c>
      <c r="AB54" s="6">
        <v>8</v>
      </c>
      <c r="AC54" s="9">
        <v>23</v>
      </c>
      <c r="AD54" s="1">
        <f t="shared" ref="AD54:AD57" si="33">AC54*AB54*G54</f>
        <v>165.6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90</v>
      </c>
      <c r="B55" s="1" t="s">
        <v>32</v>
      </c>
      <c r="C55" s="1">
        <v>103</v>
      </c>
      <c r="D55" s="1"/>
      <c r="E55" s="1">
        <v>103</v>
      </c>
      <c r="F55" s="1"/>
      <c r="G55" s="6">
        <v>0.9</v>
      </c>
      <c r="H55" s="1">
        <v>180</v>
      </c>
      <c r="I55" s="1" t="str">
        <f>VLOOKUP(A55,[1]ЗПФ!$C:$K,9,0)</f>
        <v>матрица</v>
      </c>
      <c r="J55" s="1">
        <v>121</v>
      </c>
      <c r="K55" s="1">
        <f t="shared" si="22"/>
        <v>-18</v>
      </c>
      <c r="L55" s="1"/>
      <c r="M55" s="1"/>
      <c r="N55" s="1"/>
      <c r="O55" s="1">
        <f t="shared" si="2"/>
        <v>20.6</v>
      </c>
      <c r="P55" s="5">
        <f>10*O55-F55</f>
        <v>206</v>
      </c>
      <c r="Q55" s="5">
        <f t="shared" si="31"/>
        <v>206</v>
      </c>
      <c r="R55" s="5"/>
      <c r="S55" s="1"/>
      <c r="T55" s="1">
        <f t="shared" si="32"/>
        <v>10</v>
      </c>
      <c r="U55" s="1">
        <f t="shared" si="4"/>
        <v>0</v>
      </c>
      <c r="V55" s="1">
        <v>4</v>
      </c>
      <c r="W55" s="1">
        <v>8.6</v>
      </c>
      <c r="X55" s="1">
        <v>9.8000000000000007</v>
      </c>
      <c r="Y55" s="1">
        <v>12</v>
      </c>
      <c r="Z55" s="1"/>
      <c r="AA55" s="1">
        <f t="shared" si="5"/>
        <v>185.4</v>
      </c>
      <c r="AB55" s="6">
        <v>8</v>
      </c>
      <c r="AC55" s="9">
        <v>26</v>
      </c>
      <c r="AD55" s="1">
        <f t="shared" si="33"/>
        <v>187.20000000000002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91</v>
      </c>
      <c r="B56" s="1" t="s">
        <v>40</v>
      </c>
      <c r="C56" s="1">
        <v>155</v>
      </c>
      <c r="D56" s="1">
        <v>535</v>
      </c>
      <c r="E56" s="1">
        <v>140</v>
      </c>
      <c r="F56" s="1">
        <v>535</v>
      </c>
      <c r="G56" s="6">
        <v>1</v>
      </c>
      <c r="H56" s="1">
        <v>180</v>
      </c>
      <c r="I56" s="1" t="str">
        <f>VLOOKUP(A56,[1]ЗПФ!$C:$K,9,0)</f>
        <v>матрица</v>
      </c>
      <c r="J56" s="1">
        <v>140</v>
      </c>
      <c r="K56" s="1">
        <f t="shared" si="22"/>
        <v>0</v>
      </c>
      <c r="L56" s="1"/>
      <c r="M56" s="1"/>
      <c r="N56" s="1"/>
      <c r="O56" s="1">
        <f t="shared" si="2"/>
        <v>28</v>
      </c>
      <c r="P56" s="5"/>
      <c r="Q56" s="5"/>
      <c r="R56" s="5"/>
      <c r="S56" s="1"/>
      <c r="T56" s="1">
        <f t="shared" si="3"/>
        <v>19.107142857142858</v>
      </c>
      <c r="U56" s="1">
        <f t="shared" si="4"/>
        <v>19.107142857142858</v>
      </c>
      <c r="V56" s="1">
        <v>45</v>
      </c>
      <c r="W56" s="1">
        <v>41</v>
      </c>
      <c r="X56" s="1">
        <v>36</v>
      </c>
      <c r="Y56" s="1">
        <v>50</v>
      </c>
      <c r="Z56" s="1"/>
      <c r="AA56" s="1">
        <f t="shared" si="5"/>
        <v>0</v>
      </c>
      <c r="AB56" s="6">
        <v>5</v>
      </c>
      <c r="AC56" s="9">
        <f t="shared" ref="AC56:AC57" si="34">Q56/AB56</f>
        <v>0</v>
      </c>
      <c r="AD56" s="1">
        <f t="shared" si="33"/>
        <v>0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92</v>
      </c>
      <c r="B57" s="1" t="s">
        <v>32</v>
      </c>
      <c r="C57" s="1">
        <v>59</v>
      </c>
      <c r="D57" s="1"/>
      <c r="E57" s="1">
        <v>7</v>
      </c>
      <c r="F57" s="1">
        <v>52</v>
      </c>
      <c r="G57" s="6">
        <v>1</v>
      </c>
      <c r="H57" s="1">
        <v>180</v>
      </c>
      <c r="I57" s="1" t="str">
        <f>VLOOKUP(A57,[1]ЗПФ!$C:$K,9,0)</f>
        <v>матрица</v>
      </c>
      <c r="J57" s="1">
        <v>7</v>
      </c>
      <c r="K57" s="1">
        <f t="shared" si="22"/>
        <v>0</v>
      </c>
      <c r="L57" s="1"/>
      <c r="M57" s="1"/>
      <c r="N57" s="1"/>
      <c r="O57" s="1">
        <f t="shared" si="2"/>
        <v>1.4</v>
      </c>
      <c r="P57" s="5"/>
      <c r="Q57" s="5"/>
      <c r="R57" s="5"/>
      <c r="S57" s="1"/>
      <c r="T57" s="1">
        <f t="shared" si="3"/>
        <v>37.142857142857146</v>
      </c>
      <c r="U57" s="1">
        <f t="shared" si="4"/>
        <v>37.142857142857146</v>
      </c>
      <c r="V57" s="1">
        <v>0.8</v>
      </c>
      <c r="W57" s="1">
        <v>0.2</v>
      </c>
      <c r="X57" s="1">
        <v>0</v>
      </c>
      <c r="Y57" s="1">
        <v>1.2</v>
      </c>
      <c r="Z57" s="18" t="s">
        <v>61</v>
      </c>
      <c r="AA57" s="1">
        <f t="shared" si="5"/>
        <v>0</v>
      </c>
      <c r="AB57" s="6">
        <v>5</v>
      </c>
      <c r="AC57" s="9">
        <f t="shared" si="34"/>
        <v>0</v>
      </c>
      <c r="AD57" s="1">
        <f t="shared" si="33"/>
        <v>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4" t="s">
        <v>93</v>
      </c>
      <c r="B58" s="14" t="s">
        <v>32</v>
      </c>
      <c r="C58" s="14">
        <v>616</v>
      </c>
      <c r="D58" s="14"/>
      <c r="E58" s="14">
        <v>9</v>
      </c>
      <c r="F58" s="14">
        <v>601</v>
      </c>
      <c r="G58" s="15">
        <v>0</v>
      </c>
      <c r="H58" s="14">
        <v>180</v>
      </c>
      <c r="I58" s="14" t="s">
        <v>120</v>
      </c>
      <c r="J58" s="14">
        <v>9</v>
      </c>
      <c r="K58" s="14">
        <f t="shared" si="22"/>
        <v>0</v>
      </c>
      <c r="L58" s="14"/>
      <c r="M58" s="14"/>
      <c r="N58" s="14"/>
      <c r="O58" s="14">
        <f t="shared" si="2"/>
        <v>1.8</v>
      </c>
      <c r="P58" s="16"/>
      <c r="Q58" s="16"/>
      <c r="R58" s="16"/>
      <c r="S58" s="14"/>
      <c r="T58" s="14">
        <f t="shared" si="3"/>
        <v>333.88888888888886</v>
      </c>
      <c r="U58" s="14">
        <f t="shared" si="4"/>
        <v>333.88888888888886</v>
      </c>
      <c r="V58" s="14">
        <v>1.8</v>
      </c>
      <c r="W58" s="14">
        <v>1.8</v>
      </c>
      <c r="X58" s="14">
        <v>1.6</v>
      </c>
      <c r="Y58" s="14">
        <v>1.2</v>
      </c>
      <c r="Z58" s="18" t="s">
        <v>61</v>
      </c>
      <c r="AA58" s="14">
        <f t="shared" si="5"/>
        <v>0</v>
      </c>
      <c r="AB58" s="15">
        <v>0</v>
      </c>
      <c r="AC58" s="17"/>
      <c r="AD58" s="14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94</v>
      </c>
      <c r="B59" s="1" t="s">
        <v>32</v>
      </c>
      <c r="C59" s="1">
        <v>177</v>
      </c>
      <c r="D59" s="1"/>
      <c r="E59" s="1">
        <v>74</v>
      </c>
      <c r="F59" s="1">
        <v>102</v>
      </c>
      <c r="G59" s="6">
        <v>0.9</v>
      </c>
      <c r="H59" s="1">
        <v>180</v>
      </c>
      <c r="I59" s="1" t="str">
        <f>VLOOKUP(A59,[1]ЗПФ!$C:$K,9,0)</f>
        <v>матрица</v>
      </c>
      <c r="J59" s="1">
        <v>74</v>
      </c>
      <c r="K59" s="1">
        <f t="shared" si="22"/>
        <v>0</v>
      </c>
      <c r="L59" s="1"/>
      <c r="M59" s="1"/>
      <c r="N59" s="1"/>
      <c r="O59" s="1">
        <f t="shared" si="2"/>
        <v>14.8</v>
      </c>
      <c r="P59" s="5">
        <f t="shared" ref="P59" si="35">14*O59-F59</f>
        <v>105.20000000000002</v>
      </c>
      <c r="Q59" s="5">
        <f>P59</f>
        <v>105.20000000000002</v>
      </c>
      <c r="R59" s="5"/>
      <c r="S59" s="1"/>
      <c r="T59" s="1">
        <f>(F59+Q59)/O59</f>
        <v>14</v>
      </c>
      <c r="U59" s="1">
        <f t="shared" si="4"/>
        <v>6.8918918918918912</v>
      </c>
      <c r="V59" s="1">
        <v>8.4</v>
      </c>
      <c r="W59" s="1">
        <v>1</v>
      </c>
      <c r="X59" s="1">
        <v>3.4</v>
      </c>
      <c r="Y59" s="1">
        <v>5.6</v>
      </c>
      <c r="Z59" s="1"/>
      <c r="AA59" s="1">
        <f t="shared" si="5"/>
        <v>94.680000000000021</v>
      </c>
      <c r="AB59" s="6">
        <v>8</v>
      </c>
      <c r="AC59" s="9">
        <v>14</v>
      </c>
      <c r="AD59" s="1">
        <f t="shared" ref="AD59:AD61" si="36">AC59*AB59*G59</f>
        <v>100.8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95</v>
      </c>
      <c r="B60" s="1" t="s">
        <v>32</v>
      </c>
      <c r="C60" s="1">
        <v>92</v>
      </c>
      <c r="D60" s="1"/>
      <c r="E60" s="1">
        <v>7</v>
      </c>
      <c r="F60" s="1">
        <v>70</v>
      </c>
      <c r="G60" s="6">
        <v>0.2</v>
      </c>
      <c r="H60" s="1">
        <v>180</v>
      </c>
      <c r="I60" s="1" t="str">
        <f>VLOOKUP(A60,[1]ЗПФ!$C:$K,9,0)</f>
        <v>матрица</v>
      </c>
      <c r="J60" s="1">
        <v>10</v>
      </c>
      <c r="K60" s="1">
        <f t="shared" si="22"/>
        <v>-3</v>
      </c>
      <c r="L60" s="1"/>
      <c r="M60" s="1"/>
      <c r="N60" s="1"/>
      <c r="O60" s="1">
        <f t="shared" si="2"/>
        <v>1.4</v>
      </c>
      <c r="P60" s="5"/>
      <c r="Q60" s="5"/>
      <c r="R60" s="5"/>
      <c r="S60" s="1"/>
      <c r="T60" s="1">
        <f t="shared" si="3"/>
        <v>50</v>
      </c>
      <c r="U60" s="1">
        <f t="shared" si="4"/>
        <v>50</v>
      </c>
      <c r="V60" s="1">
        <v>3</v>
      </c>
      <c r="W60" s="1">
        <v>2.8</v>
      </c>
      <c r="X60" s="1">
        <v>6.8</v>
      </c>
      <c r="Y60" s="1">
        <v>4.5999999999999996</v>
      </c>
      <c r="Z60" s="21" t="s">
        <v>61</v>
      </c>
      <c r="AA60" s="1">
        <f t="shared" si="5"/>
        <v>0</v>
      </c>
      <c r="AB60" s="6">
        <v>12</v>
      </c>
      <c r="AC60" s="9">
        <f t="shared" ref="AC60:AC61" si="37">Q60/AB60</f>
        <v>0</v>
      </c>
      <c r="AD60" s="1">
        <f t="shared" si="36"/>
        <v>0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96</v>
      </c>
      <c r="B61" s="1" t="s">
        <v>32</v>
      </c>
      <c r="C61" s="1">
        <v>61</v>
      </c>
      <c r="D61" s="1">
        <v>32</v>
      </c>
      <c r="E61" s="1">
        <v>11</v>
      </c>
      <c r="F61" s="1">
        <v>60</v>
      </c>
      <c r="G61" s="6">
        <v>0.2</v>
      </c>
      <c r="H61" s="1">
        <v>180</v>
      </c>
      <c r="I61" s="1" t="str">
        <f>VLOOKUP(A61,[1]ЗПФ!$C:$K,9,0)</f>
        <v>матрица</v>
      </c>
      <c r="J61" s="1">
        <v>11</v>
      </c>
      <c r="K61" s="1">
        <f t="shared" si="22"/>
        <v>0</v>
      </c>
      <c r="L61" s="1"/>
      <c r="M61" s="1"/>
      <c r="N61" s="1"/>
      <c r="O61" s="1">
        <f t="shared" si="2"/>
        <v>2.2000000000000002</v>
      </c>
      <c r="P61" s="5"/>
      <c r="Q61" s="5"/>
      <c r="R61" s="5"/>
      <c r="S61" s="1"/>
      <c r="T61" s="1">
        <f t="shared" si="3"/>
        <v>27.27272727272727</v>
      </c>
      <c r="U61" s="1">
        <f t="shared" si="4"/>
        <v>27.27272727272727</v>
      </c>
      <c r="V61" s="1">
        <v>4.8</v>
      </c>
      <c r="W61" s="1">
        <v>2</v>
      </c>
      <c r="X61" s="1">
        <v>4.5999999999999996</v>
      </c>
      <c r="Y61" s="1">
        <v>0</v>
      </c>
      <c r="Z61" s="1"/>
      <c r="AA61" s="1">
        <f t="shared" si="5"/>
        <v>0</v>
      </c>
      <c r="AB61" s="6">
        <v>8</v>
      </c>
      <c r="AC61" s="9">
        <f t="shared" si="37"/>
        <v>0</v>
      </c>
      <c r="AD61" s="1">
        <f t="shared" si="36"/>
        <v>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4" t="s">
        <v>97</v>
      </c>
      <c r="B62" s="14" t="s">
        <v>32</v>
      </c>
      <c r="C62" s="14">
        <v>94</v>
      </c>
      <c r="D62" s="14"/>
      <c r="E62" s="14">
        <v>20</v>
      </c>
      <c r="F62" s="14">
        <v>74</v>
      </c>
      <c r="G62" s="15">
        <v>0</v>
      </c>
      <c r="H62" s="14">
        <v>180</v>
      </c>
      <c r="I62" s="14" t="s">
        <v>120</v>
      </c>
      <c r="J62" s="14">
        <v>24</v>
      </c>
      <c r="K62" s="14">
        <f t="shared" si="22"/>
        <v>-4</v>
      </c>
      <c r="L62" s="14"/>
      <c r="M62" s="14"/>
      <c r="N62" s="14"/>
      <c r="O62" s="14">
        <f t="shared" si="2"/>
        <v>4</v>
      </c>
      <c r="P62" s="16"/>
      <c r="Q62" s="16"/>
      <c r="R62" s="16"/>
      <c r="S62" s="14"/>
      <c r="T62" s="14">
        <f t="shared" si="3"/>
        <v>18.5</v>
      </c>
      <c r="U62" s="14">
        <f t="shared" si="4"/>
        <v>18.5</v>
      </c>
      <c r="V62" s="14">
        <v>0.4</v>
      </c>
      <c r="W62" s="14">
        <v>0.2</v>
      </c>
      <c r="X62" s="14">
        <v>1.6</v>
      </c>
      <c r="Y62" s="14">
        <v>1.2</v>
      </c>
      <c r="Z62" s="18" t="s">
        <v>61</v>
      </c>
      <c r="AA62" s="14">
        <f t="shared" si="5"/>
        <v>0</v>
      </c>
      <c r="AB62" s="15">
        <v>0</v>
      </c>
      <c r="AC62" s="17"/>
      <c r="AD62" s="14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4" t="s">
        <v>98</v>
      </c>
      <c r="B63" s="14" t="s">
        <v>32</v>
      </c>
      <c r="C63" s="14">
        <v>177</v>
      </c>
      <c r="D63" s="14"/>
      <c r="E63" s="14">
        <v>9</v>
      </c>
      <c r="F63" s="14">
        <v>165</v>
      </c>
      <c r="G63" s="15">
        <v>0</v>
      </c>
      <c r="H63" s="14">
        <v>180</v>
      </c>
      <c r="I63" s="14" t="s">
        <v>120</v>
      </c>
      <c r="J63" s="14">
        <v>9</v>
      </c>
      <c r="K63" s="14">
        <f t="shared" si="22"/>
        <v>0</v>
      </c>
      <c r="L63" s="14"/>
      <c r="M63" s="14"/>
      <c r="N63" s="14"/>
      <c r="O63" s="14">
        <f t="shared" si="2"/>
        <v>1.8</v>
      </c>
      <c r="P63" s="16"/>
      <c r="Q63" s="16"/>
      <c r="R63" s="16"/>
      <c r="S63" s="14"/>
      <c r="T63" s="14">
        <f t="shared" si="3"/>
        <v>91.666666666666671</v>
      </c>
      <c r="U63" s="14">
        <f t="shared" si="4"/>
        <v>91.666666666666671</v>
      </c>
      <c r="V63" s="14">
        <v>1</v>
      </c>
      <c r="W63" s="14">
        <v>0.6</v>
      </c>
      <c r="X63" s="14">
        <v>1.8</v>
      </c>
      <c r="Y63" s="14">
        <v>0.8</v>
      </c>
      <c r="Z63" s="18" t="s">
        <v>61</v>
      </c>
      <c r="AA63" s="14">
        <f t="shared" si="5"/>
        <v>0</v>
      </c>
      <c r="AB63" s="15">
        <v>0</v>
      </c>
      <c r="AC63" s="17"/>
      <c r="AD63" s="14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99</v>
      </c>
      <c r="B64" s="1" t="s">
        <v>32</v>
      </c>
      <c r="C64" s="1">
        <v>133</v>
      </c>
      <c r="D64" s="1">
        <v>16</v>
      </c>
      <c r="E64" s="1">
        <v>27</v>
      </c>
      <c r="F64" s="1">
        <v>121</v>
      </c>
      <c r="G64" s="6">
        <v>0.2</v>
      </c>
      <c r="H64" s="1">
        <v>180</v>
      </c>
      <c r="I64" s="1" t="str">
        <f>VLOOKUP(A64,[1]ЗПФ!$C:$K,9,0)</f>
        <v>матрица</v>
      </c>
      <c r="J64" s="1">
        <v>27</v>
      </c>
      <c r="K64" s="1">
        <f t="shared" si="22"/>
        <v>0</v>
      </c>
      <c r="L64" s="1"/>
      <c r="M64" s="1"/>
      <c r="N64" s="1"/>
      <c r="O64" s="1">
        <f t="shared" si="2"/>
        <v>5.4</v>
      </c>
      <c r="P64" s="5"/>
      <c r="Q64" s="5"/>
      <c r="R64" s="5"/>
      <c r="S64" s="1"/>
      <c r="T64" s="1">
        <f t="shared" si="3"/>
        <v>22.407407407407405</v>
      </c>
      <c r="U64" s="1">
        <f t="shared" si="4"/>
        <v>22.407407407407405</v>
      </c>
      <c r="V64" s="1">
        <v>3</v>
      </c>
      <c r="W64" s="1">
        <v>11.4</v>
      </c>
      <c r="X64" s="1">
        <v>13.6</v>
      </c>
      <c r="Y64" s="1">
        <v>9.8000000000000007</v>
      </c>
      <c r="Z64" s="1"/>
      <c r="AA64" s="1">
        <f t="shared" si="5"/>
        <v>0</v>
      </c>
      <c r="AB64" s="6">
        <v>8</v>
      </c>
      <c r="AC64" s="9">
        <f>Q64/AB64</f>
        <v>0</v>
      </c>
      <c r="AD64" s="1">
        <f>AC64*AB64*G64</f>
        <v>0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4" t="s">
        <v>100</v>
      </c>
      <c r="B65" s="14" t="s">
        <v>32</v>
      </c>
      <c r="C65" s="14"/>
      <c r="D65" s="14">
        <v>60</v>
      </c>
      <c r="E65" s="14"/>
      <c r="F65" s="14">
        <v>60</v>
      </c>
      <c r="G65" s="15">
        <v>0</v>
      </c>
      <c r="H65" s="14" t="e">
        <v>#N/A</v>
      </c>
      <c r="I65" s="14" t="s">
        <v>120</v>
      </c>
      <c r="J65" s="14"/>
      <c r="K65" s="14">
        <f t="shared" si="22"/>
        <v>0</v>
      </c>
      <c r="L65" s="14"/>
      <c r="M65" s="14"/>
      <c r="N65" s="14"/>
      <c r="O65" s="14">
        <f t="shared" si="2"/>
        <v>0</v>
      </c>
      <c r="P65" s="16"/>
      <c r="Q65" s="16"/>
      <c r="R65" s="16"/>
      <c r="S65" s="14"/>
      <c r="T65" s="14" t="e">
        <f t="shared" si="3"/>
        <v>#DIV/0!</v>
      </c>
      <c r="U65" s="14" t="e">
        <f t="shared" si="4"/>
        <v>#DIV/0!</v>
      </c>
      <c r="V65" s="14">
        <v>0</v>
      </c>
      <c r="W65" s="14">
        <v>0</v>
      </c>
      <c r="X65" s="14">
        <v>0</v>
      </c>
      <c r="Y65" s="14">
        <v>0</v>
      </c>
      <c r="Z65" s="14"/>
      <c r="AA65" s="14">
        <f t="shared" si="5"/>
        <v>0</v>
      </c>
      <c r="AB65" s="15">
        <v>0</v>
      </c>
      <c r="AC65" s="17"/>
      <c r="AD65" s="14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4" t="s">
        <v>101</v>
      </c>
      <c r="B66" s="14" t="s">
        <v>32</v>
      </c>
      <c r="C66" s="14"/>
      <c r="D66" s="14">
        <v>80</v>
      </c>
      <c r="E66" s="14"/>
      <c r="F66" s="14">
        <v>80</v>
      </c>
      <c r="G66" s="15">
        <v>0</v>
      </c>
      <c r="H66" s="14" t="e">
        <v>#N/A</v>
      </c>
      <c r="I66" s="14" t="s">
        <v>120</v>
      </c>
      <c r="J66" s="14"/>
      <c r="K66" s="14">
        <f t="shared" si="22"/>
        <v>0</v>
      </c>
      <c r="L66" s="14"/>
      <c r="M66" s="14"/>
      <c r="N66" s="14"/>
      <c r="O66" s="14">
        <f t="shared" si="2"/>
        <v>0</v>
      </c>
      <c r="P66" s="16"/>
      <c r="Q66" s="16"/>
      <c r="R66" s="16"/>
      <c r="S66" s="14"/>
      <c r="T66" s="14" t="e">
        <f t="shared" si="3"/>
        <v>#DIV/0!</v>
      </c>
      <c r="U66" s="14" t="e">
        <f t="shared" si="4"/>
        <v>#DIV/0!</v>
      </c>
      <c r="V66" s="14">
        <v>0</v>
      </c>
      <c r="W66" s="14">
        <v>0</v>
      </c>
      <c r="X66" s="14">
        <v>0</v>
      </c>
      <c r="Y66" s="14">
        <v>0</v>
      </c>
      <c r="Z66" s="14"/>
      <c r="AA66" s="14">
        <f t="shared" si="5"/>
        <v>0</v>
      </c>
      <c r="AB66" s="15">
        <v>0</v>
      </c>
      <c r="AC66" s="17"/>
      <c r="AD66" s="14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4" t="s">
        <v>102</v>
      </c>
      <c r="B67" s="14" t="s">
        <v>32</v>
      </c>
      <c r="C67" s="14"/>
      <c r="D67" s="14">
        <v>32</v>
      </c>
      <c r="E67" s="14"/>
      <c r="F67" s="14">
        <v>32</v>
      </c>
      <c r="G67" s="15">
        <v>0</v>
      </c>
      <c r="H67" s="14" t="e">
        <v>#N/A</v>
      </c>
      <c r="I67" s="14" t="s">
        <v>120</v>
      </c>
      <c r="J67" s="14"/>
      <c r="K67" s="14">
        <f t="shared" si="22"/>
        <v>0</v>
      </c>
      <c r="L67" s="14"/>
      <c r="M67" s="14"/>
      <c r="N67" s="14"/>
      <c r="O67" s="14">
        <f t="shared" si="2"/>
        <v>0</v>
      </c>
      <c r="P67" s="16"/>
      <c r="Q67" s="16"/>
      <c r="R67" s="16"/>
      <c r="S67" s="14"/>
      <c r="T67" s="14" t="e">
        <f t="shared" si="3"/>
        <v>#DIV/0!</v>
      </c>
      <c r="U67" s="14" t="e">
        <f t="shared" si="4"/>
        <v>#DIV/0!</v>
      </c>
      <c r="V67" s="14">
        <v>0</v>
      </c>
      <c r="W67" s="14">
        <v>0</v>
      </c>
      <c r="X67" s="14">
        <v>0</v>
      </c>
      <c r="Y67" s="14">
        <v>0</v>
      </c>
      <c r="Z67" s="14"/>
      <c r="AA67" s="14">
        <f t="shared" si="5"/>
        <v>0</v>
      </c>
      <c r="AB67" s="15">
        <v>0</v>
      </c>
      <c r="AC67" s="17"/>
      <c r="AD67" s="14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103</v>
      </c>
      <c r="B68" s="1" t="s">
        <v>32</v>
      </c>
      <c r="C68" s="1">
        <v>301</v>
      </c>
      <c r="D68" s="1">
        <v>444</v>
      </c>
      <c r="E68" s="1">
        <v>206</v>
      </c>
      <c r="F68" s="1">
        <v>486</v>
      </c>
      <c r="G68" s="6">
        <v>0.25</v>
      </c>
      <c r="H68" s="1">
        <v>180</v>
      </c>
      <c r="I68" s="1" t="str">
        <f>VLOOKUP(A68,[1]ЗПФ!$C:$K,9,0)</f>
        <v>матрица</v>
      </c>
      <c r="J68" s="1">
        <v>194</v>
      </c>
      <c r="K68" s="1">
        <f t="shared" ref="K68:K80" si="38">E68-J68</f>
        <v>12</v>
      </c>
      <c r="L68" s="1"/>
      <c r="M68" s="1"/>
      <c r="N68" s="1"/>
      <c r="O68" s="1">
        <f t="shared" si="2"/>
        <v>41.2</v>
      </c>
      <c r="P68" s="5">
        <f t="shared" ref="P68:P83" si="39">14*O68-F68</f>
        <v>90.800000000000068</v>
      </c>
      <c r="Q68" s="5">
        <f>P68</f>
        <v>90.800000000000068</v>
      </c>
      <c r="R68" s="5"/>
      <c r="S68" s="1"/>
      <c r="T68" s="1">
        <f>(F68+Q68)/O68</f>
        <v>14</v>
      </c>
      <c r="U68" s="1">
        <f t="shared" si="4"/>
        <v>11.796116504854368</v>
      </c>
      <c r="V68" s="1">
        <v>31.6</v>
      </c>
      <c r="W68" s="1">
        <v>60.8</v>
      </c>
      <c r="X68" s="1">
        <v>46.6</v>
      </c>
      <c r="Y68" s="1">
        <v>37</v>
      </c>
      <c r="Z68" s="1"/>
      <c r="AA68" s="1">
        <f t="shared" si="5"/>
        <v>22.700000000000017</v>
      </c>
      <c r="AB68" s="6">
        <v>12</v>
      </c>
      <c r="AC68" s="9">
        <v>8</v>
      </c>
      <c r="AD68" s="1">
        <f t="shared" ref="AD68:AD83" si="40">AC68*AB68*G68</f>
        <v>24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104</v>
      </c>
      <c r="B69" s="1" t="s">
        <v>32</v>
      </c>
      <c r="C69" s="1">
        <v>99</v>
      </c>
      <c r="D69" s="1">
        <v>408</v>
      </c>
      <c r="E69" s="1">
        <v>119</v>
      </c>
      <c r="F69" s="1">
        <v>354</v>
      </c>
      <c r="G69" s="6">
        <v>0.3</v>
      </c>
      <c r="H69" s="1">
        <v>180</v>
      </c>
      <c r="I69" s="1" t="str">
        <f>VLOOKUP(A69,[1]ЗПФ!$C:$K,9,0)</f>
        <v>матрица</v>
      </c>
      <c r="J69" s="1">
        <v>112</v>
      </c>
      <c r="K69" s="1">
        <f t="shared" si="38"/>
        <v>7</v>
      </c>
      <c r="L69" s="1"/>
      <c r="M69" s="1"/>
      <c r="N69" s="1"/>
      <c r="O69" s="1">
        <f t="shared" si="2"/>
        <v>23.8</v>
      </c>
      <c r="P69" s="5"/>
      <c r="Q69" s="5"/>
      <c r="R69" s="5"/>
      <c r="S69" s="1"/>
      <c r="T69" s="1">
        <f t="shared" si="3"/>
        <v>14.873949579831931</v>
      </c>
      <c r="U69" s="1">
        <f t="shared" si="4"/>
        <v>14.873949579831931</v>
      </c>
      <c r="V69" s="1">
        <v>31.4</v>
      </c>
      <c r="W69" s="1">
        <v>18.8</v>
      </c>
      <c r="X69" s="1">
        <v>21</v>
      </c>
      <c r="Y69" s="1">
        <v>27.2</v>
      </c>
      <c r="Z69" s="1"/>
      <c r="AA69" s="1">
        <f t="shared" si="5"/>
        <v>0</v>
      </c>
      <c r="AB69" s="6">
        <v>12</v>
      </c>
      <c r="AC69" s="9">
        <f t="shared" ref="AC69:AC79" si="41">Q69/AB69</f>
        <v>0</v>
      </c>
      <c r="AD69" s="1">
        <f t="shared" si="40"/>
        <v>0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105</v>
      </c>
      <c r="B70" s="1" t="s">
        <v>40</v>
      </c>
      <c r="C70" s="1">
        <v>54.1</v>
      </c>
      <c r="D70" s="1">
        <v>91.8</v>
      </c>
      <c r="E70" s="1">
        <v>57</v>
      </c>
      <c r="F70" s="1">
        <v>83.5</v>
      </c>
      <c r="G70" s="6">
        <v>1</v>
      </c>
      <c r="H70" s="1">
        <v>180</v>
      </c>
      <c r="I70" s="1" t="str">
        <f>VLOOKUP(A70,[1]ЗПФ!$C:$K,9,0)</f>
        <v>матрица</v>
      </c>
      <c r="J70" s="1">
        <v>60.2</v>
      </c>
      <c r="K70" s="1">
        <f t="shared" si="38"/>
        <v>-3.2000000000000028</v>
      </c>
      <c r="L70" s="1"/>
      <c r="M70" s="1"/>
      <c r="N70" s="1"/>
      <c r="O70" s="1">
        <f t="shared" si="2"/>
        <v>11.4</v>
      </c>
      <c r="P70" s="5">
        <f t="shared" si="39"/>
        <v>76.099999999999994</v>
      </c>
      <c r="Q70" s="5">
        <f>P70</f>
        <v>76.099999999999994</v>
      </c>
      <c r="R70" s="5"/>
      <c r="S70" s="1"/>
      <c r="T70" s="1">
        <f>(F70+Q70)/O70</f>
        <v>13.999999999999998</v>
      </c>
      <c r="U70" s="1">
        <f t="shared" si="4"/>
        <v>7.3245614035087714</v>
      </c>
      <c r="V70" s="1">
        <v>9.36</v>
      </c>
      <c r="W70" s="1">
        <v>9.34</v>
      </c>
      <c r="X70" s="1">
        <v>5.04</v>
      </c>
      <c r="Y70" s="1">
        <v>9.7200000000000006</v>
      </c>
      <c r="Z70" s="1"/>
      <c r="AA70" s="1">
        <f t="shared" si="5"/>
        <v>76.099999999999994</v>
      </c>
      <c r="AB70" s="6">
        <v>1.8</v>
      </c>
      <c r="AC70" s="9">
        <v>43</v>
      </c>
      <c r="AD70" s="1">
        <f t="shared" si="40"/>
        <v>77.400000000000006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106</v>
      </c>
      <c r="B71" s="1" t="s">
        <v>32</v>
      </c>
      <c r="C71" s="1">
        <v>141</v>
      </c>
      <c r="D71" s="1">
        <v>216</v>
      </c>
      <c r="E71" s="1">
        <v>76</v>
      </c>
      <c r="F71" s="1">
        <v>250</v>
      </c>
      <c r="G71" s="6">
        <v>0.3</v>
      </c>
      <c r="H71" s="1">
        <v>180</v>
      </c>
      <c r="I71" s="1" t="str">
        <f>VLOOKUP(A71,[1]ЗПФ!$C:$K,9,0)</f>
        <v>матрица</v>
      </c>
      <c r="J71" s="1">
        <v>70</v>
      </c>
      <c r="K71" s="1">
        <f t="shared" si="38"/>
        <v>6</v>
      </c>
      <c r="L71" s="1"/>
      <c r="M71" s="1"/>
      <c r="N71" s="1"/>
      <c r="O71" s="1">
        <f t="shared" ref="O71:O80" si="42">E71/5</f>
        <v>15.2</v>
      </c>
      <c r="P71" s="5"/>
      <c r="Q71" s="5"/>
      <c r="R71" s="5"/>
      <c r="S71" s="1"/>
      <c r="T71" s="1">
        <f t="shared" ref="T71:T79" si="43">(F71+P71)/O71</f>
        <v>16.447368421052634</v>
      </c>
      <c r="U71" s="1">
        <f t="shared" ref="U71:U80" si="44">F71/O71</f>
        <v>16.447368421052634</v>
      </c>
      <c r="V71" s="1">
        <v>22</v>
      </c>
      <c r="W71" s="1">
        <v>21.8</v>
      </c>
      <c r="X71" s="1">
        <v>17.8</v>
      </c>
      <c r="Y71" s="1">
        <v>27.6</v>
      </c>
      <c r="Z71" s="1"/>
      <c r="AA71" s="1">
        <f t="shared" ref="AA71:AA83" si="45">Q71*G71</f>
        <v>0</v>
      </c>
      <c r="AB71" s="6">
        <v>12</v>
      </c>
      <c r="AC71" s="9">
        <f t="shared" si="41"/>
        <v>0</v>
      </c>
      <c r="AD71" s="1">
        <f t="shared" si="40"/>
        <v>0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107</v>
      </c>
      <c r="B72" s="1" t="s">
        <v>32</v>
      </c>
      <c r="C72" s="1">
        <v>396</v>
      </c>
      <c r="D72" s="1"/>
      <c r="E72" s="1">
        <v>56</v>
      </c>
      <c r="F72" s="1">
        <v>296</v>
      </c>
      <c r="G72" s="6">
        <v>0.2</v>
      </c>
      <c r="H72" s="1">
        <v>365</v>
      </c>
      <c r="I72" s="1" t="str">
        <f>VLOOKUP(A72,[1]ЗПФ!$C:$K,9,0)</f>
        <v>матрица</v>
      </c>
      <c r="J72" s="1">
        <v>53</v>
      </c>
      <c r="K72" s="1">
        <f t="shared" si="38"/>
        <v>3</v>
      </c>
      <c r="L72" s="1"/>
      <c r="M72" s="1"/>
      <c r="N72" s="1"/>
      <c r="O72" s="1">
        <f t="shared" si="42"/>
        <v>11.2</v>
      </c>
      <c r="P72" s="5"/>
      <c r="Q72" s="5"/>
      <c r="R72" s="5"/>
      <c r="S72" s="1"/>
      <c r="T72" s="1">
        <f t="shared" si="43"/>
        <v>26.428571428571431</v>
      </c>
      <c r="U72" s="1">
        <f t="shared" si="44"/>
        <v>26.428571428571431</v>
      </c>
      <c r="V72" s="1">
        <v>19.8</v>
      </c>
      <c r="W72" s="1">
        <v>21.4</v>
      </c>
      <c r="X72" s="1">
        <v>22</v>
      </c>
      <c r="Y72" s="1">
        <v>44.8</v>
      </c>
      <c r="Z72" s="1"/>
      <c r="AA72" s="1">
        <f t="shared" si="45"/>
        <v>0</v>
      </c>
      <c r="AB72" s="6">
        <v>6</v>
      </c>
      <c r="AC72" s="9">
        <f t="shared" si="41"/>
        <v>0</v>
      </c>
      <c r="AD72" s="1">
        <f t="shared" si="40"/>
        <v>0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108</v>
      </c>
      <c r="B73" s="1" t="s">
        <v>32</v>
      </c>
      <c r="C73" s="1">
        <v>370</v>
      </c>
      <c r="D73" s="1">
        <v>216</v>
      </c>
      <c r="E73" s="1">
        <v>78</v>
      </c>
      <c r="F73" s="1">
        <v>448</v>
      </c>
      <c r="G73" s="6">
        <v>0.2</v>
      </c>
      <c r="H73" s="1">
        <v>365</v>
      </c>
      <c r="I73" s="1" t="str">
        <f>VLOOKUP(A73,[1]ЗПФ!$C:$K,9,0)</f>
        <v>матрица</v>
      </c>
      <c r="J73" s="1">
        <v>78</v>
      </c>
      <c r="K73" s="1">
        <f t="shared" si="38"/>
        <v>0</v>
      </c>
      <c r="L73" s="1"/>
      <c r="M73" s="1"/>
      <c r="N73" s="1"/>
      <c r="O73" s="1">
        <f t="shared" si="42"/>
        <v>15.6</v>
      </c>
      <c r="P73" s="5"/>
      <c r="Q73" s="5"/>
      <c r="R73" s="5"/>
      <c r="S73" s="1"/>
      <c r="T73" s="1">
        <f t="shared" si="43"/>
        <v>28.717948717948719</v>
      </c>
      <c r="U73" s="1">
        <f t="shared" si="44"/>
        <v>28.717948717948719</v>
      </c>
      <c r="V73" s="1">
        <v>24.2</v>
      </c>
      <c r="W73" s="1">
        <v>46.2</v>
      </c>
      <c r="X73" s="1">
        <v>19.2</v>
      </c>
      <c r="Y73" s="1">
        <v>50.8</v>
      </c>
      <c r="Z73" s="21" t="s">
        <v>61</v>
      </c>
      <c r="AA73" s="1">
        <f t="shared" si="45"/>
        <v>0</v>
      </c>
      <c r="AB73" s="6">
        <v>6</v>
      </c>
      <c r="AC73" s="9">
        <f t="shared" si="41"/>
        <v>0</v>
      </c>
      <c r="AD73" s="1">
        <f t="shared" si="40"/>
        <v>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109</v>
      </c>
      <c r="B74" s="1" t="s">
        <v>32</v>
      </c>
      <c r="C74" s="1">
        <v>53</v>
      </c>
      <c r="D74" s="1">
        <v>84</v>
      </c>
      <c r="E74" s="1">
        <v>60</v>
      </c>
      <c r="F74" s="1">
        <v>75</v>
      </c>
      <c r="G74" s="6">
        <v>0.3</v>
      </c>
      <c r="H74" s="1">
        <v>180</v>
      </c>
      <c r="I74" s="1" t="str">
        <f>VLOOKUP(A74,[1]ЗПФ!$C:$K,9,0)</f>
        <v>матрица</v>
      </c>
      <c r="J74" s="1">
        <v>50</v>
      </c>
      <c r="K74" s="1">
        <f t="shared" si="38"/>
        <v>10</v>
      </c>
      <c r="L74" s="1"/>
      <c r="M74" s="1"/>
      <c r="N74" s="1"/>
      <c r="O74" s="1">
        <f t="shared" si="42"/>
        <v>12</v>
      </c>
      <c r="P74" s="5">
        <f t="shared" si="39"/>
        <v>93</v>
      </c>
      <c r="Q74" s="5">
        <f>P74</f>
        <v>93</v>
      </c>
      <c r="R74" s="5"/>
      <c r="S74" s="1"/>
      <c r="T74" s="1">
        <f>(F74+Q74)/O74</f>
        <v>14</v>
      </c>
      <c r="U74" s="1">
        <f t="shared" si="44"/>
        <v>6.25</v>
      </c>
      <c r="V74" s="1">
        <v>1.6</v>
      </c>
      <c r="W74" s="1">
        <v>9.8000000000000007</v>
      </c>
      <c r="X74" s="1">
        <v>6.8</v>
      </c>
      <c r="Y74" s="1">
        <v>2.8</v>
      </c>
      <c r="Z74" s="1"/>
      <c r="AA74" s="1">
        <f t="shared" si="45"/>
        <v>27.9</v>
      </c>
      <c r="AB74" s="6">
        <v>14</v>
      </c>
      <c r="AC74" s="9">
        <v>7</v>
      </c>
      <c r="AD74" s="1">
        <f t="shared" si="40"/>
        <v>29.4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110</v>
      </c>
      <c r="B75" s="1" t="s">
        <v>32</v>
      </c>
      <c r="C75" s="1">
        <v>76</v>
      </c>
      <c r="D75" s="1">
        <v>64</v>
      </c>
      <c r="E75" s="1">
        <v>27</v>
      </c>
      <c r="F75" s="1">
        <v>105</v>
      </c>
      <c r="G75" s="6">
        <v>0.48</v>
      </c>
      <c r="H75" s="1">
        <v>180</v>
      </c>
      <c r="I75" s="1" t="str">
        <f>VLOOKUP(A75,[1]ЗПФ!$C:$K,9,0)</f>
        <v>матрица</v>
      </c>
      <c r="J75" s="1">
        <v>21</v>
      </c>
      <c r="K75" s="1">
        <f t="shared" si="38"/>
        <v>6</v>
      </c>
      <c r="L75" s="1"/>
      <c r="M75" s="1"/>
      <c r="N75" s="1"/>
      <c r="O75" s="1">
        <f t="shared" si="42"/>
        <v>5.4</v>
      </c>
      <c r="P75" s="5"/>
      <c r="Q75" s="5"/>
      <c r="R75" s="5"/>
      <c r="S75" s="1"/>
      <c r="T75" s="1">
        <f t="shared" si="43"/>
        <v>19.444444444444443</v>
      </c>
      <c r="U75" s="1">
        <f t="shared" si="44"/>
        <v>19.444444444444443</v>
      </c>
      <c r="V75" s="1">
        <v>8.6</v>
      </c>
      <c r="W75" s="1">
        <v>4.4000000000000004</v>
      </c>
      <c r="X75" s="1">
        <v>8.4</v>
      </c>
      <c r="Y75" s="1">
        <v>4.2</v>
      </c>
      <c r="Z75" s="1"/>
      <c r="AA75" s="1">
        <f t="shared" si="45"/>
        <v>0</v>
      </c>
      <c r="AB75" s="6">
        <v>8</v>
      </c>
      <c r="AC75" s="9">
        <f t="shared" si="41"/>
        <v>0</v>
      </c>
      <c r="AD75" s="1">
        <f t="shared" si="40"/>
        <v>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111</v>
      </c>
      <c r="B76" s="1" t="s">
        <v>32</v>
      </c>
      <c r="C76" s="1">
        <v>272</v>
      </c>
      <c r="D76" s="1">
        <v>1116</v>
      </c>
      <c r="E76" s="1">
        <v>423</v>
      </c>
      <c r="F76" s="1">
        <v>800</v>
      </c>
      <c r="G76" s="6">
        <v>0.25</v>
      </c>
      <c r="H76" s="1">
        <v>180</v>
      </c>
      <c r="I76" s="1" t="str">
        <f>VLOOKUP(A76,[1]ЗПФ!$C:$K,9,0)</f>
        <v>матрица</v>
      </c>
      <c r="J76" s="1">
        <v>416</v>
      </c>
      <c r="K76" s="1">
        <f t="shared" si="38"/>
        <v>7</v>
      </c>
      <c r="L76" s="1"/>
      <c r="M76" s="1"/>
      <c r="N76" s="1"/>
      <c r="O76" s="1">
        <f t="shared" si="42"/>
        <v>84.6</v>
      </c>
      <c r="P76" s="5">
        <f t="shared" si="39"/>
        <v>384.39999999999986</v>
      </c>
      <c r="Q76" s="5">
        <f t="shared" ref="Q76:Q78" si="46">P76</f>
        <v>384.39999999999986</v>
      </c>
      <c r="R76" s="5"/>
      <c r="S76" s="1"/>
      <c r="T76" s="1">
        <f t="shared" ref="T76:T78" si="47">(F76+Q76)/O76</f>
        <v>14</v>
      </c>
      <c r="U76" s="1">
        <f t="shared" si="44"/>
        <v>9.4562647754137128</v>
      </c>
      <c r="V76" s="1">
        <v>81.2</v>
      </c>
      <c r="W76" s="1">
        <v>108.6</v>
      </c>
      <c r="X76" s="1">
        <v>70.2</v>
      </c>
      <c r="Y76" s="1">
        <v>88.2</v>
      </c>
      <c r="Z76" s="1"/>
      <c r="AA76" s="1">
        <f t="shared" si="45"/>
        <v>96.099999999999966</v>
      </c>
      <c r="AB76" s="6">
        <v>12</v>
      </c>
      <c r="AC76" s="9">
        <v>32</v>
      </c>
      <c r="AD76" s="1">
        <f t="shared" si="40"/>
        <v>96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112</v>
      </c>
      <c r="B77" s="1" t="s">
        <v>32</v>
      </c>
      <c r="C77" s="1">
        <v>333</v>
      </c>
      <c r="D77" s="1">
        <v>996</v>
      </c>
      <c r="E77" s="1">
        <v>380</v>
      </c>
      <c r="F77" s="1">
        <v>803</v>
      </c>
      <c r="G77" s="6">
        <v>0.25</v>
      </c>
      <c r="H77" s="1">
        <v>180</v>
      </c>
      <c r="I77" s="1" t="str">
        <f>VLOOKUP(A77,[1]ЗПФ!$C:$K,9,0)</f>
        <v>матрица</v>
      </c>
      <c r="J77" s="1">
        <v>359</v>
      </c>
      <c r="K77" s="1">
        <f t="shared" si="38"/>
        <v>21</v>
      </c>
      <c r="L77" s="1"/>
      <c r="M77" s="1"/>
      <c r="N77" s="1"/>
      <c r="O77" s="1">
        <f t="shared" si="42"/>
        <v>76</v>
      </c>
      <c r="P77" s="5">
        <f t="shared" si="39"/>
        <v>261</v>
      </c>
      <c r="Q77" s="5">
        <f t="shared" si="46"/>
        <v>261</v>
      </c>
      <c r="R77" s="5"/>
      <c r="S77" s="1"/>
      <c r="T77" s="1">
        <f t="shared" si="47"/>
        <v>14</v>
      </c>
      <c r="U77" s="1">
        <f t="shared" si="44"/>
        <v>10.565789473684211</v>
      </c>
      <c r="V77" s="1">
        <v>78.8</v>
      </c>
      <c r="W77" s="1">
        <v>105.4</v>
      </c>
      <c r="X77" s="1">
        <v>65.2</v>
      </c>
      <c r="Y77" s="1">
        <v>95.4</v>
      </c>
      <c r="Z77" s="1"/>
      <c r="AA77" s="1">
        <f t="shared" si="45"/>
        <v>65.25</v>
      </c>
      <c r="AB77" s="6">
        <v>12</v>
      </c>
      <c r="AC77" s="9">
        <v>22</v>
      </c>
      <c r="AD77" s="1">
        <f t="shared" si="40"/>
        <v>66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113</v>
      </c>
      <c r="B78" s="1" t="s">
        <v>40</v>
      </c>
      <c r="C78" s="1">
        <v>70.599999999999994</v>
      </c>
      <c r="D78" s="1">
        <v>140.4</v>
      </c>
      <c r="E78" s="1">
        <v>59.4</v>
      </c>
      <c r="F78" s="1">
        <v>143.5</v>
      </c>
      <c r="G78" s="6">
        <v>1</v>
      </c>
      <c r="H78" s="1">
        <v>180</v>
      </c>
      <c r="I78" s="1" t="str">
        <f>VLOOKUP(A78,[1]ЗПФ!$C:$K,9,0)</f>
        <v>матрица</v>
      </c>
      <c r="J78" s="1">
        <v>60.4</v>
      </c>
      <c r="K78" s="1">
        <f t="shared" si="38"/>
        <v>-1</v>
      </c>
      <c r="L78" s="1"/>
      <c r="M78" s="1"/>
      <c r="N78" s="1"/>
      <c r="O78" s="1">
        <f t="shared" si="42"/>
        <v>11.879999999999999</v>
      </c>
      <c r="P78" s="5">
        <f t="shared" si="39"/>
        <v>22.819999999999993</v>
      </c>
      <c r="Q78" s="5">
        <f t="shared" si="46"/>
        <v>22.819999999999993</v>
      </c>
      <c r="R78" s="5"/>
      <c r="S78" s="1"/>
      <c r="T78" s="1">
        <f t="shared" si="47"/>
        <v>14</v>
      </c>
      <c r="U78" s="1">
        <f t="shared" si="44"/>
        <v>12.07912457912458</v>
      </c>
      <c r="V78" s="1">
        <v>13.5</v>
      </c>
      <c r="W78" s="1">
        <v>7.56</v>
      </c>
      <c r="X78" s="1">
        <v>10.18</v>
      </c>
      <c r="Y78" s="1">
        <v>14.58</v>
      </c>
      <c r="Z78" s="1"/>
      <c r="AA78" s="1">
        <f t="shared" si="45"/>
        <v>22.819999999999993</v>
      </c>
      <c r="AB78" s="6">
        <v>2.7</v>
      </c>
      <c r="AC78" s="9">
        <v>9</v>
      </c>
      <c r="AD78" s="1">
        <f t="shared" si="40"/>
        <v>24.3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114</v>
      </c>
      <c r="B79" s="1" t="s">
        <v>40</v>
      </c>
      <c r="C79" s="1">
        <v>524.6</v>
      </c>
      <c r="D79" s="1">
        <v>405</v>
      </c>
      <c r="E79" s="1">
        <v>115</v>
      </c>
      <c r="F79" s="1">
        <v>799.6</v>
      </c>
      <c r="G79" s="6">
        <v>1</v>
      </c>
      <c r="H79" s="1">
        <v>180</v>
      </c>
      <c r="I79" s="1" t="str">
        <f>VLOOKUP(A79,[1]ЗПФ!$C:$K,9,0)</f>
        <v>матрица</v>
      </c>
      <c r="J79" s="1">
        <v>173.5</v>
      </c>
      <c r="K79" s="1">
        <f t="shared" si="38"/>
        <v>-58.5</v>
      </c>
      <c r="L79" s="1"/>
      <c r="M79" s="1"/>
      <c r="N79" s="1"/>
      <c r="O79" s="1">
        <f t="shared" si="42"/>
        <v>23</v>
      </c>
      <c r="P79" s="5"/>
      <c r="Q79" s="5"/>
      <c r="R79" s="5"/>
      <c r="S79" s="1"/>
      <c r="T79" s="1">
        <f t="shared" si="43"/>
        <v>34.765217391304347</v>
      </c>
      <c r="U79" s="1">
        <f t="shared" si="44"/>
        <v>34.765217391304347</v>
      </c>
      <c r="V79" s="1">
        <v>61</v>
      </c>
      <c r="W79" s="1">
        <v>40.54</v>
      </c>
      <c r="X79" s="1">
        <v>28</v>
      </c>
      <c r="Y79" s="1">
        <v>49.54</v>
      </c>
      <c r="Z79" s="1"/>
      <c r="AA79" s="1">
        <f t="shared" si="45"/>
        <v>0</v>
      </c>
      <c r="AB79" s="6">
        <v>5</v>
      </c>
      <c r="AC79" s="9">
        <f t="shared" si="41"/>
        <v>0</v>
      </c>
      <c r="AD79" s="1">
        <f t="shared" si="40"/>
        <v>0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115</v>
      </c>
      <c r="B80" s="1" t="s">
        <v>32</v>
      </c>
      <c r="C80" s="1">
        <v>1131</v>
      </c>
      <c r="D80" s="1"/>
      <c r="E80" s="1">
        <v>537</v>
      </c>
      <c r="F80" s="1">
        <v>532</v>
      </c>
      <c r="G80" s="6">
        <v>0.14000000000000001</v>
      </c>
      <c r="H80" s="1">
        <v>180</v>
      </c>
      <c r="I80" s="1" t="str">
        <f>VLOOKUP(A80,[1]ЗПФ!$C:$K,9,0)</f>
        <v>матрица</v>
      </c>
      <c r="J80" s="1">
        <v>483</v>
      </c>
      <c r="K80" s="1">
        <f t="shared" si="38"/>
        <v>54</v>
      </c>
      <c r="L80" s="1"/>
      <c r="M80" s="1"/>
      <c r="N80" s="1"/>
      <c r="O80" s="1">
        <f t="shared" si="42"/>
        <v>107.4</v>
      </c>
      <c r="P80" s="5">
        <f t="shared" si="39"/>
        <v>971.60000000000014</v>
      </c>
      <c r="Q80" s="5">
        <f t="shared" ref="Q80:Q83" si="48">P80</f>
        <v>971.60000000000014</v>
      </c>
      <c r="R80" s="5"/>
      <c r="S80" s="1"/>
      <c r="T80" s="1">
        <f>(F80+Q80)/O80</f>
        <v>14</v>
      </c>
      <c r="U80" s="1">
        <f t="shared" si="44"/>
        <v>4.9534450651769086</v>
      </c>
      <c r="V80" s="1">
        <v>64.599999999999994</v>
      </c>
      <c r="W80" s="1">
        <v>51.4</v>
      </c>
      <c r="X80" s="1">
        <v>109.6</v>
      </c>
      <c r="Y80" s="1">
        <v>86</v>
      </c>
      <c r="Z80" s="1"/>
      <c r="AA80" s="1">
        <f t="shared" si="45"/>
        <v>136.02400000000003</v>
      </c>
      <c r="AB80" s="6">
        <v>22</v>
      </c>
      <c r="AC80" s="9">
        <v>45</v>
      </c>
      <c r="AD80" s="1">
        <f t="shared" si="40"/>
        <v>138.60000000000002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117</v>
      </c>
      <c r="B81" s="1" t="s">
        <v>40</v>
      </c>
      <c r="C81" s="1"/>
      <c r="D81" s="1"/>
      <c r="E81" s="1"/>
      <c r="F81" s="1"/>
      <c r="G81" s="6">
        <v>1</v>
      </c>
      <c r="H81" s="1">
        <v>180</v>
      </c>
      <c r="I81" s="1" t="str">
        <f>VLOOKUP(A81,[1]ЗПФ!$C:$K,9,0)</f>
        <v>матрица</v>
      </c>
      <c r="J81" s="1"/>
      <c r="K81" s="1"/>
      <c r="L81" s="1"/>
      <c r="M81" s="1"/>
      <c r="N81" s="1"/>
      <c r="O81" s="1"/>
      <c r="P81" s="5">
        <f t="shared" si="39"/>
        <v>0</v>
      </c>
      <c r="Q81" s="5">
        <v>100</v>
      </c>
      <c r="R81" s="5">
        <v>100</v>
      </c>
      <c r="S81" s="1" t="s">
        <v>122</v>
      </c>
      <c r="T81" s="1"/>
      <c r="U81" s="1"/>
      <c r="V81" s="1"/>
      <c r="W81" s="1"/>
      <c r="X81" s="1"/>
      <c r="Y81" s="1"/>
      <c r="Z81" s="1"/>
      <c r="AA81" s="1">
        <f t="shared" si="45"/>
        <v>100</v>
      </c>
      <c r="AB81" s="6">
        <v>5.5</v>
      </c>
      <c r="AC81" s="9">
        <v>19</v>
      </c>
      <c r="AD81" s="1">
        <f t="shared" si="40"/>
        <v>104.5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118</v>
      </c>
      <c r="B82" s="1" t="s">
        <v>40</v>
      </c>
      <c r="C82" s="1"/>
      <c r="D82" s="1"/>
      <c r="E82" s="1"/>
      <c r="F82" s="1"/>
      <c r="G82" s="6">
        <v>1</v>
      </c>
      <c r="H82" s="1">
        <v>180</v>
      </c>
      <c r="I82" s="1" t="str">
        <f>VLOOKUP(A82,[1]ЗПФ!$C:$K,9,0)</f>
        <v>матрица</v>
      </c>
      <c r="J82" s="1"/>
      <c r="K82" s="1"/>
      <c r="L82" s="1"/>
      <c r="M82" s="1"/>
      <c r="N82" s="1"/>
      <c r="O82" s="1"/>
      <c r="P82" s="5">
        <f t="shared" si="39"/>
        <v>0</v>
      </c>
      <c r="Q82" s="5">
        <v>100</v>
      </c>
      <c r="R82" s="5">
        <v>100</v>
      </c>
      <c r="S82" s="1" t="s">
        <v>122</v>
      </c>
      <c r="T82" s="1"/>
      <c r="U82" s="1"/>
      <c r="V82" s="1"/>
      <c r="W82" s="1"/>
      <c r="X82" s="1"/>
      <c r="Y82" s="1"/>
      <c r="Z82" s="1"/>
      <c r="AA82" s="1">
        <f t="shared" si="45"/>
        <v>100</v>
      </c>
      <c r="AB82" s="6">
        <v>3</v>
      </c>
      <c r="AC82" s="9">
        <v>34</v>
      </c>
      <c r="AD82" s="1">
        <f t="shared" si="40"/>
        <v>102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119</v>
      </c>
      <c r="B83" s="1" t="s">
        <v>40</v>
      </c>
      <c r="C83" s="1"/>
      <c r="D83" s="1"/>
      <c r="E83" s="1"/>
      <c r="F83" s="1"/>
      <c r="G83" s="6">
        <v>1</v>
      </c>
      <c r="H83" s="1" t="e">
        <v>#N/A</v>
      </c>
      <c r="I83" s="1" t="str">
        <f>VLOOKUP(A83,[1]ЗПФ!$C:$K,9,0)</f>
        <v>матрица</v>
      </c>
      <c r="J83" s="1"/>
      <c r="K83" s="1"/>
      <c r="L83" s="1"/>
      <c r="M83" s="1"/>
      <c r="N83" s="1"/>
      <c r="O83" s="1"/>
      <c r="P83" s="5">
        <f t="shared" si="39"/>
        <v>0</v>
      </c>
      <c r="Q83" s="5">
        <f t="shared" si="48"/>
        <v>0</v>
      </c>
      <c r="R83" s="5"/>
      <c r="S83" s="1"/>
      <c r="T83" s="1"/>
      <c r="U83" s="1"/>
      <c r="V83" s="1"/>
      <c r="W83" s="1"/>
      <c r="X83" s="1"/>
      <c r="Y83" s="1"/>
      <c r="Z83" s="1"/>
      <c r="AA83" s="1">
        <f t="shared" si="45"/>
        <v>0</v>
      </c>
      <c r="AB83" s="6">
        <v>3</v>
      </c>
      <c r="AC83" s="9">
        <v>0</v>
      </c>
      <c r="AD83" s="1">
        <f t="shared" si="40"/>
        <v>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6"/>
      <c r="AC84" s="9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6"/>
      <c r="AC85" s="9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6"/>
      <c r="AC86" s="9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6"/>
      <c r="AC87" s="9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6"/>
      <c r="AC88" s="9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6"/>
      <c r="AC89" s="9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6"/>
      <c r="AC90" s="9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6"/>
      <c r="AC91" s="9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6"/>
      <c r="AC92" s="9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6"/>
      <c r="AC93" s="9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6"/>
      <c r="AC94" s="9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6"/>
      <c r="AC95" s="9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6"/>
      <c r="AC96" s="9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6"/>
      <c r="AC97" s="9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6"/>
      <c r="AC98" s="9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6"/>
      <c r="AC99" s="9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6"/>
      <c r="AC100" s="9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6"/>
      <c r="AC101" s="9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6"/>
      <c r="AC102" s="9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6"/>
      <c r="AC103" s="9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6"/>
      <c r="AC104" s="9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6"/>
      <c r="AC105" s="9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6"/>
      <c r="AC106" s="9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6"/>
      <c r="AC107" s="9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6"/>
      <c r="AC108" s="9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6"/>
      <c r="AC109" s="9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6"/>
      <c r="AC110" s="9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6"/>
      <c r="AC111" s="9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6"/>
      <c r="AC112" s="9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6"/>
      <c r="AC113" s="9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6"/>
      <c r="AC114" s="9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6"/>
      <c r="AC115" s="9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6"/>
      <c r="AC116" s="9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6"/>
      <c r="AC117" s="9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6"/>
      <c r="AC118" s="9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6"/>
      <c r="AC119" s="9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6"/>
      <c r="AC120" s="9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6"/>
      <c r="AC121" s="9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6"/>
      <c r="AC122" s="9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6"/>
      <c r="AC123" s="9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6"/>
      <c r="AC124" s="9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6"/>
      <c r="AC125" s="9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6"/>
      <c r="AC126" s="9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6"/>
      <c r="AC127" s="9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6"/>
      <c r="AC128" s="9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6"/>
      <c r="AC129" s="9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6"/>
      <c r="AC130" s="9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6"/>
      <c r="AC131" s="9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6"/>
      <c r="AC132" s="9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6"/>
      <c r="AC133" s="9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6"/>
      <c r="AC134" s="9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6"/>
      <c r="AC135" s="9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6"/>
      <c r="AC136" s="9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6"/>
      <c r="AC137" s="9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6"/>
      <c r="AC138" s="9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6"/>
      <c r="AC139" s="9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6"/>
      <c r="AC140" s="9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6"/>
      <c r="AC141" s="9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6"/>
      <c r="AC142" s="9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6"/>
      <c r="AC143" s="9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6"/>
      <c r="AC144" s="9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6"/>
      <c r="AC145" s="9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6"/>
      <c r="AC146" s="9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6"/>
      <c r="AC147" s="9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6"/>
      <c r="AC148" s="9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6"/>
      <c r="AC149" s="9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6"/>
      <c r="AC150" s="9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6"/>
      <c r="AC151" s="9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6"/>
      <c r="AC152" s="9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6"/>
      <c r="AC153" s="9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6"/>
      <c r="AC154" s="9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6"/>
      <c r="AC155" s="9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6"/>
      <c r="AC156" s="9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6"/>
      <c r="AC157" s="9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6"/>
      <c r="AC158" s="9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6"/>
      <c r="AC159" s="9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6"/>
      <c r="AC160" s="9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6"/>
      <c r="AC161" s="9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6"/>
      <c r="AC162" s="9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6"/>
      <c r="AC163" s="9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6"/>
      <c r="AC164" s="9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6"/>
      <c r="AC165" s="9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6"/>
      <c r="AC166" s="9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6"/>
      <c r="AC167" s="9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6"/>
      <c r="AC168" s="9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6"/>
      <c r="AC169" s="9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6"/>
      <c r="AC170" s="9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6"/>
      <c r="AC171" s="9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6"/>
      <c r="AC172" s="9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6"/>
      <c r="AC173" s="9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6"/>
      <c r="AC174" s="9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6"/>
      <c r="AC175" s="9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6"/>
      <c r="AC176" s="9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6"/>
      <c r="AC177" s="9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6"/>
      <c r="AC178" s="9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6"/>
      <c r="AC179" s="9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6"/>
      <c r="AC180" s="9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6"/>
      <c r="AC181" s="9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6"/>
      <c r="AC182" s="9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6"/>
      <c r="AC183" s="9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6"/>
      <c r="AC184" s="9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6"/>
      <c r="AC185" s="9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6"/>
      <c r="AC186" s="9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6"/>
      <c r="AC187" s="9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6"/>
      <c r="AC188" s="9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6"/>
      <c r="AC189" s="9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6"/>
      <c r="AC190" s="9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6"/>
      <c r="AC191" s="9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6"/>
      <c r="AC192" s="9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6"/>
      <c r="AC193" s="9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6"/>
      <c r="AC194" s="9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6"/>
      <c r="AC195" s="9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6"/>
      <c r="AC196" s="9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6"/>
      <c r="AC197" s="9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6"/>
      <c r="AC198" s="9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6"/>
      <c r="AC199" s="9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6"/>
      <c r="AC200" s="9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6"/>
      <c r="AC201" s="9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6"/>
      <c r="AC202" s="9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6"/>
      <c r="AC203" s="9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6"/>
      <c r="AC204" s="9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6"/>
      <c r="AC205" s="9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6"/>
      <c r="AC206" s="9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6"/>
      <c r="AC207" s="9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6"/>
      <c r="AC208" s="9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6"/>
      <c r="AC209" s="9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6"/>
      <c r="AC210" s="9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6"/>
      <c r="AC211" s="9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6"/>
      <c r="AC212" s="9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6"/>
      <c r="AC213" s="9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6"/>
      <c r="AC214" s="9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6"/>
      <c r="AC215" s="9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6"/>
      <c r="AC216" s="9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6"/>
      <c r="AC217" s="9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6"/>
      <c r="AC218" s="9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6"/>
      <c r="AC219" s="9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6"/>
      <c r="AC220" s="9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6"/>
      <c r="AC221" s="9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6"/>
      <c r="AC222" s="9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6"/>
      <c r="AC223" s="9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6"/>
      <c r="AC224" s="9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6"/>
      <c r="AC225" s="9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6"/>
      <c r="AC226" s="9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6"/>
      <c r="AC227" s="9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6"/>
      <c r="AC228" s="9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6"/>
      <c r="AC229" s="9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6"/>
      <c r="AC230" s="9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6"/>
      <c r="AC231" s="9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6"/>
      <c r="AC232" s="9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6"/>
      <c r="AC233" s="9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6"/>
      <c r="AC234" s="9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6"/>
      <c r="AC235" s="9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6"/>
      <c r="AC236" s="9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6"/>
      <c r="AC237" s="9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6"/>
      <c r="AC238" s="9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6"/>
      <c r="AC239" s="9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6"/>
      <c r="AC240" s="9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6"/>
      <c r="AC241" s="9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6"/>
      <c r="AC242" s="9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6"/>
      <c r="AC243" s="9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6"/>
      <c r="AC244" s="9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6"/>
      <c r="AC245" s="9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6"/>
      <c r="AC246" s="9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6"/>
      <c r="AC247" s="9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6"/>
      <c r="AC248" s="9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6"/>
      <c r="AC249" s="9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6"/>
      <c r="AC250" s="9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6"/>
      <c r="AC251" s="9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6"/>
      <c r="AC252" s="9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6"/>
      <c r="AC253" s="9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6"/>
      <c r="AC254" s="9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6"/>
      <c r="AC255" s="9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6"/>
      <c r="AC256" s="9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6"/>
      <c r="AC257" s="9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6"/>
      <c r="AC258" s="9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6"/>
      <c r="AC259" s="9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6"/>
      <c r="AC260" s="9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6"/>
      <c r="AC261" s="9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6"/>
      <c r="AC262" s="9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6"/>
      <c r="AC263" s="9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6"/>
      <c r="AC264" s="9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6"/>
      <c r="AC265" s="9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6"/>
      <c r="AC266" s="9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6"/>
      <c r="AC267" s="9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6"/>
      <c r="AC268" s="9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6"/>
      <c r="AC269" s="9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6"/>
      <c r="AC270" s="9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6"/>
      <c r="AC271" s="9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6"/>
      <c r="AC272" s="9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6"/>
      <c r="AC273" s="9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6"/>
      <c r="AC274" s="9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6"/>
      <c r="AC275" s="9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6"/>
      <c r="AC276" s="9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6"/>
      <c r="AC277" s="9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6"/>
      <c r="AC278" s="9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6"/>
      <c r="AC279" s="9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6"/>
      <c r="AC280" s="9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6"/>
      <c r="AC281" s="9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6"/>
      <c r="AC282" s="9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6"/>
      <c r="AC283" s="9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6"/>
      <c r="AC284" s="9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6"/>
      <c r="AC285" s="9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6"/>
      <c r="AC286" s="9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6"/>
      <c r="AC287" s="9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6"/>
      <c r="AC288" s="9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6"/>
      <c r="AC289" s="9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6"/>
      <c r="AC290" s="9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6"/>
      <c r="AC291" s="9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6"/>
      <c r="AC292" s="9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6"/>
      <c r="AC293" s="9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6"/>
      <c r="AC294" s="9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6"/>
      <c r="AC295" s="9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6"/>
      <c r="AC296" s="9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6"/>
      <c r="AC297" s="9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6"/>
      <c r="AC298" s="9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6"/>
      <c r="AC299" s="9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6"/>
      <c r="AC300" s="9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6"/>
      <c r="AC301" s="9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6"/>
      <c r="AC302" s="9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6"/>
      <c r="AC303" s="9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6"/>
      <c r="AC304" s="9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6"/>
      <c r="AC305" s="9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6"/>
      <c r="AC306" s="9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6"/>
      <c r="AC307" s="9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6"/>
      <c r="AC308" s="9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6"/>
      <c r="AC309" s="9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6"/>
      <c r="AC310" s="9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6"/>
      <c r="AC311" s="9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6"/>
      <c r="AC312" s="9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6"/>
      <c r="AC313" s="9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6"/>
      <c r="AC314" s="9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6"/>
      <c r="AC315" s="9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6"/>
      <c r="AC316" s="9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6"/>
      <c r="AC317" s="9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6"/>
      <c r="AC318" s="9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6"/>
      <c r="AC319" s="9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6"/>
      <c r="AC320" s="9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6"/>
      <c r="AC321" s="9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6"/>
      <c r="AC322" s="9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6"/>
      <c r="AC323" s="9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6"/>
      <c r="AC324" s="9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6"/>
      <c r="AC325" s="9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6"/>
      <c r="AC326" s="9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6"/>
      <c r="AC327" s="9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6"/>
      <c r="AC328" s="9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6"/>
      <c r="AC329" s="9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6"/>
      <c r="AC330" s="9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6"/>
      <c r="AC331" s="9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6"/>
      <c r="AC332" s="9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6"/>
      <c r="AC333" s="9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6"/>
      <c r="AC334" s="9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6"/>
      <c r="AC335" s="9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6"/>
      <c r="AC336" s="9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6"/>
      <c r="AC337" s="9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6"/>
      <c r="AC338" s="9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6"/>
      <c r="AC339" s="9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6"/>
      <c r="AC340" s="9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6"/>
      <c r="AC341" s="9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6"/>
      <c r="AC342" s="9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6"/>
      <c r="AC343" s="9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6"/>
      <c r="AC344" s="9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6"/>
      <c r="AC345" s="9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6"/>
      <c r="AC346" s="9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6"/>
      <c r="AC347" s="9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6"/>
      <c r="AC348" s="9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6"/>
      <c r="AC349" s="9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6"/>
      <c r="AC350" s="9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6"/>
      <c r="AC351" s="9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6"/>
      <c r="AC352" s="9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6"/>
      <c r="AC353" s="9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6"/>
      <c r="AC354" s="9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6"/>
      <c r="AC355" s="9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6"/>
      <c r="AC356" s="9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6"/>
      <c r="AC357" s="9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6"/>
      <c r="AC358" s="9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6"/>
      <c r="AC359" s="9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6"/>
      <c r="AC360" s="9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6"/>
      <c r="AC361" s="9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6"/>
      <c r="AC362" s="9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6"/>
      <c r="AC363" s="9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6"/>
      <c r="AC364" s="9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6"/>
      <c r="AC365" s="9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6"/>
      <c r="AC366" s="9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6"/>
      <c r="AC367" s="9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6"/>
      <c r="AC368" s="9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6"/>
      <c r="AC369" s="9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6"/>
      <c r="AC370" s="9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6"/>
      <c r="AC371" s="9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6"/>
      <c r="AC372" s="9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6"/>
      <c r="AC373" s="9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6"/>
      <c r="AC374" s="9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6"/>
      <c r="AC375" s="9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6"/>
      <c r="AC376" s="9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6"/>
      <c r="AC377" s="9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6"/>
      <c r="AC378" s="9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6"/>
      <c r="AC379" s="9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6"/>
      <c r="AC380" s="9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6"/>
      <c r="AC381" s="9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6"/>
      <c r="AC382" s="9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6"/>
      <c r="AC383" s="9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6"/>
      <c r="AC384" s="9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6"/>
      <c r="AC385" s="9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6"/>
      <c r="AC386" s="9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6"/>
      <c r="AC387" s="9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6"/>
      <c r="AC388" s="9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6"/>
      <c r="AC389" s="9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6"/>
      <c r="AC390" s="9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6"/>
      <c r="AC391" s="9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6"/>
      <c r="AC392" s="9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6"/>
      <c r="AC393" s="9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6"/>
      <c r="AC394" s="9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6"/>
      <c r="AC395" s="9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6"/>
      <c r="AC396" s="9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6"/>
      <c r="AC397" s="9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6"/>
      <c r="AC398" s="9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6"/>
      <c r="AC399" s="9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6"/>
      <c r="AC400" s="9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6"/>
      <c r="AC401" s="9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6"/>
      <c r="AC402" s="9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6"/>
      <c r="AC403" s="9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6"/>
      <c r="AC404" s="9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6"/>
      <c r="AC405" s="9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6"/>
      <c r="AC406" s="9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6"/>
      <c r="AC407" s="9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6"/>
      <c r="AC408" s="9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6"/>
      <c r="AC409" s="9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6"/>
      <c r="AC410" s="9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6"/>
      <c r="AC411" s="9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6"/>
      <c r="AC412" s="9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6"/>
      <c r="AC413" s="9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6"/>
      <c r="AC414" s="9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6"/>
      <c r="AC415" s="9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6"/>
      <c r="AC416" s="9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6"/>
      <c r="AC417" s="9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6"/>
      <c r="AC418" s="9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6"/>
      <c r="AC419" s="9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6"/>
      <c r="AC420" s="9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6"/>
      <c r="AC421" s="9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6"/>
      <c r="AC422" s="9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6"/>
      <c r="AC423" s="9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6"/>
      <c r="AC424" s="9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6"/>
      <c r="AC425" s="9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6"/>
      <c r="AC426" s="9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6"/>
      <c r="AC427" s="9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6"/>
      <c r="AC428" s="9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6"/>
      <c r="AC429" s="9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6"/>
      <c r="AC430" s="9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6"/>
      <c r="AC431" s="9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6"/>
      <c r="AC432" s="9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6"/>
      <c r="AC433" s="9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6"/>
      <c r="AC434" s="9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6"/>
      <c r="AC435" s="9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6"/>
      <c r="AC436" s="9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6"/>
      <c r="AC437" s="9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6"/>
      <c r="AC438" s="9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6"/>
      <c r="AC439" s="9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6"/>
      <c r="AC440" s="9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6"/>
      <c r="AC441" s="9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6"/>
      <c r="AC442" s="9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6"/>
      <c r="AC443" s="9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6"/>
      <c r="AC444" s="9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6"/>
      <c r="AC445" s="9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6"/>
      <c r="AC446" s="9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6"/>
      <c r="AC447" s="9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6"/>
      <c r="AC448" s="9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6"/>
      <c r="AC449" s="9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6"/>
      <c r="AC450" s="9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6"/>
      <c r="AC451" s="9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6"/>
      <c r="AC452" s="9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6"/>
      <c r="AC453" s="9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6"/>
      <c r="AC454" s="9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6"/>
      <c r="AC455" s="9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6"/>
      <c r="AC456" s="9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6"/>
      <c r="AC457" s="9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6"/>
      <c r="AC458" s="9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6"/>
      <c r="AC459" s="9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6"/>
      <c r="AC460" s="9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6"/>
      <c r="AC461" s="9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6"/>
      <c r="AC462" s="9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6"/>
      <c r="AC463" s="9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6"/>
      <c r="AC464" s="9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6"/>
      <c r="AC465" s="9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6"/>
      <c r="AC466" s="9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6"/>
      <c r="AC467" s="9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6"/>
      <c r="AC468" s="9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6"/>
      <c r="AC469" s="9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6"/>
      <c r="AC470" s="9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6"/>
      <c r="AC471" s="9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6"/>
      <c r="AC472" s="9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6"/>
      <c r="AC473" s="9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6"/>
      <c r="AC474" s="9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6"/>
      <c r="AC475" s="9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6"/>
      <c r="AC476" s="9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6"/>
      <c r="AC477" s="9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6"/>
      <c r="AC478" s="9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6"/>
      <c r="AC479" s="9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6"/>
      <c r="AC480" s="9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6"/>
      <c r="AC481" s="9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6"/>
      <c r="AC482" s="9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6"/>
      <c r="AC483" s="9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6"/>
      <c r="AC484" s="9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6"/>
      <c r="AC485" s="9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6"/>
      <c r="AC486" s="9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6"/>
      <c r="AC487" s="9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6"/>
      <c r="AC488" s="9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6"/>
      <c r="AC489" s="9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6"/>
      <c r="AC490" s="9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6"/>
      <c r="AC491" s="9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6"/>
      <c r="AC492" s="9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6"/>
      <c r="AC493" s="9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6"/>
      <c r="AC494" s="9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6"/>
      <c r="AC495" s="9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6"/>
      <c r="AC496" s="9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6"/>
      <c r="AC497" s="9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</sheetData>
  <autoFilter ref="A3:AD83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2024-03-07T11:43:01Z</dcterms:created>
  <dcterms:modified xsi:type="dcterms:W3CDTF">2024-03-08T10:04:36Z</dcterms:modified>
</cp:coreProperties>
</file>