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7B3FE3CE-1D26-45FB-8920-D151DFBE9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AC131" i="1"/>
  <c r="E69" i="1" l="1"/>
  <c r="F37" i="1"/>
  <c r="E37" i="1"/>
  <c r="E11" i="1"/>
  <c r="E10" i="1"/>
  <c r="P130" i="1"/>
  <c r="AC130" i="1" s="1"/>
  <c r="P129" i="1"/>
  <c r="AC129" i="1" s="1"/>
  <c r="P128" i="1"/>
  <c r="AC128" i="1" s="1"/>
  <c r="P127" i="1"/>
  <c r="AC127" i="1" s="1"/>
  <c r="P126" i="1"/>
  <c r="AC126" i="1" s="1"/>
  <c r="P125" i="1"/>
  <c r="AC125" i="1" s="1"/>
  <c r="P124" i="1"/>
  <c r="AC124" i="1" s="1"/>
  <c r="P123" i="1"/>
  <c r="AC123" i="1" s="1"/>
  <c r="P122" i="1"/>
  <c r="AC122" i="1" s="1"/>
  <c r="P121" i="1"/>
  <c r="AC121" i="1" s="1"/>
  <c r="P120" i="1"/>
  <c r="AC120" i="1" s="1"/>
  <c r="P119" i="1"/>
  <c r="AC119" i="1" s="1"/>
  <c r="P118" i="1"/>
  <c r="AC118" i="1" s="1"/>
  <c r="P117" i="1"/>
  <c r="AC117" i="1" s="1"/>
  <c r="P116" i="1"/>
  <c r="AC116" i="1" s="1"/>
  <c r="P115" i="1"/>
  <c r="AC115" i="1" s="1"/>
  <c r="P114" i="1"/>
  <c r="AC114" i="1" s="1"/>
  <c r="P113" i="1"/>
  <c r="AC113" i="1" s="1"/>
  <c r="P112" i="1"/>
  <c r="AC112" i="1" s="1"/>
  <c r="P111" i="1"/>
  <c r="AC111" i="1" s="1"/>
  <c r="P110" i="1"/>
  <c r="AC110" i="1" s="1"/>
  <c r="P109" i="1"/>
  <c r="AC109" i="1" s="1"/>
  <c r="P108" i="1"/>
  <c r="AC108" i="1" s="1"/>
  <c r="P107" i="1"/>
  <c r="AC107" i="1" s="1"/>
  <c r="P106" i="1"/>
  <c r="AC106" i="1" s="1"/>
  <c r="P105" i="1"/>
  <c r="AC105" i="1" s="1"/>
  <c r="P104" i="1"/>
  <c r="AC104" i="1" s="1"/>
  <c r="P103" i="1"/>
  <c r="AC103" i="1" s="1"/>
  <c r="P102" i="1"/>
  <c r="AC102" i="1" s="1"/>
  <c r="P101" i="1"/>
  <c r="AC101" i="1" s="1"/>
  <c r="P100" i="1"/>
  <c r="AC100" i="1" s="1"/>
  <c r="P99" i="1"/>
  <c r="AC99" i="1" s="1"/>
  <c r="P98" i="1"/>
  <c r="I127" i="1"/>
  <c r="I128" i="1"/>
  <c r="I129" i="1"/>
  <c r="I130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AC98" i="1"/>
  <c r="I7" i="1"/>
  <c r="I8" i="1"/>
  <c r="I10" i="1"/>
  <c r="I11" i="1"/>
  <c r="I15" i="1"/>
  <c r="I17" i="1"/>
  <c r="I18" i="1"/>
  <c r="I19" i="1"/>
  <c r="I20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6" i="1"/>
  <c r="I47" i="1"/>
  <c r="I48" i="1"/>
  <c r="I49" i="1"/>
  <c r="I50" i="1"/>
  <c r="I51" i="1"/>
  <c r="I52" i="1"/>
  <c r="I53" i="1"/>
  <c r="I54" i="1"/>
  <c r="I59" i="1"/>
  <c r="I60" i="1"/>
  <c r="I62" i="1"/>
  <c r="I64" i="1"/>
  <c r="I65" i="1"/>
  <c r="I66" i="1"/>
  <c r="I67" i="1"/>
  <c r="I69" i="1"/>
  <c r="I70" i="1"/>
  <c r="I71" i="1"/>
  <c r="I76" i="1"/>
  <c r="I84" i="1"/>
  <c r="I88" i="1"/>
  <c r="I6" i="1"/>
  <c r="K18" i="1" l="1"/>
  <c r="P18" i="1"/>
  <c r="AC18" i="1"/>
  <c r="AC9" i="1"/>
  <c r="AC12" i="1"/>
  <c r="AC13" i="1"/>
  <c r="AC14" i="1"/>
  <c r="AC16" i="1"/>
  <c r="AC21" i="1"/>
  <c r="AC22" i="1"/>
  <c r="AC26" i="1"/>
  <c r="AC42" i="1"/>
  <c r="AC45" i="1"/>
  <c r="AC55" i="1"/>
  <c r="AC56" i="1"/>
  <c r="AC57" i="1"/>
  <c r="AC58" i="1"/>
  <c r="AC61" i="1"/>
  <c r="AC63" i="1"/>
  <c r="AC68" i="1"/>
  <c r="AC72" i="1"/>
  <c r="AC73" i="1"/>
  <c r="AC74" i="1"/>
  <c r="AC75" i="1"/>
  <c r="AC77" i="1"/>
  <c r="AC78" i="1"/>
  <c r="AC79" i="1"/>
  <c r="AC80" i="1"/>
  <c r="AC81" i="1"/>
  <c r="AC82" i="1"/>
  <c r="AC83" i="1"/>
  <c r="AC85" i="1"/>
  <c r="AC86" i="1"/>
  <c r="AC87" i="1"/>
  <c r="AC89" i="1"/>
  <c r="AC90" i="1"/>
  <c r="AC91" i="1"/>
  <c r="AC92" i="1"/>
  <c r="AC93" i="1"/>
  <c r="AC94" i="1"/>
  <c r="AC95" i="1"/>
  <c r="AC96" i="1"/>
  <c r="AC97" i="1"/>
  <c r="P7" i="1"/>
  <c r="Q7" i="1" s="1"/>
  <c r="AC7" i="1" s="1"/>
  <c r="P8" i="1"/>
  <c r="AC8" i="1" s="1"/>
  <c r="P9" i="1"/>
  <c r="P10" i="1"/>
  <c r="AC10" i="1" s="1"/>
  <c r="P11" i="1"/>
  <c r="Q11" i="1" s="1"/>
  <c r="AC11" i="1" s="1"/>
  <c r="P12" i="1"/>
  <c r="P13" i="1"/>
  <c r="P14" i="1"/>
  <c r="P15" i="1"/>
  <c r="P16" i="1"/>
  <c r="P17" i="1"/>
  <c r="Q17" i="1" s="1"/>
  <c r="AC17" i="1" s="1"/>
  <c r="P19" i="1"/>
  <c r="AC19" i="1" s="1"/>
  <c r="P20" i="1"/>
  <c r="Q20" i="1" s="1"/>
  <c r="AC20" i="1" s="1"/>
  <c r="P21" i="1"/>
  <c r="P22" i="1"/>
  <c r="P23" i="1"/>
  <c r="Q23" i="1" s="1"/>
  <c r="AC23" i="1" s="1"/>
  <c r="P24" i="1"/>
  <c r="AC24" i="1" s="1"/>
  <c r="P25" i="1"/>
  <c r="Q25" i="1" s="1"/>
  <c r="AC25" i="1" s="1"/>
  <c r="P26" i="1"/>
  <c r="P27" i="1"/>
  <c r="AC27" i="1" s="1"/>
  <c r="P28" i="1"/>
  <c r="AC28" i="1" s="1"/>
  <c r="P29" i="1"/>
  <c r="Q29" i="1" s="1"/>
  <c r="AC29" i="1" s="1"/>
  <c r="P30" i="1"/>
  <c r="AC30" i="1" s="1"/>
  <c r="P31" i="1"/>
  <c r="AC31" i="1" s="1"/>
  <c r="P32" i="1"/>
  <c r="AC32" i="1" s="1"/>
  <c r="P33" i="1"/>
  <c r="Q33" i="1" s="1"/>
  <c r="AC33" i="1" s="1"/>
  <c r="P34" i="1"/>
  <c r="Q34" i="1" s="1"/>
  <c r="AC34" i="1" s="1"/>
  <c r="P35" i="1"/>
  <c r="Q35" i="1" s="1"/>
  <c r="AC35" i="1" s="1"/>
  <c r="P36" i="1"/>
  <c r="Q36" i="1" s="1"/>
  <c r="AC36" i="1" s="1"/>
  <c r="P37" i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P43" i="1"/>
  <c r="Q43" i="1" s="1"/>
  <c r="AC43" i="1" s="1"/>
  <c r="P44" i="1"/>
  <c r="Q44" i="1" s="1"/>
  <c r="AC44" i="1" s="1"/>
  <c r="P45" i="1"/>
  <c r="P46" i="1"/>
  <c r="Q46" i="1" s="1"/>
  <c r="AC46" i="1" s="1"/>
  <c r="P47" i="1"/>
  <c r="Q47" i="1" s="1"/>
  <c r="AC47" i="1" s="1"/>
  <c r="P48" i="1"/>
  <c r="Q48" i="1" s="1"/>
  <c r="AC48" i="1" s="1"/>
  <c r="P49" i="1"/>
  <c r="AC49" i="1" s="1"/>
  <c r="P50" i="1"/>
  <c r="Q50" i="1" s="1"/>
  <c r="AC50" i="1" s="1"/>
  <c r="P51" i="1"/>
  <c r="AC51" i="1" s="1"/>
  <c r="P52" i="1"/>
  <c r="Q52" i="1" s="1"/>
  <c r="AC52" i="1" s="1"/>
  <c r="P53" i="1"/>
  <c r="Q53" i="1" s="1"/>
  <c r="AC53" i="1" s="1"/>
  <c r="P54" i="1"/>
  <c r="P55" i="1"/>
  <c r="P56" i="1"/>
  <c r="P57" i="1"/>
  <c r="P58" i="1"/>
  <c r="P59" i="1"/>
  <c r="AC59" i="1" s="1"/>
  <c r="P60" i="1"/>
  <c r="AC60" i="1" s="1"/>
  <c r="P61" i="1"/>
  <c r="P62" i="1"/>
  <c r="P63" i="1"/>
  <c r="P64" i="1"/>
  <c r="AC64" i="1" s="1"/>
  <c r="P65" i="1"/>
  <c r="AC65" i="1" s="1"/>
  <c r="P66" i="1"/>
  <c r="Q66" i="1" s="1"/>
  <c r="AC66" i="1" s="1"/>
  <c r="P67" i="1"/>
  <c r="Q67" i="1" s="1"/>
  <c r="AC67" i="1" s="1"/>
  <c r="P68" i="1"/>
  <c r="P69" i="1"/>
  <c r="AC69" i="1" s="1"/>
  <c r="P70" i="1"/>
  <c r="AC70" i="1" s="1"/>
  <c r="P71" i="1"/>
  <c r="AC71" i="1" s="1"/>
  <c r="P72" i="1"/>
  <c r="P73" i="1"/>
  <c r="P74" i="1"/>
  <c r="P75" i="1"/>
  <c r="P76" i="1"/>
  <c r="AC76" i="1" s="1"/>
  <c r="P77" i="1"/>
  <c r="P78" i="1"/>
  <c r="P79" i="1"/>
  <c r="P80" i="1"/>
  <c r="P81" i="1"/>
  <c r="P82" i="1"/>
  <c r="P83" i="1"/>
  <c r="P84" i="1"/>
  <c r="AC84" i="1" s="1"/>
  <c r="P85" i="1"/>
  <c r="P86" i="1"/>
  <c r="P87" i="1"/>
  <c r="P88" i="1"/>
  <c r="AC88" i="1" s="1"/>
  <c r="P89" i="1"/>
  <c r="P90" i="1"/>
  <c r="P91" i="1"/>
  <c r="P92" i="1"/>
  <c r="P93" i="1"/>
  <c r="P94" i="1"/>
  <c r="P95" i="1"/>
  <c r="P96" i="1"/>
  <c r="P97" i="1"/>
  <c r="P6" i="1"/>
  <c r="AC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5" i="1" l="1"/>
  <c r="AC15" i="1" s="1"/>
  <c r="Q37" i="1"/>
  <c r="AC37" i="1" s="1"/>
  <c r="AC62" i="1"/>
  <c r="Q54" i="1"/>
  <c r="AC54" i="1" s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7" i="1"/>
  <c r="U17" i="1"/>
  <c r="T15" i="1"/>
  <c r="U15" i="1"/>
  <c r="T13" i="1"/>
  <c r="U13" i="1"/>
  <c r="T11" i="1"/>
  <c r="U11" i="1"/>
  <c r="T9" i="1"/>
  <c r="U9" i="1"/>
  <c r="T7" i="1"/>
  <c r="U7" i="1"/>
  <c r="T18" i="1"/>
  <c r="U18" i="1"/>
  <c r="U6" i="1"/>
  <c r="T6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6" i="1"/>
  <c r="U16" i="1"/>
  <c r="T14" i="1"/>
  <c r="U14" i="1"/>
  <c r="T12" i="1"/>
  <c r="U12" i="1"/>
  <c r="T10" i="1"/>
  <c r="U10" i="1"/>
  <c r="T8" i="1"/>
  <c r="U8" i="1"/>
  <c r="P5" i="1"/>
  <c r="K5" i="1"/>
  <c r="T54" i="1" l="1"/>
  <c r="Q5" i="1"/>
  <c r="AC5" i="1"/>
</calcChain>
</file>

<file path=xl/sharedStrings.xml><?xml version="1.0" encoding="utf-8"?>
<sst xmlns="http://schemas.openxmlformats.org/spreadsheetml/2006/main" count="361" uniqueCount="185">
  <si>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</si>
  <si>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</si>
  <si>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</si>
  <si>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</si>
  <si>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</si>
  <si>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</si>
  <si>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</si>
  <si>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</si>
  <si>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</si>
  <si>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</si>
  <si>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</si>
  <si>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</si>
  <si>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</si>
  <si>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</si>
  <si>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</si>
  <si>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</si>
  <si>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</si>
  <si>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</si>
  <si>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</si>
  <si>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</si>
  <si>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</si>
  <si>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</si>
  <si>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</si>
  <si>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</si>
  <si>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</si>
  <si>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</si>
  <si>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</si>
  <si>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</si>
  <si>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</si>
  <si>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</si>
  <si>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</si>
  <si>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</si>
  <si>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</si>
  <si>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</si>
  <si>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</si>
  <si>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</si>
  <si>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</si>
  <si>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</si>
  <si>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</si>
  <si>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</si>
  <si>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</si>
  <si>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</si>
  <si>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</si>
  <si>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</si>
  <si>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</si>
  <si>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</si>
  <si>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</si>
  <si>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</si>
  <si>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</si>
  <si>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</si>
  <si>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</si>
  <si>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</si>
  <si>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</si>
  <si>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</si>
  <si>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</si>
  <si>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</si>
  <si>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</si>
  <si>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</si>
  <si>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</si>
  <si>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</si>
  <si>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</si>
  <si>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</si>
  <si>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</si>
  <si>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</si>
  <si>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</si>
  <si>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</si>
  <si>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</si>
  <si>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</si>
  <si>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</si>
  <si>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</si>
  <si>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</si>
  <si>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</si>
  <si>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</si>
  <si>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</si>
  <si>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</si>
  <si>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</si>
  <si>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</si>
  <si>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</si>
  <si>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</si>
  <si>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</si>
  <si>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</si>
  <si>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</si>
  <si>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</si>
  <si>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</si>
  <si>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</si>
  <si>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</si>
  <si>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</si>
  <si>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</si>
  <si>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</si>
  <si>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</si>
  <si>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</si>
  <si>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</si>
  <si>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</si>
  <si>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</si>
  <si>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</si>
  <si>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</si>
  <si>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</si>
  <si>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</si>
  <si>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</si>
  <si>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</si>
  <si>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</si>
  <si>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</si>
  <si>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</si>
  <si>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</si>
  <si>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</si>
  <si>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</si>
  <si>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</si>
  <si>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</si>
  <si>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</si>
  <si>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</si>
  <si>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</si>
  <si>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</si>
  <si>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</si>
  <si>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</si>
  <si>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</si>
  <si>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</si>
  <si>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</si>
  <si>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</si>
  <si>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</si>
  <si>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</si>
  <si>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</si>
  <si>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</si>
  <si>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</si>
  <si>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</si>
  <si>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</si>
  <si>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</si>
  <si>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</si>
  <si>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</si>
  <si>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</si>
  <si>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</si>
  <si>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</si>
  <si>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</si>
  <si>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</si>
  <si>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</si>
  <si>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</si>
  <si>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477 Колбаса Любительская ГОСТ ТМ Вязанка в оболочке полиамид.  ПОКОМ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</si>
  <si>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</si>
  <si>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</si>
  <si>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</si>
  <si>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</si>
  <si>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283  Сосиски Сочинки, ВЕС, ТМ Стародворье ПОКОМ</t>
  </si>
  <si>
    <t>247  Сардельки Нежные, ВЕС.  ПОКОМ</t>
  </si>
  <si>
    <t>018  Сосиски Рубленые, Вязанка вискофан  ВЕС.ПОКОМ</t>
  </si>
  <si>
    <t>322 Сосиски Сочинки с сыром ТМ Стародворье в оболочке  ПОКОМ</t>
  </si>
  <si>
    <t>243  Колбаса Сервелат Зернистый, ВЕС.  ПОКОМ</t>
  </si>
  <si>
    <t>297  Колбаса Мясорубская с рубленой грудинкой ВЕС ТМ Стародворье  ПОКОМ</t>
  </si>
  <si>
    <t>367 Вареные колбасы Молокуша Вязанка Фикс.вес 0,45 п/а Вязанка  ПОКОМ</t>
  </si>
  <si>
    <t>267  Колбаса Салями Филейбургская зернистая, оболочка фиброуз, ВЕС, ТМ Баварушка  ПОКОМ</t>
  </si>
  <si>
    <t>358 Колбаса Сервелат Мясорубский ТМ Стародворье с мелкорубленным окороком в вак упак  ПОКОМ</t>
  </si>
  <si>
    <t>316 Колбаса варенокоиз мяса птицы Сервелат Пражский ТМ Зареченские ТС Зареченские  ПОКОМ</t>
  </si>
  <si>
    <t>350 Сосиски Молокуши миникушай ТМ Вязанка в оболочке амицел в модифиц газовой среде 0,45 кг  Поком</t>
  </si>
  <si>
    <t>325 Колбаса Сервелат Мясорубский ТМ Стародворье с мелкорубленным окороком 0,35 кг  ПОКОМ</t>
  </si>
  <si>
    <t>296  Колбаса Мясорубская с рубленой грудинкой 0,35кг срез ТМ Стародворье  ПОКОМ</t>
  </si>
  <si>
    <t>391 Вареные колбасы «Докторская ГОСТ» Фикс.вес 0,37 п/а ТМ «Вязанка»  Поком</t>
  </si>
  <si>
    <t>259  Сосиски Сливочные Дугушка, ВЕС.   ПОКОМ</t>
  </si>
  <si>
    <t>251  Сосиски Баварские, ВЕС.  ПОКОМ</t>
  </si>
  <si>
    <t>395 Ветчины «Дугушка» Фикс.вес 0,6 П/а ТМ «Дугушка»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</si>
  <si>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</si>
  <si>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</si>
  <si>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244  Колбаса Сервелат Кремлевский, ВЕС. ПОКОМ</t>
  </si>
  <si>
    <t>392 Вареные колбасы «Докторская ГОСТ» Фикс.вес 0,6 Вектор ТМ «Дугушка»  Поком</t>
  </si>
  <si>
    <t>215  Колбаса Докторская ГОСТ Дугушка, ВЕС, ТМ Стародворье ПОКОМ</t>
  </si>
  <si>
    <t>118  Колбаса Сервелат Филейбургский с филе сочного окорока, в/у 0,35 кг срез, БАВАРУШКА ПОКОМ</t>
  </si>
  <si>
    <t>339  Колбаса вареная Филейская ТМ Вязанка ТС Классическая, 0,40 кг.  ПОКОМ</t>
  </si>
  <si>
    <t>451 Сосиски «Баварские» Фикс.вес 0,35 П/а ТМ «Стародворье»  Поком</t>
  </si>
  <si>
    <t>117  Колбаса Сервелат Филейбургский с ароматными пряностями, в/у 0,35 кг срез, БАВАРУШКА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</si>
  <si>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</si>
  <si>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</si>
  <si>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</si>
  <si>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055  Колбаса вареная Филейбургская, 0,45 кг, БАВАРУШКА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</si>
  <si>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</si>
  <si>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</si>
  <si>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</si>
  <si>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не в матрице</t>
  </si>
  <si>
    <t>новинки / Можаев подтвердил / в пути</t>
  </si>
  <si>
    <t>необходимо увеличить продажи</t>
  </si>
  <si>
    <t>то же что 419</t>
  </si>
  <si>
    <t>то же что и 222</t>
  </si>
  <si>
    <t>то же что и 326</t>
  </si>
  <si>
    <t>то же что и 255 (задвоенное СКЮ)</t>
  </si>
  <si>
    <t>Сардельки Стародворские Вязанка Весовые Family Pack NDX мгс Вязанка</t>
  </si>
  <si>
    <t>задача Фомин</t>
  </si>
  <si>
    <t>-27кг на новинку FamPack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</si>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</sst>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2" fontId="1" fillId="6" borderId="1" xfId="1" applyNumberFormat="1" applyFill="1"/>
    <xf numFmtId="49" fontId="1" fillId="6" borderId="1" xfId="1" applyNumberFormat="1" applyFill="1"/>
    <xf numFmtId="49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ySplit="5" topLeftCell="A6" activePane="bottomLeft" state="frozen"/>
      <selection pane="bottomLeft" activeCell="AD7" sqref="AD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9" customWidth="1"/>
    <col min="8" max="8" width="5.140625" customWidth="1"/>
    <col min="9" max="9" width="12.140625" customWidth="1"/>
    <col min="10" max="11" width="7" customWidth="1"/>
    <col min="12" max="13" width="1" customWidth="1"/>
    <col min="14" max="18" width="7" customWidth="1"/>
    <col min="19" max="19" width="21.5703125" customWidth="1"/>
    <col min="20" max="21" width="4.85546875" customWidth="1"/>
    <col min="22" max="27" width="6.7109375" customWidth="1"/>
    <col min="28" max="28" width="37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183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16348.954</v>
      </c>
      <c r="F5" s="4">
        <f>SUM(F6:F494)</f>
        <v>16109.672999999999</v>
      </c>
      <c r="G5" s="7"/>
      <c r="H5" s="1"/>
      <c r="I5" s="1"/>
      <c r="J5" s="4">
        <f t="shared" ref="J5:R5" si="0">SUM(J6:J494)</f>
        <v>16101.494999999999</v>
      </c>
      <c r="K5" s="4">
        <f t="shared" si="0"/>
        <v>247.45899999999978</v>
      </c>
      <c r="L5" s="4">
        <f t="shared" si="0"/>
        <v>0</v>
      </c>
      <c r="M5" s="4">
        <f t="shared" si="0"/>
        <v>0</v>
      </c>
      <c r="N5" s="4">
        <f t="shared" si="0"/>
        <v>6967.2882000000009</v>
      </c>
      <c r="O5" s="4">
        <f t="shared" si="0"/>
        <v>3991.6433799999977</v>
      </c>
      <c r="P5" s="4">
        <f t="shared" si="0"/>
        <v>3269.7907999999984</v>
      </c>
      <c r="Q5" s="4">
        <f t="shared" si="0"/>
        <v>10934.6988</v>
      </c>
      <c r="R5" s="4">
        <f t="shared" si="0"/>
        <v>0</v>
      </c>
      <c r="S5" s="1"/>
      <c r="T5" s="1"/>
      <c r="U5" s="1"/>
      <c r="V5" s="4">
        <f t="shared" ref="V5:AA5" si="1">SUM(V6:V494)</f>
        <v>3268.5054</v>
      </c>
      <c r="W5" s="4">
        <f t="shared" si="1"/>
        <v>3483.6300000000015</v>
      </c>
      <c r="X5" s="4">
        <f t="shared" si="1"/>
        <v>3559.1246000000001</v>
      </c>
      <c r="Y5" s="4">
        <f t="shared" si="1"/>
        <v>3455.6629999999996</v>
      </c>
      <c r="Z5" s="4">
        <f t="shared" si="1"/>
        <v>3780.8760000000016</v>
      </c>
      <c r="AA5" s="4">
        <f t="shared" si="1"/>
        <v>3809.3175999999999</v>
      </c>
      <c r="AB5" s="1"/>
      <c r="AC5" s="4">
        <f>SUM(AC6:AC494)</f>
        <v>8736.2687999999998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174.51900000000001</v>
      </c>
      <c r="D6" s="1">
        <v>123.744</v>
      </c>
      <c r="E6" s="1">
        <v>83.546999999999997</v>
      </c>
      <c r="F6" s="1">
        <v>193.852</v>
      </c>
      <c r="G6" s="7">
        <v>1</v>
      </c>
      <c r="H6" s="1">
        <v>50</v>
      </c>
      <c r="I6" s="1" t="str">
        <f>VLOOKUP(A6,[1]КИ!$C:$D,2,0)</f>
        <v>в матрице</v>
      </c>
      <c r="J6" s="1">
        <v>80.566999999999993</v>
      </c>
      <c r="K6" s="1">
        <f t="shared" ref="K6:K37" si="2">E6-J6</f>
        <v>2.980000000000004</v>
      </c>
      <c r="L6" s="1"/>
      <c r="M6" s="1"/>
      <c r="N6" s="1"/>
      <c r="O6" s="1"/>
      <c r="P6" s="1">
        <f>E6/5</f>
        <v>16.709399999999999</v>
      </c>
      <c r="Q6" s="5"/>
      <c r="R6" s="5"/>
      <c r="S6" s="1"/>
      <c r="T6" s="1">
        <f>(F6+N6+O6+Q6)/P6</f>
        <v>11.601374076866914</v>
      </c>
      <c r="U6" s="1">
        <f>(F6+N6+O6)/P6</f>
        <v>11.601374076866914</v>
      </c>
      <c r="V6" s="1">
        <v>16.2118</v>
      </c>
      <c r="W6" s="1">
        <v>18.7698</v>
      </c>
      <c r="X6" s="1">
        <v>25.939599999999999</v>
      </c>
      <c r="Y6" s="1">
        <v>24.9344</v>
      </c>
      <c r="Z6" s="1">
        <v>24.078199999999999</v>
      </c>
      <c r="AA6" s="1">
        <v>24.378399999999999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0" t="s">
        <v>33</v>
      </c>
      <c r="B7" s="1" t="s">
        <v>32</v>
      </c>
      <c r="C7" s="1">
        <v>75.700999999999993</v>
      </c>
      <c r="D7" s="1">
        <v>0.44900000000000001</v>
      </c>
      <c r="E7" s="1">
        <v>66.688999999999993</v>
      </c>
      <c r="F7" s="1">
        <v>2.6429999999999998</v>
      </c>
      <c r="G7" s="7">
        <v>1</v>
      </c>
      <c r="H7" s="1">
        <v>45</v>
      </c>
      <c r="I7" s="1" t="str">
        <f>VLOOKUP(A7,[1]КИ!$C:$D,2,0)</f>
        <v>в матрице</v>
      </c>
      <c r="J7" s="1">
        <v>71.734999999999999</v>
      </c>
      <c r="K7" s="1">
        <f t="shared" si="2"/>
        <v>-5.0460000000000065</v>
      </c>
      <c r="L7" s="1"/>
      <c r="M7" s="1"/>
      <c r="N7" s="1">
        <v>93.754200000000012</v>
      </c>
      <c r="O7" s="1">
        <v>12.559599999999969</v>
      </c>
      <c r="P7" s="1">
        <f t="shared" ref="P7:P70" si="4">E7/5</f>
        <v>13.337799999999998</v>
      </c>
      <c r="Q7" s="5">
        <f t="shared" ref="Q7" si="5">11*P7-O7-N7-F7</f>
        <v>37.759</v>
      </c>
      <c r="R7" s="5"/>
      <c r="S7" s="1"/>
      <c r="T7" s="1">
        <f t="shared" ref="T7:T70" si="6">(F7+N7+O7+Q7)/P7</f>
        <v>11.000000000000002</v>
      </c>
      <c r="U7" s="1">
        <f t="shared" ref="U7:U70" si="7">(F7+N7+O7)/P7</f>
        <v>8.1690233771686493</v>
      </c>
      <c r="V7" s="1">
        <v>14.4864</v>
      </c>
      <c r="W7" s="1">
        <v>14.7852</v>
      </c>
      <c r="X7" s="1">
        <v>10.894600000000001</v>
      </c>
      <c r="Y7" s="1">
        <v>12.117800000000001</v>
      </c>
      <c r="Z7" s="1">
        <v>14.4748</v>
      </c>
      <c r="AA7" s="1">
        <v>15.796200000000001</v>
      </c>
      <c r="AB7" s="1" t="s">
        <v>34</v>
      </c>
      <c r="AC7" s="1">
        <f t="shared" si="3"/>
        <v>37.759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35</v>
      </c>
      <c r="B8" s="1" t="s">
        <v>32</v>
      </c>
      <c r="C8" s="1">
        <v>111.07</v>
      </c>
      <c r="D8" s="1">
        <v>120.039</v>
      </c>
      <c r="E8" s="1">
        <v>96.864999999999995</v>
      </c>
      <c r="F8" s="1">
        <v>107.374</v>
      </c>
      <c r="G8" s="7">
        <v>1</v>
      </c>
      <c r="H8" s="1">
        <v>45</v>
      </c>
      <c r="I8" s="1" t="str">
        <f>VLOOKUP(A8,[1]КИ!$C:$D,2,0)</f>
        <v>в матрице</v>
      </c>
      <c r="J8" s="1">
        <v>106.604</v>
      </c>
      <c r="K8" s="1">
        <f t="shared" si="2"/>
        <v>-9.7390000000000043</v>
      </c>
      <c r="L8" s="1"/>
      <c r="M8" s="1"/>
      <c r="N8" s="1">
        <v>121.1516</v>
      </c>
      <c r="O8" s="1">
        <v>32.693600000000004</v>
      </c>
      <c r="P8" s="1">
        <f t="shared" si="4"/>
        <v>19.372999999999998</v>
      </c>
      <c r="Q8" s="5"/>
      <c r="R8" s="5"/>
      <c r="S8" s="1"/>
      <c r="T8" s="1">
        <f t="shared" si="6"/>
        <v>13.483673153357767</v>
      </c>
      <c r="U8" s="1">
        <f t="shared" si="7"/>
        <v>13.483673153357767</v>
      </c>
      <c r="V8" s="1">
        <v>28.355599999999999</v>
      </c>
      <c r="W8" s="1">
        <v>29.278600000000001</v>
      </c>
      <c r="X8" s="1">
        <v>24.844000000000001</v>
      </c>
      <c r="Y8" s="1">
        <v>18.452400000000001</v>
      </c>
      <c r="Z8" s="1">
        <v>21.920200000000001</v>
      </c>
      <c r="AA8" s="1">
        <v>28.5138</v>
      </c>
      <c r="AB8" s="1" t="s">
        <v>36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37</v>
      </c>
      <c r="B9" s="16" t="s">
        <v>38</v>
      </c>
      <c r="C9" s="16">
        <v>6</v>
      </c>
      <c r="D9" s="16"/>
      <c r="E9" s="16">
        <v>3</v>
      </c>
      <c r="F9" s="16"/>
      <c r="G9" s="17">
        <v>0</v>
      </c>
      <c r="H9" s="16">
        <v>50</v>
      </c>
      <c r="I9" s="15" t="s">
        <v>173</v>
      </c>
      <c r="J9" s="16">
        <v>3</v>
      </c>
      <c r="K9" s="16">
        <f t="shared" si="2"/>
        <v>0</v>
      </c>
      <c r="L9" s="16"/>
      <c r="M9" s="16"/>
      <c r="N9" s="16"/>
      <c r="O9" s="16"/>
      <c r="P9" s="16">
        <f t="shared" si="4"/>
        <v>0.6</v>
      </c>
      <c r="Q9" s="18"/>
      <c r="R9" s="18"/>
      <c r="S9" s="16"/>
      <c r="T9" s="16">
        <f t="shared" si="6"/>
        <v>0</v>
      </c>
      <c r="U9" s="16">
        <f t="shared" si="7"/>
        <v>0</v>
      </c>
      <c r="V9" s="16">
        <v>2.8</v>
      </c>
      <c r="W9" s="16">
        <v>3</v>
      </c>
      <c r="X9" s="16">
        <v>4</v>
      </c>
      <c r="Y9" s="16">
        <v>7.2</v>
      </c>
      <c r="Z9" s="16">
        <v>3.8</v>
      </c>
      <c r="AA9" s="16">
        <v>3.2</v>
      </c>
      <c r="AB9" s="16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4" t="s">
        <v>39</v>
      </c>
      <c r="B10" s="1" t="s">
        <v>38</v>
      </c>
      <c r="C10" s="1">
        <v>169</v>
      </c>
      <c r="D10" s="1">
        <v>107</v>
      </c>
      <c r="E10" s="13">
        <f>82+E81</f>
        <v>94</v>
      </c>
      <c r="F10" s="1">
        <v>163</v>
      </c>
      <c r="G10" s="7">
        <v>0.45</v>
      </c>
      <c r="H10" s="1">
        <v>45</v>
      </c>
      <c r="I10" s="1" t="str">
        <f>VLOOKUP(A10,[1]КИ!$C:$D,2,0)</f>
        <v>в матрице</v>
      </c>
      <c r="J10" s="1">
        <v>82</v>
      </c>
      <c r="K10" s="1">
        <f t="shared" si="2"/>
        <v>12</v>
      </c>
      <c r="L10" s="1"/>
      <c r="M10" s="1"/>
      <c r="N10" s="1">
        <v>60.400000000000027</v>
      </c>
      <c r="O10" s="1"/>
      <c r="P10" s="1">
        <f t="shared" si="4"/>
        <v>18.8</v>
      </c>
      <c r="Q10" s="5"/>
      <c r="R10" s="5"/>
      <c r="S10" s="1"/>
      <c r="T10" s="1">
        <f t="shared" si="6"/>
        <v>11.882978723404257</v>
      </c>
      <c r="U10" s="1">
        <f t="shared" si="7"/>
        <v>11.882978723404257</v>
      </c>
      <c r="V10" s="1">
        <v>24.4</v>
      </c>
      <c r="W10" s="1">
        <v>26.8</v>
      </c>
      <c r="X10" s="1">
        <v>26.2</v>
      </c>
      <c r="Y10" s="1">
        <v>24</v>
      </c>
      <c r="Z10" s="1">
        <v>29</v>
      </c>
      <c r="AA10" s="1">
        <v>29.2</v>
      </c>
      <c r="AB10" s="1" t="s">
        <v>40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41</v>
      </c>
      <c r="B11" s="1" t="s">
        <v>38</v>
      </c>
      <c r="C11" s="1">
        <v>204</v>
      </c>
      <c r="D11" s="1">
        <v>181</v>
      </c>
      <c r="E11" s="13">
        <f>168+E82</f>
        <v>180</v>
      </c>
      <c r="F11" s="1">
        <v>180</v>
      </c>
      <c r="G11" s="7">
        <v>0.45</v>
      </c>
      <c r="H11" s="1">
        <v>45</v>
      </c>
      <c r="I11" s="1" t="str">
        <f>VLOOKUP(A11,[1]КИ!$C:$D,2,0)</f>
        <v>в матрице</v>
      </c>
      <c r="J11" s="1">
        <v>171</v>
      </c>
      <c r="K11" s="1">
        <f t="shared" si="2"/>
        <v>9</v>
      </c>
      <c r="L11" s="1"/>
      <c r="M11" s="1"/>
      <c r="N11" s="1">
        <v>66.999999999999943</v>
      </c>
      <c r="O11" s="1">
        <v>58.200000000000053</v>
      </c>
      <c r="P11" s="1">
        <f t="shared" si="4"/>
        <v>36</v>
      </c>
      <c r="Q11" s="5">
        <f t="shared" ref="Q11" si="8">11*P11-O11-N11-F11</f>
        <v>90.800000000000011</v>
      </c>
      <c r="R11" s="5"/>
      <c r="S11" s="1"/>
      <c r="T11" s="1">
        <f t="shared" si="6"/>
        <v>11</v>
      </c>
      <c r="U11" s="1">
        <f t="shared" si="7"/>
        <v>8.4777777777777779</v>
      </c>
      <c r="V11" s="1">
        <v>38</v>
      </c>
      <c r="W11" s="1">
        <v>38.799999999999997</v>
      </c>
      <c r="X11" s="1">
        <v>37.6</v>
      </c>
      <c r="Y11" s="1">
        <v>38.6</v>
      </c>
      <c r="Z11" s="1">
        <v>38</v>
      </c>
      <c r="AA11" s="1">
        <v>33.200000000000003</v>
      </c>
      <c r="AB11" s="1" t="s">
        <v>42</v>
      </c>
      <c r="AC11" s="1">
        <f t="shared" si="3"/>
        <v>40.860000000000007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43</v>
      </c>
      <c r="B12" s="16" t="s">
        <v>38</v>
      </c>
      <c r="C12" s="16">
        <v>6</v>
      </c>
      <c r="D12" s="16"/>
      <c r="E12" s="16">
        <v>-4</v>
      </c>
      <c r="F12" s="16"/>
      <c r="G12" s="17">
        <v>0</v>
      </c>
      <c r="H12" s="16">
        <v>40</v>
      </c>
      <c r="I12" s="15" t="s">
        <v>173</v>
      </c>
      <c r="J12" s="16"/>
      <c r="K12" s="16">
        <f t="shared" si="2"/>
        <v>-4</v>
      </c>
      <c r="L12" s="16"/>
      <c r="M12" s="16"/>
      <c r="N12" s="16"/>
      <c r="O12" s="16"/>
      <c r="P12" s="16">
        <f t="shared" si="4"/>
        <v>-0.8</v>
      </c>
      <c r="Q12" s="18"/>
      <c r="R12" s="18"/>
      <c r="S12" s="16"/>
      <c r="T12" s="16">
        <f t="shared" si="6"/>
        <v>0</v>
      </c>
      <c r="U12" s="16">
        <f t="shared" si="7"/>
        <v>0</v>
      </c>
      <c r="V12" s="16">
        <v>5.4</v>
      </c>
      <c r="W12" s="16">
        <v>5.4</v>
      </c>
      <c r="X12" s="16">
        <v>3.6</v>
      </c>
      <c r="Y12" s="16">
        <v>4.2</v>
      </c>
      <c r="Z12" s="16">
        <v>3.8</v>
      </c>
      <c r="AA12" s="16">
        <v>4</v>
      </c>
      <c r="AB12" s="16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44</v>
      </c>
      <c r="B13" s="16" t="s">
        <v>38</v>
      </c>
      <c r="C13" s="16">
        <v>108</v>
      </c>
      <c r="D13" s="16"/>
      <c r="E13" s="16">
        <v>2</v>
      </c>
      <c r="F13" s="16">
        <v>106</v>
      </c>
      <c r="G13" s="17">
        <v>0</v>
      </c>
      <c r="H13" s="16">
        <v>45</v>
      </c>
      <c r="I13" s="15" t="s">
        <v>173</v>
      </c>
      <c r="J13" s="16">
        <v>2</v>
      </c>
      <c r="K13" s="16">
        <f t="shared" si="2"/>
        <v>0</v>
      </c>
      <c r="L13" s="16"/>
      <c r="M13" s="16"/>
      <c r="N13" s="16"/>
      <c r="O13" s="16"/>
      <c r="P13" s="16">
        <f t="shared" si="4"/>
        <v>0.4</v>
      </c>
      <c r="Q13" s="18"/>
      <c r="R13" s="18"/>
      <c r="S13" s="16"/>
      <c r="T13" s="16">
        <f t="shared" si="6"/>
        <v>265</v>
      </c>
      <c r="U13" s="16">
        <f t="shared" si="7"/>
        <v>265</v>
      </c>
      <c r="V13" s="16">
        <v>-0.4</v>
      </c>
      <c r="W13" s="16">
        <v>-0.4</v>
      </c>
      <c r="X13" s="16">
        <v>0</v>
      </c>
      <c r="Y13" s="16">
        <v>0</v>
      </c>
      <c r="Z13" s="16">
        <v>7.8</v>
      </c>
      <c r="AA13" s="16">
        <v>6.8</v>
      </c>
      <c r="AB13" s="12" t="s">
        <v>45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46</v>
      </c>
      <c r="B14" s="16" t="s">
        <v>38</v>
      </c>
      <c r="C14" s="16">
        <v>34</v>
      </c>
      <c r="D14" s="16">
        <v>7</v>
      </c>
      <c r="E14" s="16">
        <v>18</v>
      </c>
      <c r="F14" s="16"/>
      <c r="G14" s="17">
        <v>0</v>
      </c>
      <c r="H14" s="16">
        <v>50</v>
      </c>
      <c r="I14" s="15" t="s">
        <v>173</v>
      </c>
      <c r="J14" s="16">
        <v>7</v>
      </c>
      <c r="K14" s="16">
        <f t="shared" si="2"/>
        <v>11</v>
      </c>
      <c r="L14" s="16"/>
      <c r="M14" s="16"/>
      <c r="N14" s="16">
        <v>10</v>
      </c>
      <c r="O14" s="16"/>
      <c r="P14" s="16">
        <f t="shared" si="4"/>
        <v>3.6</v>
      </c>
      <c r="Q14" s="18"/>
      <c r="R14" s="18"/>
      <c r="S14" s="16"/>
      <c r="T14" s="16">
        <f t="shared" si="6"/>
        <v>2.7777777777777777</v>
      </c>
      <c r="U14" s="16">
        <f t="shared" si="7"/>
        <v>2.7777777777777777</v>
      </c>
      <c r="V14" s="16">
        <v>1.8</v>
      </c>
      <c r="W14" s="16">
        <v>3</v>
      </c>
      <c r="X14" s="16">
        <v>1.2</v>
      </c>
      <c r="Y14" s="16">
        <v>3</v>
      </c>
      <c r="Z14" s="16">
        <v>2.2000000000000002</v>
      </c>
      <c r="AA14" s="16">
        <v>1</v>
      </c>
      <c r="AB14" s="16" t="s">
        <v>47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38</v>
      </c>
      <c r="C15" s="1">
        <v>18</v>
      </c>
      <c r="D15" s="1"/>
      <c r="E15" s="1">
        <v>17</v>
      </c>
      <c r="F15" s="1">
        <v>1</v>
      </c>
      <c r="G15" s="7">
        <v>0.17</v>
      </c>
      <c r="H15" s="1">
        <v>180</v>
      </c>
      <c r="I15" s="1" t="str">
        <f>VLOOKUP(A15,[1]КИ!$C:$D,2,0)</f>
        <v>в матрице</v>
      </c>
      <c r="J15" s="1">
        <v>17</v>
      </c>
      <c r="K15" s="1">
        <f t="shared" si="2"/>
        <v>0</v>
      </c>
      <c r="L15" s="1"/>
      <c r="M15" s="1"/>
      <c r="N15" s="1"/>
      <c r="O15" s="1"/>
      <c r="P15" s="1">
        <f t="shared" si="4"/>
        <v>3.4</v>
      </c>
      <c r="Q15" s="5">
        <f>10*P15-O15-N15-F15</f>
        <v>33</v>
      </c>
      <c r="R15" s="5"/>
      <c r="S15" s="1"/>
      <c r="T15" s="1">
        <f t="shared" si="6"/>
        <v>10</v>
      </c>
      <c r="U15" s="1">
        <f t="shared" si="7"/>
        <v>0.29411764705882354</v>
      </c>
      <c r="V15" s="1">
        <v>4</v>
      </c>
      <c r="W15" s="1">
        <v>4</v>
      </c>
      <c r="X15" s="1">
        <v>11.2</v>
      </c>
      <c r="Y15" s="1">
        <v>7.6</v>
      </c>
      <c r="Z15" s="1">
        <v>1.8</v>
      </c>
      <c r="AA15" s="1">
        <v>1.8</v>
      </c>
      <c r="AB15" s="1"/>
      <c r="AC15" s="1">
        <f t="shared" si="3"/>
        <v>5.61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49</v>
      </c>
      <c r="B16" s="16" t="s">
        <v>38</v>
      </c>
      <c r="C16" s="16">
        <v>50</v>
      </c>
      <c r="D16" s="16"/>
      <c r="E16" s="16">
        <v>38</v>
      </c>
      <c r="F16" s="16"/>
      <c r="G16" s="17">
        <v>0</v>
      </c>
      <c r="H16" s="16">
        <v>60</v>
      </c>
      <c r="I16" s="15" t="s">
        <v>173</v>
      </c>
      <c r="J16" s="16">
        <v>39</v>
      </c>
      <c r="K16" s="16">
        <f t="shared" si="2"/>
        <v>-1</v>
      </c>
      <c r="L16" s="16"/>
      <c r="M16" s="16"/>
      <c r="N16" s="16"/>
      <c r="O16" s="16"/>
      <c r="P16" s="16">
        <f t="shared" si="4"/>
        <v>7.6</v>
      </c>
      <c r="Q16" s="18"/>
      <c r="R16" s="18"/>
      <c r="S16" s="16"/>
      <c r="T16" s="16">
        <f t="shared" si="6"/>
        <v>0</v>
      </c>
      <c r="U16" s="16">
        <f t="shared" si="7"/>
        <v>0</v>
      </c>
      <c r="V16" s="16">
        <v>4.8</v>
      </c>
      <c r="W16" s="16">
        <v>4.5999999999999996</v>
      </c>
      <c r="X16" s="16">
        <v>4.2</v>
      </c>
      <c r="Y16" s="16">
        <v>2.4</v>
      </c>
      <c r="Z16" s="16">
        <v>1.8</v>
      </c>
      <c r="AA16" s="16">
        <v>1.6</v>
      </c>
      <c r="AB16" s="16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38</v>
      </c>
      <c r="C17" s="1">
        <v>40</v>
      </c>
      <c r="D17" s="1">
        <v>30</v>
      </c>
      <c r="E17" s="1">
        <v>42</v>
      </c>
      <c r="F17" s="1">
        <v>26</v>
      </c>
      <c r="G17" s="7">
        <v>0.3</v>
      </c>
      <c r="H17" s="1">
        <v>40</v>
      </c>
      <c r="I17" s="1" t="str">
        <f>VLOOKUP(A17,[1]КИ!$C:$D,2,0)</f>
        <v>в матрице</v>
      </c>
      <c r="J17" s="1">
        <v>42</v>
      </c>
      <c r="K17" s="1">
        <f t="shared" si="2"/>
        <v>0</v>
      </c>
      <c r="L17" s="1"/>
      <c r="M17" s="1"/>
      <c r="N17" s="1"/>
      <c r="O17" s="1">
        <v>10</v>
      </c>
      <c r="P17" s="1">
        <f t="shared" si="4"/>
        <v>8.4</v>
      </c>
      <c r="Q17" s="5">
        <f t="shared" ref="Q17:Q20" si="9">11*P17-O17-N17-F17</f>
        <v>56.400000000000006</v>
      </c>
      <c r="R17" s="5"/>
      <c r="S17" s="1"/>
      <c r="T17" s="1">
        <f t="shared" si="6"/>
        <v>11</v>
      </c>
      <c r="U17" s="1">
        <f t="shared" si="7"/>
        <v>4.2857142857142856</v>
      </c>
      <c r="V17" s="1">
        <v>5.6</v>
      </c>
      <c r="W17" s="1">
        <v>4.8</v>
      </c>
      <c r="X17" s="1">
        <v>5.2</v>
      </c>
      <c r="Y17" s="1">
        <v>8</v>
      </c>
      <c r="Z17" s="1">
        <v>7.6</v>
      </c>
      <c r="AA17" s="1">
        <v>9</v>
      </c>
      <c r="AB17" s="1"/>
      <c r="AC17" s="1">
        <f t="shared" si="3"/>
        <v>16.920000000000002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6" t="s">
        <v>51</v>
      </c>
      <c r="B18" s="1" t="s">
        <v>38</v>
      </c>
      <c r="C18" s="1"/>
      <c r="D18" s="1"/>
      <c r="E18" s="1"/>
      <c r="F18" s="1"/>
      <c r="G18" s="7">
        <v>0.4</v>
      </c>
      <c r="H18" s="1">
        <v>50</v>
      </c>
      <c r="I18" s="1" t="str">
        <f>VLOOKUP(A18,[1]КИ!$C:$D,2,0)</f>
        <v>в матрице</v>
      </c>
      <c r="J18" s="1">
        <v>18</v>
      </c>
      <c r="K18" s="1">
        <f t="shared" si="2"/>
        <v>-18</v>
      </c>
      <c r="L18" s="1"/>
      <c r="M18" s="1"/>
      <c r="N18" s="1"/>
      <c r="O18" s="1"/>
      <c r="P18" s="1">
        <f t="shared" si="4"/>
        <v>0</v>
      </c>
      <c r="Q18" s="5">
        <v>30</v>
      </c>
      <c r="R18" s="5"/>
      <c r="S18" s="1"/>
      <c r="T18" s="1" t="e">
        <f t="shared" si="6"/>
        <v>#DIV/0!</v>
      </c>
      <c r="U18" s="1" t="e">
        <f t="shared" si="7"/>
        <v>#DIV/0!</v>
      </c>
      <c r="V18" s="1">
        <v>-0.2</v>
      </c>
      <c r="W18" s="1">
        <v>0</v>
      </c>
      <c r="X18" s="1">
        <v>0</v>
      </c>
      <c r="Y18" s="1">
        <v>3.6</v>
      </c>
      <c r="Z18" s="1">
        <v>0</v>
      </c>
      <c r="AA18" s="1">
        <v>0.8</v>
      </c>
      <c r="AB18" s="1"/>
      <c r="AC18" s="1">
        <f t="shared" si="3"/>
        <v>12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38</v>
      </c>
      <c r="C19" s="1">
        <v>4</v>
      </c>
      <c r="D19" s="1">
        <v>1</v>
      </c>
      <c r="E19" s="1">
        <v>3</v>
      </c>
      <c r="F19" s="1"/>
      <c r="G19" s="7">
        <v>0.35</v>
      </c>
      <c r="H19" s="1">
        <v>40</v>
      </c>
      <c r="I19" s="1" t="str">
        <f>VLOOKUP(A19,[1]КИ!$C:$D,2,0)</f>
        <v>в матрице</v>
      </c>
      <c r="J19" s="1"/>
      <c r="K19" s="1">
        <f t="shared" si="2"/>
        <v>3</v>
      </c>
      <c r="L19" s="1"/>
      <c r="M19" s="1"/>
      <c r="N19" s="1"/>
      <c r="O19" s="1"/>
      <c r="P19" s="1">
        <f t="shared" si="4"/>
        <v>0.6</v>
      </c>
      <c r="Q19" s="21">
        <v>15</v>
      </c>
      <c r="R19" s="5"/>
      <c r="S19" s="1"/>
      <c r="T19" s="1">
        <f t="shared" si="6"/>
        <v>25</v>
      </c>
      <c r="U19" s="1">
        <f t="shared" si="7"/>
        <v>0</v>
      </c>
      <c r="V19" s="1">
        <v>1.4</v>
      </c>
      <c r="W19" s="1">
        <v>3.2</v>
      </c>
      <c r="X19" s="1">
        <v>2.8</v>
      </c>
      <c r="Y19" s="1">
        <v>5</v>
      </c>
      <c r="Z19" s="1">
        <v>1.4</v>
      </c>
      <c r="AA19" s="1">
        <v>1</v>
      </c>
      <c r="AB19" s="1"/>
      <c r="AC19" s="1">
        <f t="shared" si="3"/>
        <v>5.25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38</v>
      </c>
      <c r="C20" s="1">
        <v>256</v>
      </c>
      <c r="D20" s="1"/>
      <c r="E20" s="1">
        <v>85</v>
      </c>
      <c r="F20" s="1">
        <v>160</v>
      </c>
      <c r="G20" s="7">
        <v>0.17</v>
      </c>
      <c r="H20" s="1">
        <v>180</v>
      </c>
      <c r="I20" s="1" t="str">
        <f>VLOOKUP(A20,[1]КИ!$C:$D,2,0)</f>
        <v>в матрице</v>
      </c>
      <c r="J20" s="1">
        <v>85</v>
      </c>
      <c r="K20" s="1">
        <f t="shared" si="2"/>
        <v>0</v>
      </c>
      <c r="L20" s="1"/>
      <c r="M20" s="1"/>
      <c r="N20" s="1"/>
      <c r="O20" s="1"/>
      <c r="P20" s="1">
        <f t="shared" si="4"/>
        <v>17</v>
      </c>
      <c r="Q20" s="5">
        <f t="shared" si="9"/>
        <v>27</v>
      </c>
      <c r="R20" s="5"/>
      <c r="S20" s="1"/>
      <c r="T20" s="1">
        <f t="shared" si="6"/>
        <v>11</v>
      </c>
      <c r="U20" s="1">
        <f t="shared" si="7"/>
        <v>9.4117647058823533</v>
      </c>
      <c r="V20" s="1">
        <v>8.1999999999999993</v>
      </c>
      <c r="W20" s="1">
        <v>9.8000000000000007</v>
      </c>
      <c r="X20" s="1">
        <v>8.1999999999999993</v>
      </c>
      <c r="Y20" s="1">
        <v>10.6</v>
      </c>
      <c r="Z20" s="1">
        <v>5.8</v>
      </c>
      <c r="AA20" s="1">
        <v>5.2</v>
      </c>
      <c r="AB20" s="1"/>
      <c r="AC20" s="1">
        <f t="shared" si="3"/>
        <v>4.5900000000000007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54</v>
      </c>
      <c r="B21" s="16" t="s">
        <v>38</v>
      </c>
      <c r="C21" s="16">
        <v>46</v>
      </c>
      <c r="D21" s="16">
        <v>24</v>
      </c>
      <c r="E21" s="16">
        <v>26</v>
      </c>
      <c r="F21" s="16"/>
      <c r="G21" s="17">
        <v>0</v>
      </c>
      <c r="H21" s="16">
        <v>45</v>
      </c>
      <c r="I21" s="15" t="s">
        <v>173</v>
      </c>
      <c r="J21" s="16">
        <v>27</v>
      </c>
      <c r="K21" s="16">
        <f t="shared" si="2"/>
        <v>-1</v>
      </c>
      <c r="L21" s="16"/>
      <c r="M21" s="16"/>
      <c r="N21" s="16">
        <v>10</v>
      </c>
      <c r="O21" s="16">
        <v>54.599999999999987</v>
      </c>
      <c r="P21" s="16">
        <f t="shared" si="4"/>
        <v>5.2</v>
      </c>
      <c r="Q21" s="18"/>
      <c r="R21" s="18"/>
      <c r="S21" s="16"/>
      <c r="T21" s="16">
        <f t="shared" si="6"/>
        <v>12.423076923076922</v>
      </c>
      <c r="U21" s="16">
        <f t="shared" si="7"/>
        <v>12.423076923076922</v>
      </c>
      <c r="V21" s="16">
        <v>7.8</v>
      </c>
      <c r="W21" s="16">
        <v>6</v>
      </c>
      <c r="X21" s="16">
        <v>6.4</v>
      </c>
      <c r="Y21" s="16">
        <v>6.8</v>
      </c>
      <c r="Z21" s="16">
        <v>7</v>
      </c>
      <c r="AA21" s="16">
        <v>8.6</v>
      </c>
      <c r="AB21" s="16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55</v>
      </c>
      <c r="B22" s="16" t="s">
        <v>38</v>
      </c>
      <c r="C22" s="16">
        <v>81</v>
      </c>
      <c r="D22" s="16"/>
      <c r="E22" s="16">
        <v>37</v>
      </c>
      <c r="F22" s="16">
        <v>34</v>
      </c>
      <c r="G22" s="17">
        <v>0</v>
      </c>
      <c r="H22" s="16">
        <v>45</v>
      </c>
      <c r="I22" s="15" t="s">
        <v>173</v>
      </c>
      <c r="J22" s="16">
        <v>37</v>
      </c>
      <c r="K22" s="16">
        <f t="shared" si="2"/>
        <v>0</v>
      </c>
      <c r="L22" s="16"/>
      <c r="M22" s="16"/>
      <c r="N22" s="16"/>
      <c r="O22" s="16"/>
      <c r="P22" s="16">
        <f t="shared" si="4"/>
        <v>7.4</v>
      </c>
      <c r="Q22" s="18"/>
      <c r="R22" s="18"/>
      <c r="S22" s="16"/>
      <c r="T22" s="16">
        <f t="shared" si="6"/>
        <v>4.5945945945945947</v>
      </c>
      <c r="U22" s="16">
        <f t="shared" si="7"/>
        <v>4.5945945945945947</v>
      </c>
      <c r="V22" s="16">
        <v>8.4</v>
      </c>
      <c r="W22" s="16">
        <v>7.2</v>
      </c>
      <c r="X22" s="16">
        <v>10</v>
      </c>
      <c r="Y22" s="16">
        <v>8.4</v>
      </c>
      <c r="Z22" s="16">
        <v>5</v>
      </c>
      <c r="AA22" s="16">
        <v>5</v>
      </c>
      <c r="AB22" s="16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179.101</v>
      </c>
      <c r="D23" s="1">
        <v>317.39999999999998</v>
      </c>
      <c r="E23" s="1">
        <v>260.07</v>
      </c>
      <c r="F23" s="1">
        <v>203.923</v>
      </c>
      <c r="G23" s="7">
        <v>1</v>
      </c>
      <c r="H23" s="1">
        <v>55</v>
      </c>
      <c r="I23" s="1" t="str">
        <f>VLOOKUP(A23,[1]КИ!$C:$D,2,0)</f>
        <v>в матрице</v>
      </c>
      <c r="J23" s="1">
        <v>255.96600000000001</v>
      </c>
      <c r="K23" s="1">
        <f t="shared" si="2"/>
        <v>4.103999999999985</v>
      </c>
      <c r="L23" s="1"/>
      <c r="M23" s="1"/>
      <c r="N23" s="1">
        <v>96.214000000000141</v>
      </c>
      <c r="O23" s="1">
        <v>78.670199999999952</v>
      </c>
      <c r="P23" s="1">
        <f t="shared" si="4"/>
        <v>52.013999999999996</v>
      </c>
      <c r="Q23" s="5">
        <f t="shared" ref="Q23:Q25" si="10">11*P23-O23-N23-F23</f>
        <v>193.34679999999992</v>
      </c>
      <c r="R23" s="5"/>
      <c r="S23" s="1"/>
      <c r="T23" s="1">
        <f t="shared" si="6"/>
        <v>11</v>
      </c>
      <c r="U23" s="1">
        <f t="shared" si="7"/>
        <v>7.2827930941669585</v>
      </c>
      <c r="V23" s="1">
        <v>48.567399999999999</v>
      </c>
      <c r="W23" s="1">
        <v>49.264600000000002</v>
      </c>
      <c r="X23" s="1">
        <v>53.352999999999987</v>
      </c>
      <c r="Y23" s="1">
        <v>50.360599999999998</v>
      </c>
      <c r="Z23" s="1">
        <v>45.530200000000001</v>
      </c>
      <c r="AA23" s="1">
        <v>45.731200000000001</v>
      </c>
      <c r="AB23" s="1"/>
      <c r="AC23" s="1">
        <f t="shared" si="3"/>
        <v>193.34679999999992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3160.116</v>
      </c>
      <c r="D24" s="1">
        <v>2013.0509999999999</v>
      </c>
      <c r="E24" s="1">
        <v>2197.1799999999998</v>
      </c>
      <c r="F24" s="1">
        <v>2622.2669999999998</v>
      </c>
      <c r="G24" s="7">
        <v>1</v>
      </c>
      <c r="H24" s="1">
        <v>50</v>
      </c>
      <c r="I24" s="1" t="str">
        <f>VLOOKUP(A24,[1]КИ!$C:$D,2,0)</f>
        <v>в матрице</v>
      </c>
      <c r="J24" s="1">
        <v>2201</v>
      </c>
      <c r="K24" s="1">
        <f t="shared" si="2"/>
        <v>-3.8200000000001637</v>
      </c>
      <c r="L24" s="1"/>
      <c r="M24" s="1"/>
      <c r="N24" s="1">
        <v>420</v>
      </c>
      <c r="O24" s="1">
        <v>505.95199999999932</v>
      </c>
      <c r="P24" s="1">
        <f t="shared" si="4"/>
        <v>439.43599999999998</v>
      </c>
      <c r="Q24" s="5">
        <v>1800</v>
      </c>
      <c r="R24" s="5"/>
      <c r="S24" s="1"/>
      <c r="T24" s="1">
        <f t="shared" si="6"/>
        <v>12.170643734241162</v>
      </c>
      <c r="U24" s="1">
        <f t="shared" si="7"/>
        <v>8.0744841114519499</v>
      </c>
      <c r="V24" s="1">
        <v>438.46499999999997</v>
      </c>
      <c r="W24" s="1">
        <v>474.60759999999999</v>
      </c>
      <c r="X24" s="1">
        <v>509.03160000000003</v>
      </c>
      <c r="Y24" s="1">
        <v>496.23219999999998</v>
      </c>
      <c r="Z24" s="1">
        <v>529.26779999999997</v>
      </c>
      <c r="AA24" s="1">
        <v>537.58639999999991</v>
      </c>
      <c r="AB24" s="1"/>
      <c r="AC24" s="1">
        <f t="shared" si="3"/>
        <v>1800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189.346</v>
      </c>
      <c r="D25" s="1">
        <v>309.99</v>
      </c>
      <c r="E25" s="1">
        <v>257.37299999999999</v>
      </c>
      <c r="F25" s="1">
        <v>212.148</v>
      </c>
      <c r="G25" s="7">
        <v>1</v>
      </c>
      <c r="H25" s="1">
        <v>55</v>
      </c>
      <c r="I25" s="1" t="str">
        <f>VLOOKUP(A25,[1]КИ!$C:$D,2,0)</f>
        <v>в матрице</v>
      </c>
      <c r="J25" s="1">
        <v>257.71699999999998</v>
      </c>
      <c r="K25" s="1">
        <f t="shared" si="2"/>
        <v>-0.34399999999999409</v>
      </c>
      <c r="L25" s="1"/>
      <c r="M25" s="1"/>
      <c r="N25" s="1">
        <v>89.019200000000041</v>
      </c>
      <c r="O25" s="1">
        <v>65.859600000000015</v>
      </c>
      <c r="P25" s="1">
        <f t="shared" si="4"/>
        <v>51.474599999999995</v>
      </c>
      <c r="Q25" s="5">
        <f t="shared" si="10"/>
        <v>199.19379999999992</v>
      </c>
      <c r="R25" s="5"/>
      <c r="S25" s="1"/>
      <c r="T25" s="1">
        <f t="shared" si="6"/>
        <v>11</v>
      </c>
      <c r="U25" s="1">
        <f t="shared" si="7"/>
        <v>7.1302506478923595</v>
      </c>
      <c r="V25" s="1">
        <v>47.989600000000003</v>
      </c>
      <c r="W25" s="1">
        <v>49.935600000000001</v>
      </c>
      <c r="X25" s="1">
        <v>54.746400000000008</v>
      </c>
      <c r="Y25" s="1">
        <v>48.7652</v>
      </c>
      <c r="Z25" s="1">
        <v>45.180399999999999</v>
      </c>
      <c r="AA25" s="1">
        <v>43.919199999999996</v>
      </c>
      <c r="AB25" s="1"/>
      <c r="AC25" s="1">
        <f t="shared" si="3"/>
        <v>199.19379999999992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59</v>
      </c>
      <c r="B26" s="16" t="s">
        <v>32</v>
      </c>
      <c r="C26" s="16">
        <v>87.763999999999996</v>
      </c>
      <c r="D26" s="16">
        <v>36.594999999999999</v>
      </c>
      <c r="E26" s="16">
        <v>79.72</v>
      </c>
      <c r="F26" s="16">
        <v>34.997</v>
      </c>
      <c r="G26" s="17">
        <v>0</v>
      </c>
      <c r="H26" s="16">
        <v>60</v>
      </c>
      <c r="I26" s="15" t="s">
        <v>173</v>
      </c>
      <c r="J26" s="16">
        <v>80.835999999999999</v>
      </c>
      <c r="K26" s="16">
        <f t="shared" si="2"/>
        <v>-1.1159999999999997</v>
      </c>
      <c r="L26" s="16"/>
      <c r="M26" s="16"/>
      <c r="N26" s="16"/>
      <c r="O26" s="16"/>
      <c r="P26" s="16">
        <f t="shared" si="4"/>
        <v>15.943999999999999</v>
      </c>
      <c r="Q26" s="18"/>
      <c r="R26" s="18"/>
      <c r="S26" s="16"/>
      <c r="T26" s="16">
        <f t="shared" si="6"/>
        <v>2.1949949824385349</v>
      </c>
      <c r="U26" s="16">
        <f t="shared" si="7"/>
        <v>2.1949949824385349</v>
      </c>
      <c r="V26" s="16">
        <v>9.654399999999999</v>
      </c>
      <c r="W26" s="16">
        <v>10.642799999999999</v>
      </c>
      <c r="X26" s="16">
        <v>12.247199999999999</v>
      </c>
      <c r="Y26" s="16">
        <v>13.863200000000001</v>
      </c>
      <c r="Z26" s="16">
        <v>13.3828</v>
      </c>
      <c r="AA26" s="16">
        <v>14.8772</v>
      </c>
      <c r="AB26" s="15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2663.5210000000002</v>
      </c>
      <c r="D27" s="1">
        <v>1470.04</v>
      </c>
      <c r="E27" s="1">
        <v>1726.934</v>
      </c>
      <c r="F27" s="1">
        <v>2026.5050000000001</v>
      </c>
      <c r="G27" s="7">
        <v>1</v>
      </c>
      <c r="H27" s="1">
        <v>60</v>
      </c>
      <c r="I27" s="1" t="str">
        <f>VLOOKUP(A27,[1]КИ!$C:$D,2,0)</f>
        <v>в матрице</v>
      </c>
      <c r="J27" s="1">
        <v>1716.279</v>
      </c>
      <c r="K27" s="1">
        <f t="shared" si="2"/>
        <v>10.654999999999973</v>
      </c>
      <c r="L27" s="1"/>
      <c r="M27" s="1"/>
      <c r="N27" s="1">
        <v>530</v>
      </c>
      <c r="O27" s="1">
        <v>510.49976000000061</v>
      </c>
      <c r="P27" s="1">
        <f t="shared" si="4"/>
        <v>345.38679999999999</v>
      </c>
      <c r="Q27" s="5">
        <v>1100</v>
      </c>
      <c r="R27" s="5"/>
      <c r="S27" s="1"/>
      <c r="T27" s="1">
        <f t="shared" si="6"/>
        <v>12.064748160612973</v>
      </c>
      <c r="U27" s="1">
        <f t="shared" si="7"/>
        <v>8.8799130713738936</v>
      </c>
      <c r="V27" s="1">
        <v>369.31740000000002</v>
      </c>
      <c r="W27" s="1">
        <v>390.9042</v>
      </c>
      <c r="X27" s="1">
        <v>412.97399999999999</v>
      </c>
      <c r="Y27" s="1">
        <v>402.36700000000002</v>
      </c>
      <c r="Z27" s="1">
        <v>423.29259999999999</v>
      </c>
      <c r="AA27" s="1">
        <v>423.55919999999998</v>
      </c>
      <c r="AB27" s="1"/>
      <c r="AC27" s="1">
        <f t="shared" si="3"/>
        <v>1100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44.347000000000001</v>
      </c>
      <c r="D28" s="1">
        <v>96.956999999999994</v>
      </c>
      <c r="E28" s="1">
        <v>48.603999999999999</v>
      </c>
      <c r="F28" s="1">
        <v>83.841999999999999</v>
      </c>
      <c r="G28" s="7">
        <v>1</v>
      </c>
      <c r="H28" s="1">
        <v>50</v>
      </c>
      <c r="I28" s="1" t="str">
        <f>VLOOKUP(A28,[1]КИ!$C:$D,2,0)</f>
        <v>в матрице</v>
      </c>
      <c r="J28" s="1">
        <v>48.603999999999999</v>
      </c>
      <c r="K28" s="1">
        <f t="shared" si="2"/>
        <v>0</v>
      </c>
      <c r="L28" s="1"/>
      <c r="M28" s="1"/>
      <c r="N28" s="1">
        <v>45.90120000000001</v>
      </c>
      <c r="O28" s="1">
        <v>19.407199999999978</v>
      </c>
      <c r="P28" s="1">
        <f t="shared" si="4"/>
        <v>9.7208000000000006</v>
      </c>
      <c r="Q28" s="5"/>
      <c r="R28" s="5"/>
      <c r="S28" s="1"/>
      <c r="T28" s="1">
        <f t="shared" si="6"/>
        <v>15.343428524401283</v>
      </c>
      <c r="U28" s="1">
        <f t="shared" si="7"/>
        <v>15.343428524401283</v>
      </c>
      <c r="V28" s="1">
        <v>15.178800000000001</v>
      </c>
      <c r="W28" s="1">
        <v>15.5184</v>
      </c>
      <c r="X28" s="1">
        <v>14.5276</v>
      </c>
      <c r="Y28" s="1">
        <v>11.5124</v>
      </c>
      <c r="Z28" s="1">
        <v>11.793200000000001</v>
      </c>
      <c r="AA28" s="1">
        <v>10.9232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202.678</v>
      </c>
      <c r="D29" s="1">
        <v>294.93400000000003</v>
      </c>
      <c r="E29" s="1">
        <v>242.70099999999999</v>
      </c>
      <c r="F29" s="1">
        <v>226.73500000000001</v>
      </c>
      <c r="G29" s="7">
        <v>1</v>
      </c>
      <c r="H29" s="1">
        <v>55</v>
      </c>
      <c r="I29" s="1" t="str">
        <f>VLOOKUP(A29,[1]КИ!$C:$D,2,0)</f>
        <v>в матрице</v>
      </c>
      <c r="J29" s="1">
        <v>241.15600000000001</v>
      </c>
      <c r="K29" s="1">
        <f t="shared" si="2"/>
        <v>1.5449999999999875</v>
      </c>
      <c r="L29" s="1"/>
      <c r="M29" s="1"/>
      <c r="N29" s="1">
        <v>45.235799999999983</v>
      </c>
      <c r="O29" s="1">
        <v>73.383799999999923</v>
      </c>
      <c r="P29" s="1">
        <f t="shared" si="4"/>
        <v>48.540199999999999</v>
      </c>
      <c r="Q29" s="5">
        <f t="shared" ref="Q29:Q41" si="11">11*P29-O29-N29-F29</f>
        <v>188.58760000000001</v>
      </c>
      <c r="R29" s="5"/>
      <c r="S29" s="1"/>
      <c r="T29" s="1">
        <f t="shared" si="6"/>
        <v>11</v>
      </c>
      <c r="U29" s="1">
        <f t="shared" si="7"/>
        <v>7.1148161729865125</v>
      </c>
      <c r="V29" s="1">
        <v>44.6614</v>
      </c>
      <c r="W29" s="1">
        <v>45.354999999999997</v>
      </c>
      <c r="X29" s="1">
        <v>52.897399999999998</v>
      </c>
      <c r="Y29" s="1">
        <v>48.563000000000002</v>
      </c>
      <c r="Z29" s="1">
        <v>44.896000000000001</v>
      </c>
      <c r="AA29" s="1">
        <v>45.412799999999997</v>
      </c>
      <c r="AB29" s="1"/>
      <c r="AC29" s="1">
        <f t="shared" si="3"/>
        <v>188.58760000000001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2818.2060000000001</v>
      </c>
      <c r="D30" s="1">
        <v>991.46</v>
      </c>
      <c r="E30" s="1">
        <v>1709.645</v>
      </c>
      <c r="F30" s="1">
        <v>1728.9860000000001</v>
      </c>
      <c r="G30" s="7">
        <v>1</v>
      </c>
      <c r="H30" s="1">
        <v>60</v>
      </c>
      <c r="I30" s="1" t="str">
        <f>VLOOKUP(A30,[1]КИ!$C:$D,2,0)</f>
        <v>в матрице</v>
      </c>
      <c r="J30" s="1">
        <v>1702.971</v>
      </c>
      <c r="K30" s="1">
        <f t="shared" si="2"/>
        <v>6.6739999999999782</v>
      </c>
      <c r="L30" s="1"/>
      <c r="M30" s="1"/>
      <c r="N30" s="1">
        <v>600</v>
      </c>
      <c r="O30" s="1">
        <v>459.82245999999799</v>
      </c>
      <c r="P30" s="1">
        <f t="shared" si="4"/>
        <v>341.92899999999997</v>
      </c>
      <c r="Q30" s="5">
        <v>1350</v>
      </c>
      <c r="R30" s="5"/>
      <c r="S30" s="1"/>
      <c r="T30" s="1">
        <f t="shared" si="6"/>
        <v>12.104292002140792</v>
      </c>
      <c r="U30" s="1">
        <f t="shared" si="7"/>
        <v>8.1561039280084415</v>
      </c>
      <c r="V30" s="1">
        <v>340.00139999999999</v>
      </c>
      <c r="W30" s="1">
        <v>363.90460000000002</v>
      </c>
      <c r="X30" s="1">
        <v>396.62880000000001</v>
      </c>
      <c r="Y30" s="1">
        <v>390.84</v>
      </c>
      <c r="Z30" s="1">
        <v>432.18459999999988</v>
      </c>
      <c r="AA30" s="1">
        <v>447.20159999999998</v>
      </c>
      <c r="AB30" s="1"/>
      <c r="AC30" s="1">
        <f t="shared" si="3"/>
        <v>1350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2781.06</v>
      </c>
      <c r="D31" s="1">
        <v>367.55500000000001</v>
      </c>
      <c r="E31" s="1">
        <v>1431.0409999999999</v>
      </c>
      <c r="F31" s="1">
        <v>1358.4690000000001</v>
      </c>
      <c r="G31" s="7">
        <v>1</v>
      </c>
      <c r="H31" s="1">
        <v>60</v>
      </c>
      <c r="I31" s="1" t="str">
        <f>VLOOKUP(A31,[1]КИ!$C:$D,2,0)</f>
        <v>в матрице</v>
      </c>
      <c r="J31" s="1">
        <v>1430.213</v>
      </c>
      <c r="K31" s="1">
        <f t="shared" si="2"/>
        <v>0.82799999999997453</v>
      </c>
      <c r="L31" s="1"/>
      <c r="M31" s="1"/>
      <c r="N31" s="1">
        <v>870</v>
      </c>
      <c r="O31" s="1">
        <v>471.41795999999982</v>
      </c>
      <c r="P31" s="1">
        <f t="shared" si="4"/>
        <v>286.20819999999998</v>
      </c>
      <c r="Q31" s="5">
        <v>750</v>
      </c>
      <c r="R31" s="5"/>
      <c r="S31" s="1"/>
      <c r="T31" s="1">
        <f t="shared" si="6"/>
        <v>12.053767012964688</v>
      </c>
      <c r="U31" s="1">
        <f t="shared" si="7"/>
        <v>9.4332970194424899</v>
      </c>
      <c r="V31" s="1">
        <v>314.21440000000001</v>
      </c>
      <c r="W31" s="1">
        <v>331.73919999999998</v>
      </c>
      <c r="X31" s="1">
        <v>334.37099999999998</v>
      </c>
      <c r="Y31" s="1">
        <v>333.90140000000002</v>
      </c>
      <c r="Z31" s="1">
        <v>395.7124</v>
      </c>
      <c r="AA31" s="1">
        <v>395.57799999999997</v>
      </c>
      <c r="AB31" s="1"/>
      <c r="AC31" s="1">
        <f t="shared" si="3"/>
        <v>750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127.563</v>
      </c>
      <c r="D32" s="1">
        <v>331.41</v>
      </c>
      <c r="E32" s="1">
        <v>190.52799999999999</v>
      </c>
      <c r="F32" s="1">
        <v>207.666</v>
      </c>
      <c r="G32" s="7">
        <v>1</v>
      </c>
      <c r="H32" s="1">
        <v>60</v>
      </c>
      <c r="I32" s="1" t="str">
        <f>VLOOKUP(A32,[1]КИ!$C:$D,2,0)</f>
        <v>в матрице</v>
      </c>
      <c r="J32" s="1">
        <v>189.81800000000001</v>
      </c>
      <c r="K32" s="1">
        <f t="shared" si="2"/>
        <v>0.70999999999997954</v>
      </c>
      <c r="L32" s="1"/>
      <c r="M32" s="1"/>
      <c r="N32" s="1">
        <v>180</v>
      </c>
      <c r="O32" s="1">
        <v>97.394799999999975</v>
      </c>
      <c r="P32" s="1">
        <f t="shared" si="4"/>
        <v>38.105599999999995</v>
      </c>
      <c r="Q32" s="5"/>
      <c r="R32" s="5"/>
      <c r="S32" s="1"/>
      <c r="T32" s="1">
        <f t="shared" si="6"/>
        <v>12.729383607658718</v>
      </c>
      <c r="U32" s="1">
        <f t="shared" si="7"/>
        <v>12.729383607658718</v>
      </c>
      <c r="V32" s="1">
        <v>52.5548</v>
      </c>
      <c r="W32" s="1">
        <v>53.236400000000003</v>
      </c>
      <c r="X32" s="1">
        <v>50.1404</v>
      </c>
      <c r="Y32" s="1">
        <v>48.316600000000001</v>
      </c>
      <c r="Z32" s="1">
        <v>40.450400000000002</v>
      </c>
      <c r="AA32" s="1">
        <v>36.759599999999999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175.917</v>
      </c>
      <c r="D33" s="1">
        <v>100.779</v>
      </c>
      <c r="E33" s="1">
        <v>141.46899999999999</v>
      </c>
      <c r="F33" s="1">
        <v>109.66500000000001</v>
      </c>
      <c r="G33" s="7">
        <v>1</v>
      </c>
      <c r="H33" s="1">
        <v>60</v>
      </c>
      <c r="I33" s="1" t="str">
        <f>VLOOKUP(A33,[1]КИ!$C:$D,2,0)</f>
        <v>в матрице</v>
      </c>
      <c r="J33" s="1">
        <v>140.02600000000001</v>
      </c>
      <c r="K33" s="1">
        <f t="shared" si="2"/>
        <v>1.4429999999999836</v>
      </c>
      <c r="L33" s="1"/>
      <c r="M33" s="1"/>
      <c r="N33" s="1">
        <v>60.174000000000177</v>
      </c>
      <c r="O33" s="1">
        <v>96.947399999999988</v>
      </c>
      <c r="P33" s="1">
        <f t="shared" si="4"/>
        <v>28.293799999999997</v>
      </c>
      <c r="Q33" s="5">
        <f t="shared" si="11"/>
        <v>44.445399999999793</v>
      </c>
      <c r="R33" s="5"/>
      <c r="S33" s="1"/>
      <c r="T33" s="1">
        <f t="shared" si="6"/>
        <v>11</v>
      </c>
      <c r="U33" s="1">
        <f t="shared" si="7"/>
        <v>9.4291470216089817</v>
      </c>
      <c r="V33" s="1">
        <v>30.325399999999998</v>
      </c>
      <c r="W33" s="1">
        <v>27.1524</v>
      </c>
      <c r="X33" s="1">
        <v>29.4496</v>
      </c>
      <c r="Y33" s="1">
        <v>28.688199999999998</v>
      </c>
      <c r="Z33" s="1">
        <v>30.270600000000002</v>
      </c>
      <c r="AA33" s="1">
        <v>27.633600000000001</v>
      </c>
      <c r="AB33" s="1"/>
      <c r="AC33" s="1">
        <f t="shared" si="3"/>
        <v>44.445399999999793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103.121</v>
      </c>
      <c r="D34" s="1">
        <v>247.749</v>
      </c>
      <c r="E34" s="1">
        <v>164.637</v>
      </c>
      <c r="F34" s="1">
        <v>140.68899999999999</v>
      </c>
      <c r="G34" s="7">
        <v>1</v>
      </c>
      <c r="H34" s="1">
        <v>60</v>
      </c>
      <c r="I34" s="1" t="str">
        <f>VLOOKUP(A34,[1]КИ!$C:$D,2,0)</f>
        <v>в матрице</v>
      </c>
      <c r="J34" s="1">
        <v>163.023</v>
      </c>
      <c r="K34" s="1">
        <f t="shared" si="2"/>
        <v>1.6140000000000043</v>
      </c>
      <c r="L34" s="1"/>
      <c r="M34" s="1"/>
      <c r="N34" s="1">
        <v>136.45639999999989</v>
      </c>
      <c r="O34" s="1">
        <v>31.34179999999996</v>
      </c>
      <c r="P34" s="1">
        <f t="shared" si="4"/>
        <v>32.927399999999999</v>
      </c>
      <c r="Q34" s="5">
        <f t="shared" si="11"/>
        <v>53.714200000000119</v>
      </c>
      <c r="R34" s="5"/>
      <c r="S34" s="1"/>
      <c r="T34" s="1">
        <f t="shared" si="6"/>
        <v>11</v>
      </c>
      <c r="U34" s="1">
        <f t="shared" si="7"/>
        <v>9.3687081275776372</v>
      </c>
      <c r="V34" s="1">
        <v>36.502800000000001</v>
      </c>
      <c r="W34" s="1">
        <v>39.555799999999998</v>
      </c>
      <c r="X34" s="1">
        <v>36.792400000000001</v>
      </c>
      <c r="Y34" s="1">
        <v>32.797199999999997</v>
      </c>
      <c r="Z34" s="1">
        <v>30.993600000000001</v>
      </c>
      <c r="AA34" s="1">
        <v>28.895800000000001</v>
      </c>
      <c r="AB34" s="1"/>
      <c r="AC34" s="1">
        <f t="shared" si="3"/>
        <v>53.714200000000119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354.38299999999998</v>
      </c>
      <c r="D35" s="1"/>
      <c r="E35" s="1">
        <v>164.828</v>
      </c>
      <c r="F35" s="1">
        <v>151.589</v>
      </c>
      <c r="G35" s="7">
        <v>1</v>
      </c>
      <c r="H35" s="1">
        <v>30</v>
      </c>
      <c r="I35" s="1" t="str">
        <f>VLOOKUP(A35,[1]КИ!$C:$D,2,0)</f>
        <v>в матрице</v>
      </c>
      <c r="J35" s="1">
        <v>168.07499999999999</v>
      </c>
      <c r="K35" s="1">
        <f t="shared" si="2"/>
        <v>-3.2469999999999857</v>
      </c>
      <c r="L35" s="1"/>
      <c r="M35" s="1"/>
      <c r="N35" s="1"/>
      <c r="O35" s="1">
        <v>73.154799999999966</v>
      </c>
      <c r="P35" s="1">
        <f t="shared" si="4"/>
        <v>32.965600000000002</v>
      </c>
      <c r="Q35" s="5">
        <f t="shared" si="11"/>
        <v>137.87780000000004</v>
      </c>
      <c r="R35" s="5"/>
      <c r="S35" s="1"/>
      <c r="T35" s="1">
        <f t="shared" si="6"/>
        <v>11</v>
      </c>
      <c r="U35" s="1">
        <f t="shared" si="7"/>
        <v>6.8175249350838438</v>
      </c>
      <c r="V35" s="1">
        <v>30.118400000000001</v>
      </c>
      <c r="W35" s="1">
        <v>26.7182</v>
      </c>
      <c r="X35" s="1">
        <v>23.462599999999998</v>
      </c>
      <c r="Y35" s="1">
        <v>22.624400000000001</v>
      </c>
      <c r="Z35" s="1">
        <v>43.4724</v>
      </c>
      <c r="AA35" s="1">
        <v>48.186799999999998</v>
      </c>
      <c r="AB35" s="1"/>
      <c r="AC35" s="1">
        <f t="shared" si="3"/>
        <v>137.87780000000004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55.82</v>
      </c>
      <c r="D36" s="1">
        <v>173.178</v>
      </c>
      <c r="E36" s="1">
        <v>120.05800000000001</v>
      </c>
      <c r="F36" s="1">
        <v>87.475999999999999</v>
      </c>
      <c r="G36" s="7">
        <v>1</v>
      </c>
      <c r="H36" s="1">
        <v>30</v>
      </c>
      <c r="I36" s="1" t="str">
        <f>VLOOKUP(A36,[1]КИ!$C:$D,2,0)</f>
        <v>в матрице</v>
      </c>
      <c r="J36" s="1">
        <v>126.744</v>
      </c>
      <c r="K36" s="1">
        <f t="shared" si="2"/>
        <v>-6.6859999999999928</v>
      </c>
      <c r="L36" s="1"/>
      <c r="M36" s="1"/>
      <c r="N36" s="1">
        <v>140</v>
      </c>
      <c r="O36" s="1"/>
      <c r="P36" s="1">
        <f t="shared" si="4"/>
        <v>24.011600000000001</v>
      </c>
      <c r="Q36" s="5">
        <f t="shared" si="11"/>
        <v>36.65160000000003</v>
      </c>
      <c r="R36" s="5"/>
      <c r="S36" s="1"/>
      <c r="T36" s="1">
        <f t="shared" si="6"/>
        <v>11</v>
      </c>
      <c r="U36" s="1">
        <f t="shared" si="7"/>
        <v>9.4735877659131411</v>
      </c>
      <c r="V36" s="1">
        <v>28.0854</v>
      </c>
      <c r="W36" s="1">
        <v>33.619</v>
      </c>
      <c r="X36" s="1">
        <v>31.756599999999999</v>
      </c>
      <c r="Y36" s="1">
        <v>20.943000000000001</v>
      </c>
      <c r="Z36" s="1">
        <v>22.530200000000001</v>
      </c>
      <c r="AA36" s="1">
        <v>25.3642</v>
      </c>
      <c r="AB36" s="1"/>
      <c r="AC36" s="1">
        <f t="shared" si="3"/>
        <v>36.65160000000003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329.66800000000001</v>
      </c>
      <c r="D37" s="1">
        <v>580.351</v>
      </c>
      <c r="E37" s="13">
        <f>151.664+E56</f>
        <v>461.75700000000001</v>
      </c>
      <c r="F37" s="13">
        <f>438.881+F56</f>
        <v>302.81099999999998</v>
      </c>
      <c r="G37" s="7">
        <v>1</v>
      </c>
      <c r="H37" s="1">
        <v>40</v>
      </c>
      <c r="I37" s="1" t="str">
        <f>VLOOKUP(A37,[1]КИ!$C:$D,2,0)</f>
        <v>в матрице</v>
      </c>
      <c r="J37" s="1">
        <v>163.179</v>
      </c>
      <c r="K37" s="1">
        <f t="shared" si="2"/>
        <v>298.57799999999997</v>
      </c>
      <c r="L37" s="1"/>
      <c r="M37" s="1"/>
      <c r="N37" s="1"/>
      <c r="O37" s="1"/>
      <c r="P37" s="1">
        <f t="shared" si="4"/>
        <v>92.351399999999998</v>
      </c>
      <c r="Q37" s="5">
        <f>10*P37-O37-N37-F37</f>
        <v>620.70299999999997</v>
      </c>
      <c r="R37" s="5"/>
      <c r="S37" s="1"/>
      <c r="T37" s="1">
        <f t="shared" si="6"/>
        <v>9.9999999999999982</v>
      </c>
      <c r="U37" s="1">
        <f t="shared" si="7"/>
        <v>3.2788999408779942</v>
      </c>
      <c r="V37" s="1">
        <v>46.361199999999997</v>
      </c>
      <c r="W37" s="1">
        <v>38.2502</v>
      </c>
      <c r="X37" s="1">
        <v>13.5366</v>
      </c>
      <c r="Y37" s="1">
        <v>0</v>
      </c>
      <c r="Z37" s="1">
        <v>0</v>
      </c>
      <c r="AA37" s="1">
        <v>0</v>
      </c>
      <c r="AB37" s="14" t="s">
        <v>178</v>
      </c>
      <c r="AC37" s="1">
        <f t="shared" si="3"/>
        <v>620.70299999999997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175.71100000000001</v>
      </c>
      <c r="D38" s="1">
        <v>5.7960000000000003</v>
      </c>
      <c r="E38" s="1">
        <v>67.631</v>
      </c>
      <c r="F38" s="1">
        <v>112.497</v>
      </c>
      <c r="G38" s="7">
        <v>1</v>
      </c>
      <c r="H38" s="1">
        <v>35</v>
      </c>
      <c r="I38" s="1" t="str">
        <f>VLOOKUP(A38,[1]КИ!$C:$D,2,0)</f>
        <v>в матрице</v>
      </c>
      <c r="J38" s="1">
        <v>67.007999999999996</v>
      </c>
      <c r="K38" s="1">
        <f t="shared" ref="K38:K69" si="12">E38-J38</f>
        <v>0.62300000000000466</v>
      </c>
      <c r="L38" s="1"/>
      <c r="M38" s="1"/>
      <c r="N38" s="1"/>
      <c r="O38" s="1"/>
      <c r="P38" s="1">
        <f t="shared" si="4"/>
        <v>13.526199999999999</v>
      </c>
      <c r="Q38" s="5">
        <f t="shared" si="11"/>
        <v>36.291199999999989</v>
      </c>
      <c r="R38" s="5"/>
      <c r="S38" s="1"/>
      <c r="T38" s="1">
        <f t="shared" si="6"/>
        <v>11</v>
      </c>
      <c r="U38" s="1">
        <f t="shared" si="7"/>
        <v>8.3169700285372095</v>
      </c>
      <c r="V38" s="1">
        <v>6.3250000000000002</v>
      </c>
      <c r="W38" s="1">
        <v>7.4182000000000006</v>
      </c>
      <c r="X38" s="1">
        <v>9.6069999999999993</v>
      </c>
      <c r="Y38" s="1">
        <v>11.798999999999999</v>
      </c>
      <c r="Z38" s="1">
        <v>19.718800000000002</v>
      </c>
      <c r="AA38" s="1">
        <v>20.758199999999999</v>
      </c>
      <c r="AB38" s="1"/>
      <c r="AC38" s="1">
        <f t="shared" ref="AC38:AC69" si="13">Q38*G38</f>
        <v>36.291199999999989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72</v>
      </c>
      <c r="B39" s="1" t="s">
        <v>32</v>
      </c>
      <c r="C39" s="1"/>
      <c r="D39" s="1"/>
      <c r="E39" s="1">
        <v>3</v>
      </c>
      <c r="F39" s="1">
        <v>-3</v>
      </c>
      <c r="G39" s="7">
        <v>1</v>
      </c>
      <c r="H39" s="1" t="e">
        <v>#N/A</v>
      </c>
      <c r="I39" s="1" t="str">
        <f>VLOOKUP(A39,[1]КИ!$C:$D,2,0)</f>
        <v>в матрице</v>
      </c>
      <c r="J39" s="1">
        <v>3</v>
      </c>
      <c r="K39" s="1">
        <f t="shared" si="12"/>
        <v>0</v>
      </c>
      <c r="L39" s="1"/>
      <c r="M39" s="1"/>
      <c r="N39" s="1"/>
      <c r="O39" s="1"/>
      <c r="P39" s="1">
        <f t="shared" si="4"/>
        <v>0.6</v>
      </c>
      <c r="Q39" s="5">
        <f t="shared" si="11"/>
        <v>9.6</v>
      </c>
      <c r="R39" s="5"/>
      <c r="S39" s="1"/>
      <c r="T39" s="1">
        <f t="shared" si="6"/>
        <v>11</v>
      </c>
      <c r="U39" s="1">
        <f t="shared" si="7"/>
        <v>-5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13"/>
        <v>9.6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619.33399999999995</v>
      </c>
      <c r="D40" s="1">
        <v>65.62</v>
      </c>
      <c r="E40" s="1">
        <v>327.17</v>
      </c>
      <c r="F40" s="1">
        <v>280.51299999999998</v>
      </c>
      <c r="G40" s="7">
        <v>1</v>
      </c>
      <c r="H40" s="1">
        <v>45</v>
      </c>
      <c r="I40" s="1" t="str">
        <f>VLOOKUP(A40,[1]КИ!$C:$D,2,0)</f>
        <v>в матрице</v>
      </c>
      <c r="J40" s="1">
        <v>332.40899999999999</v>
      </c>
      <c r="K40" s="1">
        <f t="shared" si="12"/>
        <v>-5.2389999999999759</v>
      </c>
      <c r="L40" s="1"/>
      <c r="M40" s="1"/>
      <c r="N40" s="1">
        <v>250</v>
      </c>
      <c r="O40" s="1">
        <v>104.66200000000011</v>
      </c>
      <c r="P40" s="1">
        <f t="shared" si="4"/>
        <v>65.433999999999997</v>
      </c>
      <c r="Q40" s="5">
        <f t="shared" si="11"/>
        <v>84.598999999999876</v>
      </c>
      <c r="R40" s="5"/>
      <c r="S40" s="1"/>
      <c r="T40" s="1">
        <f t="shared" si="6"/>
        <v>10.999999999999998</v>
      </c>
      <c r="U40" s="1">
        <f t="shared" si="7"/>
        <v>9.7071094538007774</v>
      </c>
      <c r="V40" s="1">
        <v>76.503200000000007</v>
      </c>
      <c r="W40" s="1">
        <v>79.436000000000007</v>
      </c>
      <c r="X40" s="1">
        <v>75.877399999999994</v>
      </c>
      <c r="Y40" s="1">
        <v>72.875399999999999</v>
      </c>
      <c r="Z40" s="1">
        <v>94.972999999999999</v>
      </c>
      <c r="AA40" s="1">
        <v>92.688999999999993</v>
      </c>
      <c r="AB40" s="1"/>
      <c r="AC40" s="1">
        <f t="shared" si="13"/>
        <v>84.598999999999876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508.12900000000002</v>
      </c>
      <c r="D41" s="1"/>
      <c r="E41" s="1">
        <v>191.09100000000001</v>
      </c>
      <c r="F41" s="1">
        <v>255.595</v>
      </c>
      <c r="G41" s="7">
        <v>1</v>
      </c>
      <c r="H41" s="1">
        <v>45</v>
      </c>
      <c r="I41" s="1" t="str">
        <f>VLOOKUP(A41,[1]КИ!$C:$D,2,0)</f>
        <v>в матрице</v>
      </c>
      <c r="J41" s="1">
        <v>199.785</v>
      </c>
      <c r="K41" s="1">
        <f t="shared" si="12"/>
        <v>-8.6939999999999884</v>
      </c>
      <c r="L41" s="1"/>
      <c r="M41" s="1"/>
      <c r="N41" s="1">
        <v>110</v>
      </c>
      <c r="O41" s="1">
        <v>27.049000000000039</v>
      </c>
      <c r="P41" s="1">
        <f t="shared" si="4"/>
        <v>38.218200000000003</v>
      </c>
      <c r="Q41" s="5">
        <f t="shared" si="11"/>
        <v>27.756200000000007</v>
      </c>
      <c r="R41" s="5"/>
      <c r="S41" s="1"/>
      <c r="T41" s="1">
        <f t="shared" si="6"/>
        <v>11</v>
      </c>
      <c r="U41" s="1">
        <f t="shared" si="7"/>
        <v>10.273743923052368</v>
      </c>
      <c r="V41" s="1">
        <v>47.170999999999999</v>
      </c>
      <c r="W41" s="1">
        <v>53.352200000000003</v>
      </c>
      <c r="X41" s="1">
        <v>48.077800000000003</v>
      </c>
      <c r="Y41" s="1">
        <v>49.202599999999997</v>
      </c>
      <c r="Z41" s="1">
        <v>69.790199999999999</v>
      </c>
      <c r="AA41" s="1">
        <v>60.15</v>
      </c>
      <c r="AB41" s="1"/>
      <c r="AC41" s="1">
        <f t="shared" si="13"/>
        <v>27.756200000000007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75</v>
      </c>
      <c r="B42" s="16" t="s">
        <v>32</v>
      </c>
      <c r="C42" s="16">
        <v>45.594000000000001</v>
      </c>
      <c r="D42" s="16">
        <v>17.54</v>
      </c>
      <c r="E42" s="16">
        <v>37.372</v>
      </c>
      <c r="F42" s="16">
        <v>17.488</v>
      </c>
      <c r="G42" s="17">
        <v>0</v>
      </c>
      <c r="H42" s="16">
        <v>35</v>
      </c>
      <c r="I42" s="15" t="s">
        <v>173</v>
      </c>
      <c r="J42" s="16">
        <v>43.09</v>
      </c>
      <c r="K42" s="16">
        <f t="shared" si="12"/>
        <v>-5.7180000000000035</v>
      </c>
      <c r="L42" s="16"/>
      <c r="M42" s="16"/>
      <c r="N42" s="16"/>
      <c r="O42" s="16">
        <v>48.71</v>
      </c>
      <c r="P42" s="16">
        <f t="shared" si="4"/>
        <v>7.4744000000000002</v>
      </c>
      <c r="Q42" s="18"/>
      <c r="R42" s="18"/>
      <c r="S42" s="16"/>
      <c r="T42" s="16">
        <f t="shared" si="6"/>
        <v>8.8566306325591366</v>
      </c>
      <c r="U42" s="16">
        <f t="shared" si="7"/>
        <v>8.8566306325591366</v>
      </c>
      <c r="V42" s="16">
        <v>8.0611999999999995</v>
      </c>
      <c r="W42" s="16">
        <v>6.1849999999999996</v>
      </c>
      <c r="X42" s="16">
        <v>6.4359999999999999</v>
      </c>
      <c r="Y42" s="16">
        <v>5.4142000000000001</v>
      </c>
      <c r="Z42" s="16">
        <v>6.7092000000000001</v>
      </c>
      <c r="AA42" s="16">
        <v>6.4367999999999999</v>
      </c>
      <c r="AB42" s="16"/>
      <c r="AC42" s="1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38</v>
      </c>
      <c r="C43" s="1">
        <v>910</v>
      </c>
      <c r="D43" s="1">
        <v>292</v>
      </c>
      <c r="E43" s="1">
        <v>661</v>
      </c>
      <c r="F43" s="1">
        <v>417</v>
      </c>
      <c r="G43" s="7">
        <v>0.4</v>
      </c>
      <c r="H43" s="1">
        <v>45</v>
      </c>
      <c r="I43" s="1" t="str">
        <f>VLOOKUP(A43,[1]КИ!$C:$D,2,0)</f>
        <v>в матрице</v>
      </c>
      <c r="J43" s="1">
        <v>663</v>
      </c>
      <c r="K43" s="1">
        <f t="shared" si="12"/>
        <v>-2</v>
      </c>
      <c r="L43" s="1"/>
      <c r="M43" s="1"/>
      <c r="N43" s="1">
        <v>350</v>
      </c>
      <c r="O43" s="1">
        <v>130.00000000000051</v>
      </c>
      <c r="P43" s="1">
        <f t="shared" si="4"/>
        <v>132.19999999999999</v>
      </c>
      <c r="Q43" s="5">
        <f t="shared" ref="Q43:Q44" si="14">11*P43-O43-N43-F43</f>
        <v>557.19999999999936</v>
      </c>
      <c r="R43" s="5"/>
      <c r="S43" s="1"/>
      <c r="T43" s="1">
        <f t="shared" si="6"/>
        <v>11</v>
      </c>
      <c r="U43" s="1">
        <f t="shared" si="7"/>
        <v>6.7851739788199739</v>
      </c>
      <c r="V43" s="1">
        <v>120.2</v>
      </c>
      <c r="W43" s="1">
        <v>132.4</v>
      </c>
      <c r="X43" s="1">
        <v>128.19999999999999</v>
      </c>
      <c r="Y43" s="1">
        <v>122.6</v>
      </c>
      <c r="Z43" s="1">
        <v>148</v>
      </c>
      <c r="AA43" s="1">
        <v>157.19999999999999</v>
      </c>
      <c r="AB43" s="1"/>
      <c r="AC43" s="1">
        <f t="shared" si="13"/>
        <v>222.87999999999977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38</v>
      </c>
      <c r="C44" s="1">
        <v>8</v>
      </c>
      <c r="D44" s="1">
        <v>61</v>
      </c>
      <c r="E44" s="1">
        <v>41</v>
      </c>
      <c r="F44" s="1">
        <v>27</v>
      </c>
      <c r="G44" s="7">
        <v>0.45</v>
      </c>
      <c r="H44" s="1">
        <v>50</v>
      </c>
      <c r="I44" s="1" t="str">
        <f>VLOOKUP(A44,[1]КИ!$C:$D,2,0)</f>
        <v>в матрице</v>
      </c>
      <c r="J44" s="1">
        <v>41</v>
      </c>
      <c r="K44" s="1">
        <f t="shared" si="12"/>
        <v>0</v>
      </c>
      <c r="L44" s="1"/>
      <c r="M44" s="1"/>
      <c r="N44" s="1">
        <v>10</v>
      </c>
      <c r="O44" s="1"/>
      <c r="P44" s="1">
        <f t="shared" si="4"/>
        <v>8.1999999999999993</v>
      </c>
      <c r="Q44" s="5">
        <f t="shared" si="14"/>
        <v>53.199999999999989</v>
      </c>
      <c r="R44" s="5"/>
      <c r="S44" s="1"/>
      <c r="T44" s="1">
        <f t="shared" si="6"/>
        <v>11</v>
      </c>
      <c r="U44" s="1">
        <f t="shared" si="7"/>
        <v>4.51219512195122</v>
      </c>
      <c r="V44" s="1">
        <v>4.8</v>
      </c>
      <c r="W44" s="1">
        <v>4.8</v>
      </c>
      <c r="X44" s="1">
        <v>5.2</v>
      </c>
      <c r="Y44" s="1">
        <v>8.1999999999999993</v>
      </c>
      <c r="Z44" s="1">
        <v>4.8</v>
      </c>
      <c r="AA44" s="1">
        <v>5.2</v>
      </c>
      <c r="AB44" s="1"/>
      <c r="AC44" s="1">
        <f t="shared" si="13"/>
        <v>23.939999999999994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78</v>
      </c>
      <c r="B45" s="16" t="s">
        <v>38</v>
      </c>
      <c r="C45" s="16">
        <v>14</v>
      </c>
      <c r="D45" s="16"/>
      <c r="E45" s="16">
        <v>11</v>
      </c>
      <c r="F45" s="16">
        <v>2</v>
      </c>
      <c r="G45" s="17">
        <v>0</v>
      </c>
      <c r="H45" s="16">
        <v>45</v>
      </c>
      <c r="I45" s="15" t="s">
        <v>173</v>
      </c>
      <c r="J45" s="16">
        <v>11</v>
      </c>
      <c r="K45" s="16">
        <f t="shared" si="12"/>
        <v>0</v>
      </c>
      <c r="L45" s="16"/>
      <c r="M45" s="16"/>
      <c r="N45" s="16"/>
      <c r="O45" s="16"/>
      <c r="P45" s="16">
        <f t="shared" si="4"/>
        <v>2.2000000000000002</v>
      </c>
      <c r="Q45" s="18"/>
      <c r="R45" s="18"/>
      <c r="S45" s="16"/>
      <c r="T45" s="16">
        <f t="shared" si="6"/>
        <v>0.90909090909090906</v>
      </c>
      <c r="U45" s="16">
        <f t="shared" si="7"/>
        <v>0.90909090909090906</v>
      </c>
      <c r="V45" s="16">
        <v>1.2</v>
      </c>
      <c r="W45" s="16">
        <v>1</v>
      </c>
      <c r="X45" s="16">
        <v>1</v>
      </c>
      <c r="Y45" s="16">
        <v>1.6</v>
      </c>
      <c r="Z45" s="16">
        <v>1.6</v>
      </c>
      <c r="AA45" s="16">
        <v>1.4</v>
      </c>
      <c r="AB45" s="16"/>
      <c r="AC45" s="1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38</v>
      </c>
      <c r="C46" s="1">
        <v>294</v>
      </c>
      <c r="D46" s="1">
        <v>269</v>
      </c>
      <c r="E46" s="1">
        <v>314</v>
      </c>
      <c r="F46" s="1">
        <v>206</v>
      </c>
      <c r="G46" s="7">
        <v>0.4</v>
      </c>
      <c r="H46" s="1">
        <v>40</v>
      </c>
      <c r="I46" s="1" t="str">
        <f>VLOOKUP(A46,[1]КИ!$C:$D,2,0)</f>
        <v>в матрице</v>
      </c>
      <c r="J46" s="1">
        <v>312</v>
      </c>
      <c r="K46" s="1">
        <f t="shared" si="12"/>
        <v>2</v>
      </c>
      <c r="L46" s="1"/>
      <c r="M46" s="1"/>
      <c r="N46" s="1">
        <v>210</v>
      </c>
      <c r="O46" s="1"/>
      <c r="P46" s="1">
        <f t="shared" si="4"/>
        <v>62.8</v>
      </c>
      <c r="Q46" s="5">
        <f t="shared" ref="Q46:Q53" si="15">11*P46-O46-N46-F46</f>
        <v>274.79999999999995</v>
      </c>
      <c r="R46" s="5"/>
      <c r="S46" s="1"/>
      <c r="T46" s="1">
        <f t="shared" si="6"/>
        <v>11</v>
      </c>
      <c r="U46" s="1">
        <f t="shared" si="7"/>
        <v>6.6242038216560513</v>
      </c>
      <c r="V46" s="1">
        <v>53.4</v>
      </c>
      <c r="W46" s="1">
        <v>67.2</v>
      </c>
      <c r="X46" s="1">
        <v>62</v>
      </c>
      <c r="Y46" s="1">
        <v>64.400000000000006</v>
      </c>
      <c r="Z46" s="1">
        <v>63.2</v>
      </c>
      <c r="AA46" s="1">
        <v>64.599999999999994</v>
      </c>
      <c r="AB46" s="1"/>
      <c r="AC46" s="1">
        <f t="shared" si="13"/>
        <v>109.91999999999999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38</v>
      </c>
      <c r="C47" s="1">
        <v>749</v>
      </c>
      <c r="D47" s="1">
        <v>48</v>
      </c>
      <c r="E47" s="1">
        <v>298</v>
      </c>
      <c r="F47" s="1">
        <v>425</v>
      </c>
      <c r="G47" s="7">
        <v>0.4</v>
      </c>
      <c r="H47" s="1">
        <v>45</v>
      </c>
      <c r="I47" s="1" t="str">
        <f>VLOOKUP(A47,[1]КИ!$C:$D,2,0)</f>
        <v>в матрице</v>
      </c>
      <c r="J47" s="1">
        <v>296</v>
      </c>
      <c r="K47" s="1">
        <f t="shared" si="12"/>
        <v>2</v>
      </c>
      <c r="L47" s="1"/>
      <c r="M47" s="1"/>
      <c r="N47" s="1"/>
      <c r="O47" s="1"/>
      <c r="P47" s="1">
        <f t="shared" si="4"/>
        <v>59.6</v>
      </c>
      <c r="Q47" s="5">
        <f t="shared" si="15"/>
        <v>230.60000000000002</v>
      </c>
      <c r="R47" s="5"/>
      <c r="S47" s="1"/>
      <c r="T47" s="1">
        <f t="shared" si="6"/>
        <v>11</v>
      </c>
      <c r="U47" s="1">
        <f t="shared" si="7"/>
        <v>7.1308724832214763</v>
      </c>
      <c r="V47" s="1">
        <v>51.8</v>
      </c>
      <c r="W47" s="1">
        <v>65.2</v>
      </c>
      <c r="X47" s="1">
        <v>58.8</v>
      </c>
      <c r="Y47" s="1">
        <v>55.8</v>
      </c>
      <c r="Z47" s="1">
        <v>97.2</v>
      </c>
      <c r="AA47" s="1">
        <v>90.2</v>
      </c>
      <c r="AB47" s="1"/>
      <c r="AC47" s="1">
        <f t="shared" si="13"/>
        <v>92.240000000000009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38</v>
      </c>
      <c r="C48" s="1">
        <v>432</v>
      </c>
      <c r="D48" s="1">
        <v>489</v>
      </c>
      <c r="E48" s="1">
        <v>528</v>
      </c>
      <c r="F48" s="1">
        <v>281</v>
      </c>
      <c r="G48" s="7">
        <v>0.4</v>
      </c>
      <c r="H48" s="1">
        <v>40</v>
      </c>
      <c r="I48" s="1" t="str">
        <f>VLOOKUP(A48,[1]КИ!$C:$D,2,0)</f>
        <v>в матрице</v>
      </c>
      <c r="J48" s="1">
        <v>522</v>
      </c>
      <c r="K48" s="1">
        <f t="shared" si="12"/>
        <v>6</v>
      </c>
      <c r="L48" s="1"/>
      <c r="M48" s="1"/>
      <c r="N48" s="1">
        <v>341.39999999999992</v>
      </c>
      <c r="O48" s="1">
        <v>210.39999999999989</v>
      </c>
      <c r="P48" s="1">
        <f t="shared" si="4"/>
        <v>105.6</v>
      </c>
      <c r="Q48" s="5">
        <f t="shared" si="15"/>
        <v>328.80000000000018</v>
      </c>
      <c r="R48" s="5"/>
      <c r="S48" s="1"/>
      <c r="T48" s="1">
        <f t="shared" si="6"/>
        <v>11</v>
      </c>
      <c r="U48" s="1">
        <f t="shared" si="7"/>
        <v>7.886363636363634</v>
      </c>
      <c r="V48" s="1">
        <v>104.6</v>
      </c>
      <c r="W48" s="1">
        <v>105.8</v>
      </c>
      <c r="X48" s="1">
        <v>100.6</v>
      </c>
      <c r="Y48" s="1">
        <v>101.6</v>
      </c>
      <c r="Z48" s="1">
        <v>98</v>
      </c>
      <c r="AA48" s="1">
        <v>104.6</v>
      </c>
      <c r="AB48" s="1"/>
      <c r="AC48" s="1">
        <f t="shared" si="13"/>
        <v>131.52000000000007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32</v>
      </c>
      <c r="C49" s="1">
        <v>138.928</v>
      </c>
      <c r="D49" s="1">
        <v>104.86499999999999</v>
      </c>
      <c r="E49" s="1">
        <v>67.403999999999996</v>
      </c>
      <c r="F49" s="1">
        <v>162.94300000000001</v>
      </c>
      <c r="G49" s="7">
        <v>1</v>
      </c>
      <c r="H49" s="1">
        <v>50</v>
      </c>
      <c r="I49" s="1" t="str">
        <f>VLOOKUP(A49,[1]КИ!$C:$D,2,0)</f>
        <v>в матрице</v>
      </c>
      <c r="J49" s="1">
        <v>66.957999999999998</v>
      </c>
      <c r="K49" s="1">
        <f t="shared" si="12"/>
        <v>0.44599999999999795</v>
      </c>
      <c r="L49" s="1"/>
      <c r="M49" s="1"/>
      <c r="N49" s="1"/>
      <c r="O49" s="1"/>
      <c r="P49" s="1">
        <f t="shared" si="4"/>
        <v>13.480799999999999</v>
      </c>
      <c r="Q49" s="5"/>
      <c r="R49" s="5"/>
      <c r="S49" s="1"/>
      <c r="T49" s="1">
        <f t="shared" si="6"/>
        <v>12.087042312028961</v>
      </c>
      <c r="U49" s="1">
        <f t="shared" si="7"/>
        <v>12.087042312028961</v>
      </c>
      <c r="V49" s="1">
        <v>14.4832</v>
      </c>
      <c r="W49" s="1">
        <v>16.407599999999999</v>
      </c>
      <c r="X49" s="1">
        <v>21.290600000000001</v>
      </c>
      <c r="Y49" s="1">
        <v>16.768999999999998</v>
      </c>
      <c r="Z49" s="1">
        <v>18.483599999999999</v>
      </c>
      <c r="AA49" s="1">
        <v>17.6496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132.78399999999999</v>
      </c>
      <c r="D50" s="1">
        <v>138.6</v>
      </c>
      <c r="E50" s="1">
        <v>82.775999999999996</v>
      </c>
      <c r="F50" s="1">
        <v>162.637</v>
      </c>
      <c r="G50" s="7">
        <v>1</v>
      </c>
      <c r="H50" s="1">
        <v>50</v>
      </c>
      <c r="I50" s="1" t="str">
        <f>VLOOKUP(A50,[1]КИ!$C:$D,2,0)</f>
        <v>в матрице</v>
      </c>
      <c r="J50" s="1">
        <v>82.924000000000007</v>
      </c>
      <c r="K50" s="1">
        <f t="shared" si="12"/>
        <v>-0.14800000000001035</v>
      </c>
      <c r="L50" s="1"/>
      <c r="M50" s="1"/>
      <c r="N50" s="1"/>
      <c r="O50" s="1"/>
      <c r="P50" s="1">
        <f t="shared" si="4"/>
        <v>16.555199999999999</v>
      </c>
      <c r="Q50" s="5">
        <f t="shared" si="15"/>
        <v>19.470199999999977</v>
      </c>
      <c r="R50" s="5"/>
      <c r="S50" s="1"/>
      <c r="T50" s="1">
        <f t="shared" si="6"/>
        <v>11</v>
      </c>
      <c r="U50" s="1">
        <f t="shared" si="7"/>
        <v>9.8239223929641444</v>
      </c>
      <c r="V50" s="1">
        <v>16.837399999999999</v>
      </c>
      <c r="W50" s="1">
        <v>19.902000000000001</v>
      </c>
      <c r="X50" s="1">
        <v>24.5458</v>
      </c>
      <c r="Y50" s="1">
        <v>21.202999999999999</v>
      </c>
      <c r="Z50" s="1">
        <v>21.2224</v>
      </c>
      <c r="AA50" s="1">
        <v>21.202000000000002</v>
      </c>
      <c r="AB50" s="1"/>
      <c r="AC50" s="1">
        <f t="shared" si="13"/>
        <v>19.470199999999977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76.078999999999994</v>
      </c>
      <c r="D51" s="1">
        <v>106.26</v>
      </c>
      <c r="E51" s="1">
        <v>45.57</v>
      </c>
      <c r="F51" s="1">
        <v>111.85899999999999</v>
      </c>
      <c r="G51" s="7">
        <v>1</v>
      </c>
      <c r="H51" s="1">
        <v>55</v>
      </c>
      <c r="I51" s="1" t="str">
        <f>VLOOKUP(A51,[1]КИ!$C:$D,2,0)</f>
        <v>в матрице</v>
      </c>
      <c r="J51" s="1">
        <v>50.881999999999998</v>
      </c>
      <c r="K51" s="1">
        <f t="shared" si="12"/>
        <v>-5.3119999999999976</v>
      </c>
      <c r="L51" s="1"/>
      <c r="M51" s="1"/>
      <c r="N51" s="1"/>
      <c r="O51" s="1"/>
      <c r="P51" s="1">
        <f t="shared" si="4"/>
        <v>9.1140000000000008</v>
      </c>
      <c r="Q51" s="5"/>
      <c r="R51" s="5"/>
      <c r="S51" s="1"/>
      <c r="T51" s="1">
        <f t="shared" si="6"/>
        <v>12.273315777924072</v>
      </c>
      <c r="U51" s="1">
        <f t="shared" si="7"/>
        <v>12.273315777924072</v>
      </c>
      <c r="V51" s="1">
        <v>9.8165999999999993</v>
      </c>
      <c r="W51" s="1">
        <v>12.818</v>
      </c>
      <c r="X51" s="1">
        <v>15.230399999999999</v>
      </c>
      <c r="Y51" s="1">
        <v>12.8264</v>
      </c>
      <c r="Z51" s="1">
        <v>14.095000000000001</v>
      </c>
      <c r="AA51" s="1">
        <v>13.905799999999999</v>
      </c>
      <c r="AB51" s="1"/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85</v>
      </c>
      <c r="B52" s="1" t="s">
        <v>32</v>
      </c>
      <c r="C52" s="1">
        <v>144.60400000000001</v>
      </c>
      <c r="D52" s="1">
        <v>295.95999999999998</v>
      </c>
      <c r="E52" s="1">
        <v>179.49299999999999</v>
      </c>
      <c r="F52" s="1">
        <v>216.751</v>
      </c>
      <c r="G52" s="7">
        <v>1</v>
      </c>
      <c r="H52" s="1">
        <v>40</v>
      </c>
      <c r="I52" s="1" t="str">
        <f>VLOOKUP(A52,[1]КИ!$C:$D,2,0)</f>
        <v>в матрице</v>
      </c>
      <c r="J52" s="1">
        <v>177.91</v>
      </c>
      <c r="K52" s="1">
        <f t="shared" si="12"/>
        <v>1.5829999999999984</v>
      </c>
      <c r="L52" s="1"/>
      <c r="M52" s="1"/>
      <c r="N52" s="1">
        <v>10</v>
      </c>
      <c r="O52" s="1">
        <v>12.54700000000012</v>
      </c>
      <c r="P52" s="1">
        <f t="shared" si="4"/>
        <v>35.898600000000002</v>
      </c>
      <c r="Q52" s="5">
        <f t="shared" si="15"/>
        <v>155.58659999999989</v>
      </c>
      <c r="R52" s="5"/>
      <c r="S52" s="1"/>
      <c r="T52" s="1">
        <f t="shared" si="6"/>
        <v>10.999999999999998</v>
      </c>
      <c r="U52" s="1">
        <f t="shared" si="7"/>
        <v>6.6659424044391731</v>
      </c>
      <c r="V52" s="1">
        <v>33.050199999999997</v>
      </c>
      <c r="W52" s="1">
        <v>35.46</v>
      </c>
      <c r="X52" s="1">
        <v>45.852999999999987</v>
      </c>
      <c r="Y52" s="1">
        <v>51.592399999999998</v>
      </c>
      <c r="Z52" s="1">
        <v>63.230999999999987</v>
      </c>
      <c r="AA52" s="1">
        <v>61.120399999999997</v>
      </c>
      <c r="AB52" s="1" t="s">
        <v>86</v>
      </c>
      <c r="AC52" s="1">
        <f t="shared" si="13"/>
        <v>155.58659999999989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38</v>
      </c>
      <c r="C53" s="1">
        <v>735</v>
      </c>
      <c r="D53" s="1">
        <v>196</v>
      </c>
      <c r="E53" s="1">
        <v>622</v>
      </c>
      <c r="F53" s="1">
        <v>200</v>
      </c>
      <c r="G53" s="7">
        <v>0.4</v>
      </c>
      <c r="H53" s="1">
        <v>45</v>
      </c>
      <c r="I53" s="1" t="str">
        <f>VLOOKUP(A53,[1]КИ!$C:$D,2,0)</f>
        <v>в матрице</v>
      </c>
      <c r="J53" s="1">
        <v>624</v>
      </c>
      <c r="K53" s="1">
        <f t="shared" si="12"/>
        <v>-2</v>
      </c>
      <c r="L53" s="1"/>
      <c r="M53" s="1"/>
      <c r="N53" s="1">
        <v>250</v>
      </c>
      <c r="O53" s="1">
        <v>278.40000000000032</v>
      </c>
      <c r="P53" s="1">
        <f t="shared" si="4"/>
        <v>124.4</v>
      </c>
      <c r="Q53" s="5">
        <f t="shared" si="15"/>
        <v>639.99999999999977</v>
      </c>
      <c r="R53" s="5"/>
      <c r="S53" s="1"/>
      <c r="T53" s="1">
        <f t="shared" si="6"/>
        <v>11</v>
      </c>
      <c r="U53" s="1">
        <f t="shared" si="7"/>
        <v>5.8553054662379447</v>
      </c>
      <c r="V53" s="1">
        <v>103.2</v>
      </c>
      <c r="W53" s="1">
        <v>102.6</v>
      </c>
      <c r="X53" s="1">
        <v>102</v>
      </c>
      <c r="Y53" s="1">
        <v>100.4</v>
      </c>
      <c r="Z53" s="1">
        <v>121.4</v>
      </c>
      <c r="AA53" s="1">
        <v>132.19999999999999</v>
      </c>
      <c r="AB53" s="1"/>
      <c r="AC53" s="1">
        <f t="shared" si="13"/>
        <v>255.99999999999991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19.786000000000001</v>
      </c>
      <c r="D54" s="1"/>
      <c r="E54" s="1">
        <v>19.786000000000001</v>
      </c>
      <c r="F54" s="1"/>
      <c r="G54" s="7">
        <v>1</v>
      </c>
      <c r="H54" s="1">
        <v>40</v>
      </c>
      <c r="I54" s="1" t="str">
        <f>VLOOKUP(A54,[1]КИ!$C:$D,2,0)</f>
        <v>в матрице</v>
      </c>
      <c r="J54" s="1">
        <v>3.17</v>
      </c>
      <c r="K54" s="1">
        <f t="shared" si="12"/>
        <v>16.616</v>
      </c>
      <c r="L54" s="1"/>
      <c r="M54" s="1"/>
      <c r="N54" s="1"/>
      <c r="O54" s="1"/>
      <c r="P54" s="1">
        <f t="shared" si="4"/>
        <v>3.9572000000000003</v>
      </c>
      <c r="Q54" s="5">
        <f>7*P54-O54-N54-F54</f>
        <v>27.700400000000002</v>
      </c>
      <c r="R54" s="5"/>
      <c r="S54" s="1"/>
      <c r="T54" s="1">
        <f t="shared" si="6"/>
        <v>7</v>
      </c>
      <c r="U54" s="1">
        <f t="shared" si="7"/>
        <v>0</v>
      </c>
      <c r="V54" s="1">
        <v>0.22620000000000001</v>
      </c>
      <c r="W54" s="1">
        <v>1.6E-2</v>
      </c>
      <c r="X54" s="1">
        <v>0.2</v>
      </c>
      <c r="Y54" s="1">
        <v>0.41180000000000011</v>
      </c>
      <c r="Z54" s="1">
        <v>2.1539999999999999</v>
      </c>
      <c r="AA54" s="1">
        <v>2.3477999999999999</v>
      </c>
      <c r="AB54" s="1"/>
      <c r="AC54" s="1">
        <f t="shared" si="13"/>
        <v>27.700400000000002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6" t="s">
        <v>89</v>
      </c>
      <c r="B55" s="16" t="s">
        <v>38</v>
      </c>
      <c r="C55" s="16"/>
      <c r="D55" s="16">
        <v>72</v>
      </c>
      <c r="E55" s="16">
        <v>26</v>
      </c>
      <c r="F55" s="16">
        <v>43</v>
      </c>
      <c r="G55" s="17">
        <v>0</v>
      </c>
      <c r="H55" s="16">
        <v>45</v>
      </c>
      <c r="I55" s="15" t="s">
        <v>173</v>
      </c>
      <c r="J55" s="16">
        <v>40</v>
      </c>
      <c r="K55" s="16">
        <f t="shared" si="12"/>
        <v>-14</v>
      </c>
      <c r="L55" s="16"/>
      <c r="M55" s="16"/>
      <c r="N55" s="16">
        <v>10</v>
      </c>
      <c r="O55" s="16"/>
      <c r="P55" s="16">
        <f t="shared" si="4"/>
        <v>5.2</v>
      </c>
      <c r="Q55" s="18"/>
      <c r="R55" s="18"/>
      <c r="S55" s="16"/>
      <c r="T55" s="16">
        <f t="shared" si="6"/>
        <v>10.192307692307692</v>
      </c>
      <c r="U55" s="16">
        <f t="shared" si="7"/>
        <v>10.192307692307692</v>
      </c>
      <c r="V55" s="16">
        <v>5.4</v>
      </c>
      <c r="W55" s="16">
        <v>5.8</v>
      </c>
      <c r="X55" s="16">
        <v>11.6</v>
      </c>
      <c r="Y55" s="16">
        <v>6.8</v>
      </c>
      <c r="Z55" s="16">
        <v>6.4</v>
      </c>
      <c r="AA55" s="16">
        <v>8.4</v>
      </c>
      <c r="AB55" s="16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90</v>
      </c>
      <c r="B56" s="16" t="s">
        <v>32</v>
      </c>
      <c r="C56" s="16">
        <v>418.04399999999998</v>
      </c>
      <c r="D56" s="16">
        <v>362.94600000000003</v>
      </c>
      <c r="E56" s="13">
        <v>310.09300000000002</v>
      </c>
      <c r="F56" s="13">
        <v>-136.07</v>
      </c>
      <c r="G56" s="17">
        <v>0</v>
      </c>
      <c r="H56" s="16">
        <v>40</v>
      </c>
      <c r="I56" s="15" t="s">
        <v>173</v>
      </c>
      <c r="J56" s="16">
        <v>308.85599999999999</v>
      </c>
      <c r="K56" s="16">
        <f t="shared" si="12"/>
        <v>1.2370000000000232</v>
      </c>
      <c r="L56" s="16"/>
      <c r="M56" s="16"/>
      <c r="N56" s="16">
        <v>27.79320000000007</v>
      </c>
      <c r="O56" s="16">
        <v>171.09400000000011</v>
      </c>
      <c r="P56" s="16">
        <f t="shared" si="4"/>
        <v>62.018600000000006</v>
      </c>
      <c r="Q56" s="18"/>
      <c r="R56" s="18"/>
      <c r="S56" s="16"/>
      <c r="T56" s="16">
        <f t="shared" si="6"/>
        <v>1.0128767821266551</v>
      </c>
      <c r="U56" s="16">
        <f t="shared" si="7"/>
        <v>1.0128767821266551</v>
      </c>
      <c r="V56" s="16">
        <v>74.852200000000011</v>
      </c>
      <c r="W56" s="16">
        <v>71.409400000000005</v>
      </c>
      <c r="X56" s="16">
        <v>87.01</v>
      </c>
      <c r="Y56" s="16">
        <v>88.317399999999992</v>
      </c>
      <c r="Z56" s="16">
        <v>101.0956</v>
      </c>
      <c r="AA56" s="16">
        <v>96.027999999999992</v>
      </c>
      <c r="AB56" s="15" t="s">
        <v>179</v>
      </c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91</v>
      </c>
      <c r="B57" s="16" t="s">
        <v>38</v>
      </c>
      <c r="C57" s="16">
        <v>72</v>
      </c>
      <c r="D57" s="16">
        <v>4</v>
      </c>
      <c r="E57" s="16">
        <v>29</v>
      </c>
      <c r="F57" s="16">
        <v>39</v>
      </c>
      <c r="G57" s="17">
        <v>0</v>
      </c>
      <c r="H57" s="16">
        <v>60</v>
      </c>
      <c r="I57" s="15" t="s">
        <v>173</v>
      </c>
      <c r="J57" s="16">
        <v>25</v>
      </c>
      <c r="K57" s="16">
        <f t="shared" si="12"/>
        <v>4</v>
      </c>
      <c r="L57" s="16"/>
      <c r="M57" s="16"/>
      <c r="N57" s="16"/>
      <c r="O57" s="16"/>
      <c r="P57" s="16">
        <f t="shared" si="4"/>
        <v>5.8</v>
      </c>
      <c r="Q57" s="18"/>
      <c r="R57" s="18"/>
      <c r="S57" s="16"/>
      <c r="T57" s="16">
        <f t="shared" si="6"/>
        <v>6.7241379310344831</v>
      </c>
      <c r="U57" s="16">
        <f t="shared" si="7"/>
        <v>6.7241379310344831</v>
      </c>
      <c r="V57" s="16">
        <v>5</v>
      </c>
      <c r="W57" s="16">
        <v>5.6</v>
      </c>
      <c r="X57" s="16">
        <v>6.2</v>
      </c>
      <c r="Y57" s="16">
        <v>7.4</v>
      </c>
      <c r="Z57" s="16">
        <v>3</v>
      </c>
      <c r="AA57" s="16">
        <v>1.4</v>
      </c>
      <c r="AB57" s="16"/>
      <c r="AC57" s="1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6" t="s">
        <v>92</v>
      </c>
      <c r="B58" s="16" t="s">
        <v>38</v>
      </c>
      <c r="C58" s="16">
        <v>38</v>
      </c>
      <c r="D58" s="16">
        <v>3</v>
      </c>
      <c r="E58" s="16">
        <v>15</v>
      </c>
      <c r="F58" s="16">
        <v>14</v>
      </c>
      <c r="G58" s="17">
        <v>0</v>
      </c>
      <c r="H58" s="16">
        <v>730</v>
      </c>
      <c r="I58" s="15" t="s">
        <v>173</v>
      </c>
      <c r="J58" s="16">
        <v>15</v>
      </c>
      <c r="K58" s="16">
        <f t="shared" si="12"/>
        <v>0</v>
      </c>
      <c r="L58" s="16"/>
      <c r="M58" s="16"/>
      <c r="N58" s="16">
        <v>19.599999999999991</v>
      </c>
      <c r="O58" s="16"/>
      <c r="P58" s="16">
        <f t="shared" si="4"/>
        <v>3</v>
      </c>
      <c r="Q58" s="18"/>
      <c r="R58" s="18"/>
      <c r="S58" s="16"/>
      <c r="T58" s="16">
        <f t="shared" si="6"/>
        <v>11.199999999999998</v>
      </c>
      <c r="U58" s="16">
        <f t="shared" si="7"/>
        <v>11.199999999999998</v>
      </c>
      <c r="V58" s="16">
        <v>4.2</v>
      </c>
      <c r="W58" s="16">
        <v>4.5999999999999996</v>
      </c>
      <c r="X58" s="16">
        <v>1</v>
      </c>
      <c r="Y58" s="16">
        <v>0.2</v>
      </c>
      <c r="Z58" s="16">
        <v>0.6</v>
      </c>
      <c r="AA58" s="16">
        <v>0.6</v>
      </c>
      <c r="AB58" s="16" t="s">
        <v>93</v>
      </c>
      <c r="AC58" s="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38</v>
      </c>
      <c r="C59" s="1">
        <v>105</v>
      </c>
      <c r="D59" s="1">
        <v>305</v>
      </c>
      <c r="E59" s="1">
        <v>156</v>
      </c>
      <c r="F59" s="1">
        <v>225</v>
      </c>
      <c r="G59" s="7">
        <v>0.4</v>
      </c>
      <c r="H59" s="1">
        <v>40</v>
      </c>
      <c r="I59" s="1" t="str">
        <f>VLOOKUP(A59,[1]КИ!$C:$D,2,0)</f>
        <v>в матрице</v>
      </c>
      <c r="J59" s="1">
        <v>155</v>
      </c>
      <c r="K59" s="1">
        <f t="shared" si="12"/>
        <v>1</v>
      </c>
      <c r="L59" s="1"/>
      <c r="M59" s="1"/>
      <c r="N59" s="1">
        <v>120</v>
      </c>
      <c r="O59" s="1"/>
      <c r="P59" s="1">
        <f t="shared" si="4"/>
        <v>31.2</v>
      </c>
      <c r="Q59" s="5"/>
      <c r="R59" s="5"/>
      <c r="S59" s="1"/>
      <c r="T59" s="1">
        <f t="shared" si="6"/>
        <v>11.057692307692308</v>
      </c>
      <c r="U59" s="1">
        <f t="shared" si="7"/>
        <v>11.057692307692308</v>
      </c>
      <c r="V59" s="1">
        <v>34.4</v>
      </c>
      <c r="W59" s="1">
        <v>43.2</v>
      </c>
      <c r="X59" s="1">
        <v>40.4</v>
      </c>
      <c r="Y59" s="1">
        <v>28</v>
      </c>
      <c r="Z59" s="1">
        <v>31.2</v>
      </c>
      <c r="AA59" s="1">
        <v>33.799999999999997</v>
      </c>
      <c r="AB59" s="1"/>
      <c r="AC59" s="1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38</v>
      </c>
      <c r="C60" s="1">
        <v>265</v>
      </c>
      <c r="D60" s="1">
        <v>6</v>
      </c>
      <c r="E60" s="1">
        <v>79</v>
      </c>
      <c r="F60" s="1">
        <v>183</v>
      </c>
      <c r="G60" s="7">
        <v>0.4</v>
      </c>
      <c r="H60" s="1">
        <v>40</v>
      </c>
      <c r="I60" s="1" t="str">
        <f>VLOOKUP(A60,[1]КИ!$C:$D,2,0)</f>
        <v>в матрице</v>
      </c>
      <c r="J60" s="1">
        <v>81</v>
      </c>
      <c r="K60" s="1">
        <f t="shared" si="12"/>
        <v>-2</v>
      </c>
      <c r="L60" s="1"/>
      <c r="M60" s="1"/>
      <c r="N60" s="1"/>
      <c r="O60" s="1"/>
      <c r="P60" s="1">
        <f t="shared" si="4"/>
        <v>15.8</v>
      </c>
      <c r="Q60" s="5"/>
      <c r="R60" s="5"/>
      <c r="S60" s="1"/>
      <c r="T60" s="1">
        <f t="shared" si="6"/>
        <v>11.582278481012658</v>
      </c>
      <c r="U60" s="1">
        <f t="shared" si="7"/>
        <v>11.582278481012658</v>
      </c>
      <c r="V60" s="1">
        <v>5.4</v>
      </c>
      <c r="W60" s="1">
        <v>5.6</v>
      </c>
      <c r="X60" s="1">
        <v>10</v>
      </c>
      <c r="Y60" s="1">
        <v>18.399999999999999</v>
      </c>
      <c r="Z60" s="1">
        <v>11.6</v>
      </c>
      <c r="AA60" s="1">
        <v>12.4</v>
      </c>
      <c r="AB60" s="12" t="s">
        <v>45</v>
      </c>
      <c r="AC60" s="1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96</v>
      </c>
      <c r="B61" s="16" t="s">
        <v>38</v>
      </c>
      <c r="C61" s="16">
        <v>48</v>
      </c>
      <c r="D61" s="16"/>
      <c r="E61" s="16">
        <v>27</v>
      </c>
      <c r="F61" s="16">
        <v>15</v>
      </c>
      <c r="G61" s="17">
        <v>0</v>
      </c>
      <c r="H61" s="16">
        <v>35</v>
      </c>
      <c r="I61" s="15" t="s">
        <v>173</v>
      </c>
      <c r="J61" s="16">
        <v>27</v>
      </c>
      <c r="K61" s="16">
        <f t="shared" si="12"/>
        <v>0</v>
      </c>
      <c r="L61" s="16"/>
      <c r="M61" s="16"/>
      <c r="N61" s="16">
        <v>18.8</v>
      </c>
      <c r="O61" s="16">
        <v>32.600000000000009</v>
      </c>
      <c r="P61" s="16">
        <f t="shared" si="4"/>
        <v>5.4</v>
      </c>
      <c r="Q61" s="18"/>
      <c r="R61" s="18"/>
      <c r="S61" s="16"/>
      <c r="T61" s="16">
        <f t="shared" si="6"/>
        <v>12.296296296296296</v>
      </c>
      <c r="U61" s="16">
        <f t="shared" si="7"/>
        <v>12.296296296296296</v>
      </c>
      <c r="V61" s="16">
        <v>6.2</v>
      </c>
      <c r="W61" s="16">
        <v>5.8</v>
      </c>
      <c r="X61" s="16">
        <v>5.8</v>
      </c>
      <c r="Y61" s="16">
        <v>4.4000000000000004</v>
      </c>
      <c r="Z61" s="16">
        <v>2</v>
      </c>
      <c r="AA61" s="16">
        <v>0.4</v>
      </c>
      <c r="AB61" s="16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55.695999999999998</v>
      </c>
      <c r="D62" s="1">
        <v>0.27100000000000002</v>
      </c>
      <c r="E62" s="1">
        <v>45.045000000000002</v>
      </c>
      <c r="F62" s="1">
        <v>4.7E-2</v>
      </c>
      <c r="G62" s="7">
        <v>1</v>
      </c>
      <c r="H62" s="1">
        <v>30</v>
      </c>
      <c r="I62" s="1" t="str">
        <f>VLOOKUP(A62,[1]КИ!$C:$D,2,0)</f>
        <v>в матрице</v>
      </c>
      <c r="J62" s="1">
        <v>44.82</v>
      </c>
      <c r="K62" s="1">
        <f t="shared" si="12"/>
        <v>0.22500000000000142</v>
      </c>
      <c r="L62" s="1"/>
      <c r="M62" s="1"/>
      <c r="N62" s="1"/>
      <c r="O62" s="1"/>
      <c r="P62" s="1">
        <f t="shared" si="4"/>
        <v>9.0090000000000003</v>
      </c>
      <c r="Q62" s="5">
        <f>7*P62-O62-N62-F62-27</f>
        <v>36.016000000000005</v>
      </c>
      <c r="R62" s="5"/>
      <c r="S62" s="1"/>
      <c r="T62" s="1">
        <f t="shared" si="6"/>
        <v>4.0029970029970032</v>
      </c>
      <c r="U62" s="1">
        <f t="shared" si="7"/>
        <v>5.217005217005217E-3</v>
      </c>
      <c r="V62" s="1">
        <v>9.0776000000000003</v>
      </c>
      <c r="W62" s="1">
        <v>4.9863999999999997</v>
      </c>
      <c r="X62" s="1">
        <v>4.1470000000000002</v>
      </c>
      <c r="Y62" s="1">
        <v>4.9062000000000001</v>
      </c>
      <c r="Z62" s="1">
        <v>1.089</v>
      </c>
      <c r="AA62" s="1">
        <v>0.54139999999999999</v>
      </c>
      <c r="AB62" s="25" t="s">
        <v>182</v>
      </c>
      <c r="AC62" s="1">
        <f t="shared" si="13"/>
        <v>36.016000000000005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98</v>
      </c>
      <c r="B63" s="16" t="s">
        <v>32</v>
      </c>
      <c r="C63" s="16">
        <v>183.108</v>
      </c>
      <c r="D63" s="16"/>
      <c r="E63" s="16">
        <v>56.680999999999997</v>
      </c>
      <c r="F63" s="16">
        <v>113.25700000000001</v>
      </c>
      <c r="G63" s="17">
        <v>0</v>
      </c>
      <c r="H63" s="16">
        <v>40</v>
      </c>
      <c r="I63" s="15" t="s">
        <v>173</v>
      </c>
      <c r="J63" s="16">
        <v>56.457000000000001</v>
      </c>
      <c r="K63" s="16">
        <f t="shared" si="12"/>
        <v>0.22399999999999665</v>
      </c>
      <c r="L63" s="16"/>
      <c r="M63" s="16"/>
      <c r="N63" s="16"/>
      <c r="O63" s="16"/>
      <c r="P63" s="16">
        <f t="shared" si="4"/>
        <v>11.3362</v>
      </c>
      <c r="Q63" s="18"/>
      <c r="R63" s="18"/>
      <c r="S63" s="16"/>
      <c r="T63" s="16">
        <f t="shared" si="6"/>
        <v>9.9907376369506551</v>
      </c>
      <c r="U63" s="16">
        <f t="shared" si="7"/>
        <v>9.9907376369506551</v>
      </c>
      <c r="V63" s="16">
        <v>7.0706000000000007</v>
      </c>
      <c r="W63" s="16">
        <v>6.1738</v>
      </c>
      <c r="X63" s="16">
        <v>7.4251999999999994</v>
      </c>
      <c r="Y63" s="16">
        <v>6.8874000000000004</v>
      </c>
      <c r="Z63" s="16">
        <v>16.9526</v>
      </c>
      <c r="AA63" s="16">
        <v>16.783200000000001</v>
      </c>
      <c r="AB63" s="12" t="s">
        <v>45</v>
      </c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174.89599999999999</v>
      </c>
      <c r="D64" s="1">
        <v>103.21899999999999</v>
      </c>
      <c r="E64" s="1">
        <v>78.929000000000002</v>
      </c>
      <c r="F64" s="1">
        <v>175.50399999999999</v>
      </c>
      <c r="G64" s="7">
        <v>1</v>
      </c>
      <c r="H64" s="1">
        <v>50</v>
      </c>
      <c r="I64" s="1" t="str">
        <f>VLOOKUP(A64,[1]КИ!$C:$D,2,0)</f>
        <v>в матрице</v>
      </c>
      <c r="J64" s="1">
        <v>78.141999999999996</v>
      </c>
      <c r="K64" s="1">
        <f t="shared" si="12"/>
        <v>0.78700000000000614</v>
      </c>
      <c r="L64" s="1"/>
      <c r="M64" s="1"/>
      <c r="N64" s="1">
        <v>65</v>
      </c>
      <c r="O64" s="1"/>
      <c r="P64" s="1">
        <f t="shared" si="4"/>
        <v>15.7858</v>
      </c>
      <c r="Q64" s="5"/>
      <c r="R64" s="5"/>
      <c r="S64" s="1"/>
      <c r="T64" s="1">
        <f t="shared" si="6"/>
        <v>15.235464784806597</v>
      </c>
      <c r="U64" s="1">
        <f t="shared" si="7"/>
        <v>15.235464784806597</v>
      </c>
      <c r="V64" s="1">
        <v>23.252199999999998</v>
      </c>
      <c r="W64" s="1">
        <v>29.543199999999999</v>
      </c>
      <c r="X64" s="1">
        <v>28.776800000000001</v>
      </c>
      <c r="Y64" s="1">
        <v>23.026599999999998</v>
      </c>
      <c r="Z64" s="1">
        <v>27.184000000000001</v>
      </c>
      <c r="AA64" s="1">
        <v>26.140599999999999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32</v>
      </c>
      <c r="C65" s="1">
        <v>102.383</v>
      </c>
      <c r="D65" s="1"/>
      <c r="E65" s="1">
        <v>21.513999999999999</v>
      </c>
      <c r="F65" s="1">
        <v>71.741</v>
      </c>
      <c r="G65" s="7">
        <v>1</v>
      </c>
      <c r="H65" s="1">
        <v>50</v>
      </c>
      <c r="I65" s="1" t="str">
        <f>VLOOKUP(A65,[1]КИ!$C:$D,2,0)</f>
        <v>в матрице</v>
      </c>
      <c r="J65" s="1">
        <v>21.478000000000002</v>
      </c>
      <c r="K65" s="1">
        <f t="shared" si="12"/>
        <v>3.5999999999997812E-2</v>
      </c>
      <c r="L65" s="1"/>
      <c r="M65" s="1"/>
      <c r="N65" s="1"/>
      <c r="O65" s="1"/>
      <c r="P65" s="1">
        <f t="shared" si="4"/>
        <v>4.3027999999999995</v>
      </c>
      <c r="Q65" s="5"/>
      <c r="R65" s="5"/>
      <c r="S65" s="1"/>
      <c r="T65" s="1">
        <f t="shared" si="6"/>
        <v>16.673096588268105</v>
      </c>
      <c r="U65" s="1">
        <f t="shared" si="7"/>
        <v>16.673096588268105</v>
      </c>
      <c r="V65" s="1">
        <v>4.5676000000000014</v>
      </c>
      <c r="W65" s="1">
        <v>6.1736000000000004</v>
      </c>
      <c r="X65" s="1">
        <v>8.4174000000000007</v>
      </c>
      <c r="Y65" s="1">
        <v>7.1201999999999996</v>
      </c>
      <c r="Z65" s="1">
        <v>10.918200000000001</v>
      </c>
      <c r="AA65" s="1">
        <v>11.4656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38</v>
      </c>
      <c r="C66" s="1">
        <v>605</v>
      </c>
      <c r="D66" s="1">
        <v>374</v>
      </c>
      <c r="E66" s="1">
        <v>634</v>
      </c>
      <c r="F66" s="1">
        <v>231</v>
      </c>
      <c r="G66" s="7">
        <v>0.4</v>
      </c>
      <c r="H66" s="1">
        <v>40</v>
      </c>
      <c r="I66" s="1" t="str">
        <f>VLOOKUP(A66,[1]КИ!$C:$D,2,0)</f>
        <v>в матрице</v>
      </c>
      <c r="J66" s="1">
        <v>634</v>
      </c>
      <c r="K66" s="1">
        <f t="shared" si="12"/>
        <v>0</v>
      </c>
      <c r="L66" s="1"/>
      <c r="M66" s="1"/>
      <c r="N66" s="1">
        <v>450</v>
      </c>
      <c r="O66" s="1">
        <v>207.60000000000011</v>
      </c>
      <c r="P66" s="1">
        <f t="shared" si="4"/>
        <v>126.8</v>
      </c>
      <c r="Q66" s="5">
        <f t="shared" ref="Q66:Q67" si="16">11*P66-O66-N66-F66</f>
        <v>506.19999999999982</v>
      </c>
      <c r="R66" s="5"/>
      <c r="S66" s="1"/>
      <c r="T66" s="1">
        <f t="shared" si="6"/>
        <v>11</v>
      </c>
      <c r="U66" s="1">
        <f t="shared" si="7"/>
        <v>7.0078864353312316</v>
      </c>
      <c r="V66" s="1">
        <v>118.4</v>
      </c>
      <c r="W66" s="1">
        <v>120.4</v>
      </c>
      <c r="X66" s="1">
        <v>109</v>
      </c>
      <c r="Y66" s="1">
        <v>100.8</v>
      </c>
      <c r="Z66" s="1">
        <v>118.4</v>
      </c>
      <c r="AA66" s="1">
        <v>125.4</v>
      </c>
      <c r="AB66" s="1"/>
      <c r="AC66" s="1">
        <f t="shared" si="13"/>
        <v>202.47999999999993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38</v>
      </c>
      <c r="C67" s="1">
        <v>149</v>
      </c>
      <c r="D67" s="1">
        <v>571</v>
      </c>
      <c r="E67" s="1">
        <v>401</v>
      </c>
      <c r="F67" s="1">
        <v>219</v>
      </c>
      <c r="G67" s="7">
        <v>0.4</v>
      </c>
      <c r="H67" s="1">
        <v>40</v>
      </c>
      <c r="I67" s="1" t="str">
        <f>VLOOKUP(A67,[1]КИ!$C:$D,2,0)</f>
        <v>в матрице</v>
      </c>
      <c r="J67" s="1">
        <v>418</v>
      </c>
      <c r="K67" s="1">
        <f t="shared" si="12"/>
        <v>-17</v>
      </c>
      <c r="L67" s="1"/>
      <c r="M67" s="1"/>
      <c r="N67" s="1">
        <v>340</v>
      </c>
      <c r="O67" s="1">
        <v>17.799999999999901</v>
      </c>
      <c r="P67" s="1">
        <f t="shared" si="4"/>
        <v>80.2</v>
      </c>
      <c r="Q67" s="5">
        <f t="shared" si="16"/>
        <v>305.40000000000009</v>
      </c>
      <c r="R67" s="5"/>
      <c r="S67" s="1"/>
      <c r="T67" s="1">
        <f t="shared" si="6"/>
        <v>11</v>
      </c>
      <c r="U67" s="1">
        <f t="shared" si="7"/>
        <v>7.1920199501246875</v>
      </c>
      <c r="V67" s="1">
        <v>77</v>
      </c>
      <c r="W67" s="1">
        <v>90.8</v>
      </c>
      <c r="X67" s="1">
        <v>82.4</v>
      </c>
      <c r="Y67" s="1">
        <v>82.6</v>
      </c>
      <c r="Z67" s="1">
        <v>66.400000000000006</v>
      </c>
      <c r="AA67" s="1">
        <v>58.4</v>
      </c>
      <c r="AB67" s="1"/>
      <c r="AC67" s="1">
        <f t="shared" si="13"/>
        <v>122.16000000000004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103</v>
      </c>
      <c r="B68" s="16" t="s">
        <v>38</v>
      </c>
      <c r="C68" s="16"/>
      <c r="D68" s="16">
        <v>12</v>
      </c>
      <c r="E68" s="13">
        <v>12</v>
      </c>
      <c r="F68" s="16"/>
      <c r="G68" s="17">
        <v>0</v>
      </c>
      <c r="H68" s="16" t="e">
        <v>#N/A</v>
      </c>
      <c r="I68" s="15" t="s">
        <v>173</v>
      </c>
      <c r="J68" s="16">
        <v>12</v>
      </c>
      <c r="K68" s="16">
        <f t="shared" si="12"/>
        <v>0</v>
      </c>
      <c r="L68" s="16"/>
      <c r="M68" s="16"/>
      <c r="N68" s="16"/>
      <c r="O68" s="16"/>
      <c r="P68" s="16">
        <f t="shared" si="4"/>
        <v>2.4</v>
      </c>
      <c r="Q68" s="18"/>
      <c r="R68" s="18"/>
      <c r="S68" s="16"/>
      <c r="T68" s="16">
        <f t="shared" si="6"/>
        <v>0</v>
      </c>
      <c r="U68" s="16">
        <f t="shared" si="7"/>
        <v>0</v>
      </c>
      <c r="V68" s="16">
        <v>1.2</v>
      </c>
      <c r="W68" s="16">
        <v>1.2</v>
      </c>
      <c r="X68" s="16">
        <v>1.2</v>
      </c>
      <c r="Y68" s="16">
        <v>3.6</v>
      </c>
      <c r="Z68" s="16">
        <v>1.2</v>
      </c>
      <c r="AA68" s="16">
        <v>1.2</v>
      </c>
      <c r="AB68" s="16" t="s">
        <v>104</v>
      </c>
      <c r="AC68" s="1">
        <f t="shared" si="1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105</v>
      </c>
      <c r="B69" s="1" t="s">
        <v>38</v>
      </c>
      <c r="C69" s="1">
        <v>111</v>
      </c>
      <c r="D69" s="1">
        <v>114</v>
      </c>
      <c r="E69" s="13">
        <f>114+E68</f>
        <v>126</v>
      </c>
      <c r="F69" s="1">
        <v>30</v>
      </c>
      <c r="G69" s="7">
        <v>0.4</v>
      </c>
      <c r="H69" s="1">
        <v>40</v>
      </c>
      <c r="I69" s="1" t="str">
        <f>VLOOKUP(A69,[1]КИ!$C:$D,2,0)</f>
        <v>в матрице</v>
      </c>
      <c r="J69" s="1">
        <v>116</v>
      </c>
      <c r="K69" s="1">
        <f t="shared" si="12"/>
        <v>10</v>
      </c>
      <c r="L69" s="1"/>
      <c r="M69" s="1"/>
      <c r="N69" s="1">
        <v>231.6</v>
      </c>
      <c r="O69" s="1">
        <v>38.999999999999972</v>
      </c>
      <c r="P69" s="1">
        <f t="shared" si="4"/>
        <v>25.2</v>
      </c>
      <c r="Q69" s="5"/>
      <c r="R69" s="5"/>
      <c r="S69" s="1"/>
      <c r="T69" s="1">
        <f t="shared" si="6"/>
        <v>11.928571428571431</v>
      </c>
      <c r="U69" s="1">
        <f t="shared" si="7"/>
        <v>11.928571428571431</v>
      </c>
      <c r="V69" s="1">
        <v>35.799999999999997</v>
      </c>
      <c r="W69" s="1">
        <v>37.6</v>
      </c>
      <c r="X69" s="1">
        <v>26.4</v>
      </c>
      <c r="Y69" s="1">
        <v>25.2</v>
      </c>
      <c r="Z69" s="1">
        <v>28.4</v>
      </c>
      <c r="AA69" s="1">
        <v>29.8</v>
      </c>
      <c r="AB69" s="1" t="s">
        <v>106</v>
      </c>
      <c r="AC69" s="1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32</v>
      </c>
      <c r="C70" s="1">
        <v>557.63400000000001</v>
      </c>
      <c r="D70" s="1">
        <v>43.677999999999997</v>
      </c>
      <c r="E70" s="1">
        <v>217.352</v>
      </c>
      <c r="F70" s="1">
        <v>324.53199999999998</v>
      </c>
      <c r="G70" s="7">
        <v>1</v>
      </c>
      <c r="H70" s="1">
        <v>40</v>
      </c>
      <c r="I70" s="1" t="str">
        <f>VLOOKUP(A70,[1]КИ!$C:$D,2,0)</f>
        <v>в матрице</v>
      </c>
      <c r="J70" s="1">
        <v>218.45699999999999</v>
      </c>
      <c r="K70" s="1">
        <f t="shared" ref="K70:K96" si="17">E70-J70</f>
        <v>-1.1049999999999898</v>
      </c>
      <c r="L70" s="1"/>
      <c r="M70" s="1"/>
      <c r="N70" s="1">
        <v>179.01620000000011</v>
      </c>
      <c r="O70" s="1">
        <v>30.076399999999921</v>
      </c>
      <c r="P70" s="1">
        <f t="shared" si="4"/>
        <v>43.470399999999998</v>
      </c>
      <c r="Q70" s="5"/>
      <c r="R70" s="5"/>
      <c r="S70" s="1"/>
      <c r="T70" s="1">
        <f t="shared" si="6"/>
        <v>12.275585225808827</v>
      </c>
      <c r="U70" s="1">
        <f t="shared" si="7"/>
        <v>12.275585225808827</v>
      </c>
      <c r="V70" s="1">
        <v>60.040799999999997</v>
      </c>
      <c r="W70" s="1">
        <v>65.414200000000008</v>
      </c>
      <c r="X70" s="1">
        <v>64.280999999999992</v>
      </c>
      <c r="Y70" s="1">
        <v>59.437800000000003</v>
      </c>
      <c r="Z70" s="1">
        <v>79.455999999999989</v>
      </c>
      <c r="AA70" s="1">
        <v>77.432000000000002</v>
      </c>
      <c r="AB70" s="1"/>
      <c r="AC70" s="1">
        <f t="shared" ref="AC70:AC130" si="18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32</v>
      </c>
      <c r="C71" s="1">
        <v>521.46</v>
      </c>
      <c r="D71" s="1">
        <v>0.30099999999999999</v>
      </c>
      <c r="E71" s="1">
        <v>157.18700000000001</v>
      </c>
      <c r="F71" s="1">
        <v>310.065</v>
      </c>
      <c r="G71" s="7">
        <v>1</v>
      </c>
      <c r="H71" s="1">
        <v>40</v>
      </c>
      <c r="I71" s="1" t="str">
        <f>VLOOKUP(A71,[1]КИ!$C:$D,2,0)</f>
        <v>в матрице</v>
      </c>
      <c r="J71" s="1">
        <v>160.755</v>
      </c>
      <c r="K71" s="1">
        <f t="shared" si="17"/>
        <v>-3.5679999999999836</v>
      </c>
      <c r="L71" s="1"/>
      <c r="M71" s="1"/>
      <c r="N71" s="1">
        <v>86.172399999999925</v>
      </c>
      <c r="O71" s="1"/>
      <c r="P71" s="1">
        <f t="shared" ref="P71:P97" si="19">E71/5</f>
        <v>31.437400000000004</v>
      </c>
      <c r="Q71" s="5"/>
      <c r="R71" s="5"/>
      <c r="S71" s="1"/>
      <c r="T71" s="1">
        <f t="shared" ref="T71:T97" si="20">(F71+N71+O71+Q71)/P71</f>
        <v>12.604013054514683</v>
      </c>
      <c r="U71" s="1">
        <f t="shared" ref="U71:U97" si="21">(F71+N71+O71)/P71</f>
        <v>12.604013054514683</v>
      </c>
      <c r="V71" s="1">
        <v>45.071199999999997</v>
      </c>
      <c r="W71" s="1">
        <v>50.732399999999998</v>
      </c>
      <c r="X71" s="1">
        <v>52.666400000000003</v>
      </c>
      <c r="Y71" s="1">
        <v>50.687199999999997</v>
      </c>
      <c r="Z71" s="1">
        <v>69.805399999999992</v>
      </c>
      <c r="AA71" s="1">
        <v>69.366</v>
      </c>
      <c r="AB71" s="1"/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109</v>
      </c>
      <c r="B72" s="16" t="s">
        <v>38</v>
      </c>
      <c r="C72" s="16"/>
      <c r="D72" s="16">
        <v>20</v>
      </c>
      <c r="E72" s="16">
        <v>20</v>
      </c>
      <c r="F72" s="16"/>
      <c r="G72" s="17">
        <v>0</v>
      </c>
      <c r="H72" s="16">
        <v>90</v>
      </c>
      <c r="I72" s="15" t="s">
        <v>173</v>
      </c>
      <c r="J72" s="16">
        <v>20</v>
      </c>
      <c r="K72" s="16">
        <f t="shared" si="17"/>
        <v>0</v>
      </c>
      <c r="L72" s="16"/>
      <c r="M72" s="16"/>
      <c r="N72" s="16"/>
      <c r="O72" s="16"/>
      <c r="P72" s="16">
        <f t="shared" si="19"/>
        <v>4</v>
      </c>
      <c r="Q72" s="18"/>
      <c r="R72" s="18"/>
      <c r="S72" s="16"/>
      <c r="T72" s="16">
        <f t="shared" si="20"/>
        <v>0</v>
      </c>
      <c r="U72" s="16">
        <f t="shared" si="21"/>
        <v>0</v>
      </c>
      <c r="V72" s="16">
        <v>2.4</v>
      </c>
      <c r="W72" s="16">
        <v>2.4</v>
      </c>
      <c r="X72" s="16">
        <v>2.4</v>
      </c>
      <c r="Y72" s="16">
        <v>0</v>
      </c>
      <c r="Z72" s="16">
        <v>0</v>
      </c>
      <c r="AA72" s="16">
        <v>0</v>
      </c>
      <c r="AB72" s="16"/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110</v>
      </c>
      <c r="B73" s="16" t="s">
        <v>38</v>
      </c>
      <c r="C73" s="16">
        <v>43</v>
      </c>
      <c r="D73" s="16"/>
      <c r="E73" s="16">
        <v>6</v>
      </c>
      <c r="F73" s="16">
        <v>27</v>
      </c>
      <c r="G73" s="17">
        <v>0</v>
      </c>
      <c r="H73" s="16">
        <v>50</v>
      </c>
      <c r="I73" s="15" t="s">
        <v>173</v>
      </c>
      <c r="J73" s="16">
        <v>6</v>
      </c>
      <c r="K73" s="16">
        <f t="shared" si="17"/>
        <v>0</v>
      </c>
      <c r="L73" s="16"/>
      <c r="M73" s="16"/>
      <c r="N73" s="16"/>
      <c r="O73" s="16"/>
      <c r="P73" s="16">
        <f t="shared" si="19"/>
        <v>1.2</v>
      </c>
      <c r="Q73" s="18"/>
      <c r="R73" s="18"/>
      <c r="S73" s="16"/>
      <c r="T73" s="16">
        <f t="shared" si="20"/>
        <v>22.5</v>
      </c>
      <c r="U73" s="16">
        <f t="shared" si="21"/>
        <v>22.5</v>
      </c>
      <c r="V73" s="16">
        <v>2</v>
      </c>
      <c r="W73" s="16">
        <v>2.8</v>
      </c>
      <c r="X73" s="16">
        <v>1.8</v>
      </c>
      <c r="Y73" s="16">
        <v>2.4</v>
      </c>
      <c r="Z73" s="16">
        <v>1.4</v>
      </c>
      <c r="AA73" s="16">
        <v>1</v>
      </c>
      <c r="AB73" s="16"/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111</v>
      </c>
      <c r="B74" s="16" t="s">
        <v>32</v>
      </c>
      <c r="C74" s="16">
        <v>50.000999999999998</v>
      </c>
      <c r="D74" s="16">
        <v>1.75</v>
      </c>
      <c r="E74" s="16">
        <v>6.1440000000000001</v>
      </c>
      <c r="F74" s="16">
        <v>44.067</v>
      </c>
      <c r="G74" s="17">
        <v>0</v>
      </c>
      <c r="H74" s="16">
        <v>50</v>
      </c>
      <c r="I74" s="15" t="s">
        <v>173</v>
      </c>
      <c r="J74" s="16">
        <v>6.1440000000000001</v>
      </c>
      <c r="K74" s="16">
        <f t="shared" si="17"/>
        <v>0</v>
      </c>
      <c r="L74" s="16"/>
      <c r="M74" s="16"/>
      <c r="N74" s="16"/>
      <c r="O74" s="16"/>
      <c r="P74" s="16">
        <f t="shared" si="19"/>
        <v>1.2288000000000001</v>
      </c>
      <c r="Q74" s="18"/>
      <c r="R74" s="18"/>
      <c r="S74" s="16"/>
      <c r="T74" s="16">
        <f t="shared" si="20"/>
        <v>35.86181640625</v>
      </c>
      <c r="U74" s="16">
        <f t="shared" si="21"/>
        <v>35.86181640625</v>
      </c>
      <c r="V74" s="16">
        <v>0.92759999999999998</v>
      </c>
      <c r="W74" s="16">
        <v>0.62119999999999997</v>
      </c>
      <c r="X74" s="16">
        <v>8.0000000000000002E-3</v>
      </c>
      <c r="Y74" s="16">
        <v>0.92799999999999994</v>
      </c>
      <c r="Z74" s="16">
        <v>0.30359999999999998</v>
      </c>
      <c r="AA74" s="16">
        <v>0.30359999999999998</v>
      </c>
      <c r="AB74" s="16"/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112</v>
      </c>
      <c r="B75" s="16" t="s">
        <v>32</v>
      </c>
      <c r="C75" s="16">
        <v>28.001000000000001</v>
      </c>
      <c r="D75" s="16"/>
      <c r="E75" s="16">
        <v>24.013000000000002</v>
      </c>
      <c r="F75" s="16"/>
      <c r="G75" s="17">
        <v>0</v>
      </c>
      <c r="H75" s="16">
        <v>35</v>
      </c>
      <c r="I75" s="15" t="s">
        <v>173</v>
      </c>
      <c r="J75" s="16">
        <v>23.341000000000001</v>
      </c>
      <c r="K75" s="16">
        <f t="shared" si="17"/>
        <v>0.6720000000000006</v>
      </c>
      <c r="L75" s="16"/>
      <c r="M75" s="16"/>
      <c r="N75" s="16"/>
      <c r="O75" s="16"/>
      <c r="P75" s="16">
        <f t="shared" si="19"/>
        <v>4.8026</v>
      </c>
      <c r="Q75" s="18"/>
      <c r="R75" s="18"/>
      <c r="S75" s="16"/>
      <c r="T75" s="16">
        <f t="shared" si="20"/>
        <v>0</v>
      </c>
      <c r="U75" s="16">
        <f t="shared" si="21"/>
        <v>0</v>
      </c>
      <c r="V75" s="16">
        <v>2.2711999999999999</v>
      </c>
      <c r="W75" s="16">
        <v>1.7367999999999999</v>
      </c>
      <c r="X75" s="16">
        <v>0</v>
      </c>
      <c r="Y75" s="16">
        <v>0</v>
      </c>
      <c r="Z75" s="16">
        <v>-0.81359999999999988</v>
      </c>
      <c r="AA75" s="16">
        <v>0</v>
      </c>
      <c r="AB75" s="15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32</v>
      </c>
      <c r="C76" s="1"/>
      <c r="D76" s="1">
        <v>499.60599999999999</v>
      </c>
      <c r="E76" s="1">
        <v>149.738</v>
      </c>
      <c r="F76" s="1">
        <v>349.86799999999999</v>
      </c>
      <c r="G76" s="7">
        <v>1</v>
      </c>
      <c r="H76" s="1">
        <v>40</v>
      </c>
      <c r="I76" s="1" t="str">
        <f>VLOOKUP(A76,[1]КИ!$C:$D,2,0)</f>
        <v>в матрице</v>
      </c>
      <c r="J76" s="1">
        <v>149.15600000000001</v>
      </c>
      <c r="K76" s="1">
        <f t="shared" si="17"/>
        <v>0.58199999999999363</v>
      </c>
      <c r="L76" s="1"/>
      <c r="M76" s="1"/>
      <c r="N76" s="1"/>
      <c r="O76" s="1"/>
      <c r="P76" s="1">
        <f t="shared" si="19"/>
        <v>29.947600000000001</v>
      </c>
      <c r="Q76" s="5"/>
      <c r="R76" s="5"/>
      <c r="S76" s="1"/>
      <c r="T76" s="1">
        <f t="shared" si="20"/>
        <v>11.682672401127302</v>
      </c>
      <c r="U76" s="1">
        <f t="shared" si="21"/>
        <v>11.682672401127302</v>
      </c>
      <c r="V76" s="1">
        <v>25.852799999999998</v>
      </c>
      <c r="W76" s="1">
        <v>34.349800000000002</v>
      </c>
      <c r="X76" s="1">
        <v>47.380600000000001</v>
      </c>
      <c r="Y76" s="1">
        <v>39.584000000000003</v>
      </c>
      <c r="Z76" s="1">
        <v>15.108000000000001</v>
      </c>
      <c r="AA76" s="1">
        <v>11.9536</v>
      </c>
      <c r="AB76" s="1"/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114</v>
      </c>
      <c r="B77" s="16" t="s">
        <v>38</v>
      </c>
      <c r="C77" s="16">
        <v>45</v>
      </c>
      <c r="D77" s="16">
        <v>7</v>
      </c>
      <c r="E77" s="16">
        <v>24</v>
      </c>
      <c r="F77" s="16">
        <v>16</v>
      </c>
      <c r="G77" s="17">
        <v>0</v>
      </c>
      <c r="H77" s="16">
        <v>730</v>
      </c>
      <c r="I77" s="15" t="s">
        <v>173</v>
      </c>
      <c r="J77" s="16">
        <v>24</v>
      </c>
      <c r="K77" s="16">
        <f t="shared" si="17"/>
        <v>0</v>
      </c>
      <c r="L77" s="16"/>
      <c r="M77" s="16"/>
      <c r="N77" s="16">
        <v>10</v>
      </c>
      <c r="O77" s="16"/>
      <c r="P77" s="16">
        <f t="shared" si="19"/>
        <v>4.8</v>
      </c>
      <c r="Q77" s="18"/>
      <c r="R77" s="18"/>
      <c r="S77" s="16"/>
      <c r="T77" s="16">
        <f t="shared" si="20"/>
        <v>5.416666666666667</v>
      </c>
      <c r="U77" s="16">
        <f t="shared" si="21"/>
        <v>5.416666666666667</v>
      </c>
      <c r="V77" s="16">
        <v>3.6</v>
      </c>
      <c r="W77" s="16">
        <v>4</v>
      </c>
      <c r="X77" s="16">
        <v>1.8</v>
      </c>
      <c r="Y77" s="16">
        <v>1.4</v>
      </c>
      <c r="Z77" s="16">
        <v>2.8</v>
      </c>
      <c r="AA77" s="16">
        <v>2.8</v>
      </c>
      <c r="AB77" s="16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115</v>
      </c>
      <c r="B78" s="16" t="s">
        <v>38</v>
      </c>
      <c r="C78" s="16">
        <v>37</v>
      </c>
      <c r="D78" s="16">
        <v>6</v>
      </c>
      <c r="E78" s="16">
        <v>26</v>
      </c>
      <c r="F78" s="16">
        <v>15</v>
      </c>
      <c r="G78" s="17">
        <v>0</v>
      </c>
      <c r="H78" s="16">
        <v>40</v>
      </c>
      <c r="I78" s="15" t="s">
        <v>173</v>
      </c>
      <c r="J78" s="16">
        <v>26</v>
      </c>
      <c r="K78" s="16">
        <f t="shared" si="17"/>
        <v>0</v>
      </c>
      <c r="L78" s="16"/>
      <c r="M78" s="16"/>
      <c r="N78" s="16">
        <v>39.799999999999997</v>
      </c>
      <c r="O78" s="16">
        <v>11.60000000000001</v>
      </c>
      <c r="P78" s="16">
        <f t="shared" si="19"/>
        <v>5.2</v>
      </c>
      <c r="Q78" s="18"/>
      <c r="R78" s="18"/>
      <c r="S78" s="16"/>
      <c r="T78" s="16">
        <f t="shared" si="20"/>
        <v>12.76923076923077</v>
      </c>
      <c r="U78" s="16">
        <f t="shared" si="21"/>
        <v>12.76923076923077</v>
      </c>
      <c r="V78" s="16">
        <v>7.2</v>
      </c>
      <c r="W78" s="16">
        <v>6.8</v>
      </c>
      <c r="X78" s="16">
        <v>3.4</v>
      </c>
      <c r="Y78" s="16">
        <v>3.6</v>
      </c>
      <c r="Z78" s="16">
        <v>5.8</v>
      </c>
      <c r="AA78" s="16">
        <v>7</v>
      </c>
      <c r="AB78" s="16"/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116</v>
      </c>
      <c r="B79" s="16" t="s">
        <v>38</v>
      </c>
      <c r="C79" s="16">
        <v>28</v>
      </c>
      <c r="D79" s="16">
        <v>12</v>
      </c>
      <c r="E79" s="16">
        <v>5</v>
      </c>
      <c r="F79" s="16">
        <v>35</v>
      </c>
      <c r="G79" s="17">
        <v>0</v>
      </c>
      <c r="H79" s="16">
        <v>40</v>
      </c>
      <c r="I79" s="15" t="s">
        <v>173</v>
      </c>
      <c r="J79" s="16">
        <v>5</v>
      </c>
      <c r="K79" s="16">
        <f t="shared" si="17"/>
        <v>0</v>
      </c>
      <c r="L79" s="16"/>
      <c r="M79" s="16"/>
      <c r="N79" s="16"/>
      <c r="O79" s="16"/>
      <c r="P79" s="16">
        <f t="shared" si="19"/>
        <v>1</v>
      </c>
      <c r="Q79" s="18"/>
      <c r="R79" s="18"/>
      <c r="S79" s="16"/>
      <c r="T79" s="16">
        <f t="shared" si="20"/>
        <v>35</v>
      </c>
      <c r="U79" s="16">
        <f t="shared" si="21"/>
        <v>35</v>
      </c>
      <c r="V79" s="16">
        <v>2.2000000000000002</v>
      </c>
      <c r="W79" s="16">
        <v>2.4</v>
      </c>
      <c r="X79" s="16">
        <v>3.6</v>
      </c>
      <c r="Y79" s="16">
        <v>3.8</v>
      </c>
      <c r="Z79" s="16">
        <v>4.4000000000000004</v>
      </c>
      <c r="AA79" s="16">
        <v>3.8</v>
      </c>
      <c r="AB79" s="12" t="s">
        <v>45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117</v>
      </c>
      <c r="B80" s="16" t="s">
        <v>32</v>
      </c>
      <c r="C80" s="16">
        <v>176.214</v>
      </c>
      <c r="D80" s="16"/>
      <c r="E80" s="16">
        <v>2.63</v>
      </c>
      <c r="F80" s="16">
        <v>168.316</v>
      </c>
      <c r="G80" s="17">
        <v>0</v>
      </c>
      <c r="H80" s="16">
        <v>55</v>
      </c>
      <c r="I80" s="15" t="s">
        <v>173</v>
      </c>
      <c r="J80" s="16">
        <v>2.63</v>
      </c>
      <c r="K80" s="16">
        <f t="shared" si="17"/>
        <v>0</v>
      </c>
      <c r="L80" s="16"/>
      <c r="M80" s="16"/>
      <c r="N80" s="16"/>
      <c r="O80" s="16"/>
      <c r="P80" s="16">
        <f t="shared" si="19"/>
        <v>0.52600000000000002</v>
      </c>
      <c r="Q80" s="18"/>
      <c r="R80" s="18"/>
      <c r="S80" s="16"/>
      <c r="T80" s="16">
        <f t="shared" si="20"/>
        <v>319.99239543726236</v>
      </c>
      <c r="U80" s="16">
        <f t="shared" si="21"/>
        <v>319.99239543726236</v>
      </c>
      <c r="V80" s="16">
        <v>1.8435999999999999</v>
      </c>
      <c r="W80" s="16">
        <v>2.6372</v>
      </c>
      <c r="X80" s="16">
        <v>4.4923999999999999</v>
      </c>
      <c r="Y80" s="16">
        <v>2.6419999999999999</v>
      </c>
      <c r="Z80" s="16">
        <v>1.3251999999999999</v>
      </c>
      <c r="AA80" s="16">
        <v>3.1852</v>
      </c>
      <c r="AB80" s="15" t="s">
        <v>177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118</v>
      </c>
      <c r="B81" s="16" t="s">
        <v>38</v>
      </c>
      <c r="C81" s="16"/>
      <c r="D81" s="16">
        <v>12</v>
      </c>
      <c r="E81" s="13">
        <v>12</v>
      </c>
      <c r="F81" s="16"/>
      <c r="G81" s="17">
        <v>0</v>
      </c>
      <c r="H81" s="16" t="e">
        <v>#N/A</v>
      </c>
      <c r="I81" s="15" t="s">
        <v>173</v>
      </c>
      <c r="J81" s="16">
        <v>12</v>
      </c>
      <c r="K81" s="16">
        <f t="shared" si="17"/>
        <v>0</v>
      </c>
      <c r="L81" s="16"/>
      <c r="M81" s="16"/>
      <c r="N81" s="16"/>
      <c r="O81" s="16"/>
      <c r="P81" s="16">
        <f t="shared" si="19"/>
        <v>2.4</v>
      </c>
      <c r="Q81" s="18"/>
      <c r="R81" s="18"/>
      <c r="S81" s="16"/>
      <c r="T81" s="16">
        <f t="shared" si="20"/>
        <v>0</v>
      </c>
      <c r="U81" s="16">
        <f t="shared" si="21"/>
        <v>0</v>
      </c>
      <c r="V81" s="16">
        <v>3.8</v>
      </c>
      <c r="W81" s="16">
        <v>3.8</v>
      </c>
      <c r="X81" s="16">
        <v>2.8</v>
      </c>
      <c r="Y81" s="16">
        <v>3.6</v>
      </c>
      <c r="Z81" s="16">
        <v>4.8</v>
      </c>
      <c r="AA81" s="16">
        <v>4.8</v>
      </c>
      <c r="AB81" s="16" t="s">
        <v>119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120</v>
      </c>
      <c r="B82" s="16" t="s">
        <v>38</v>
      </c>
      <c r="C82" s="16"/>
      <c r="D82" s="16">
        <v>12</v>
      </c>
      <c r="E82" s="13">
        <v>12</v>
      </c>
      <c r="F82" s="16"/>
      <c r="G82" s="17">
        <v>0</v>
      </c>
      <c r="H82" s="16">
        <v>45</v>
      </c>
      <c r="I82" s="15" t="s">
        <v>173</v>
      </c>
      <c r="J82" s="16">
        <v>12</v>
      </c>
      <c r="K82" s="16">
        <f t="shared" si="17"/>
        <v>0</v>
      </c>
      <c r="L82" s="16"/>
      <c r="M82" s="16"/>
      <c r="N82" s="16"/>
      <c r="O82" s="16"/>
      <c r="P82" s="16">
        <f t="shared" si="19"/>
        <v>2.4</v>
      </c>
      <c r="Q82" s="18"/>
      <c r="R82" s="18"/>
      <c r="S82" s="16"/>
      <c r="T82" s="16">
        <f t="shared" si="20"/>
        <v>0</v>
      </c>
      <c r="U82" s="16">
        <f t="shared" si="21"/>
        <v>0</v>
      </c>
      <c r="V82" s="16">
        <v>4.8</v>
      </c>
      <c r="W82" s="16">
        <v>4.8</v>
      </c>
      <c r="X82" s="16">
        <v>4.8</v>
      </c>
      <c r="Y82" s="16">
        <v>3.6</v>
      </c>
      <c r="Z82" s="16">
        <v>3.6</v>
      </c>
      <c r="AA82" s="16">
        <v>3.6</v>
      </c>
      <c r="AB82" s="16" t="s">
        <v>121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122</v>
      </c>
      <c r="B83" s="16" t="s">
        <v>32</v>
      </c>
      <c r="C83" s="16">
        <v>30.994</v>
      </c>
      <c r="D83" s="16"/>
      <c r="E83" s="16">
        <v>28.091000000000001</v>
      </c>
      <c r="F83" s="16">
        <v>-1.419</v>
      </c>
      <c r="G83" s="17">
        <v>0</v>
      </c>
      <c r="H83" s="16">
        <v>40</v>
      </c>
      <c r="I83" s="15" t="s">
        <v>173</v>
      </c>
      <c r="J83" s="16">
        <v>29.012</v>
      </c>
      <c r="K83" s="16">
        <f t="shared" si="17"/>
        <v>-0.92099999999999937</v>
      </c>
      <c r="L83" s="16"/>
      <c r="M83" s="16"/>
      <c r="N83" s="16"/>
      <c r="O83" s="16"/>
      <c r="P83" s="16">
        <f t="shared" si="19"/>
        <v>5.6181999999999999</v>
      </c>
      <c r="Q83" s="18"/>
      <c r="R83" s="18"/>
      <c r="S83" s="16"/>
      <c r="T83" s="16">
        <f t="shared" si="20"/>
        <v>-0.25257199814887332</v>
      </c>
      <c r="U83" s="16">
        <f t="shared" si="21"/>
        <v>-0.25257199814887332</v>
      </c>
      <c r="V83" s="16">
        <v>5.3524000000000003</v>
      </c>
      <c r="W83" s="16">
        <v>4.8193999999999999</v>
      </c>
      <c r="X83" s="16">
        <v>5.9060000000000006</v>
      </c>
      <c r="Y83" s="16">
        <v>7.4878</v>
      </c>
      <c r="Z83" s="16">
        <v>9.0558000000000014</v>
      </c>
      <c r="AA83" s="16">
        <v>9.3666</v>
      </c>
      <c r="AB83" s="16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38</v>
      </c>
      <c r="C84" s="1">
        <v>44</v>
      </c>
      <c r="D84" s="1">
        <v>4</v>
      </c>
      <c r="E84" s="1">
        <v>12</v>
      </c>
      <c r="F84" s="1">
        <v>24</v>
      </c>
      <c r="G84" s="7">
        <v>0.35</v>
      </c>
      <c r="H84" s="1">
        <v>40</v>
      </c>
      <c r="I84" s="1" t="str">
        <f>VLOOKUP(A84,[1]КИ!$C:$D,2,0)</f>
        <v>в матрице</v>
      </c>
      <c r="J84" s="1">
        <v>12</v>
      </c>
      <c r="K84" s="1">
        <f t="shared" si="17"/>
        <v>0</v>
      </c>
      <c r="L84" s="1"/>
      <c r="M84" s="1"/>
      <c r="N84" s="1"/>
      <c r="O84" s="1"/>
      <c r="P84" s="1">
        <f t="shared" si="19"/>
        <v>2.4</v>
      </c>
      <c r="Q84" s="5"/>
      <c r="R84" s="5"/>
      <c r="S84" s="1"/>
      <c r="T84" s="1">
        <f t="shared" si="20"/>
        <v>10</v>
      </c>
      <c r="U84" s="1">
        <f t="shared" si="21"/>
        <v>10</v>
      </c>
      <c r="V84" s="1">
        <v>0.2</v>
      </c>
      <c r="W84" s="1">
        <v>1.2</v>
      </c>
      <c r="X84" s="1">
        <v>3</v>
      </c>
      <c r="Y84" s="1">
        <v>3.2</v>
      </c>
      <c r="Z84" s="1">
        <v>4.8</v>
      </c>
      <c r="AA84" s="1">
        <v>4.8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124</v>
      </c>
      <c r="B85" s="16" t="s">
        <v>38</v>
      </c>
      <c r="C85" s="16">
        <v>33</v>
      </c>
      <c r="D85" s="16"/>
      <c r="E85" s="16">
        <v>1</v>
      </c>
      <c r="F85" s="16"/>
      <c r="G85" s="17">
        <v>0</v>
      </c>
      <c r="H85" s="16">
        <v>55</v>
      </c>
      <c r="I85" s="15" t="s">
        <v>173</v>
      </c>
      <c r="J85" s="16">
        <v>1</v>
      </c>
      <c r="K85" s="16">
        <f t="shared" si="17"/>
        <v>0</v>
      </c>
      <c r="L85" s="16"/>
      <c r="M85" s="16"/>
      <c r="N85" s="16">
        <v>17.8</v>
      </c>
      <c r="O85" s="16">
        <v>18.2</v>
      </c>
      <c r="P85" s="16">
        <f t="shared" si="19"/>
        <v>0.2</v>
      </c>
      <c r="Q85" s="18"/>
      <c r="R85" s="18"/>
      <c r="S85" s="16"/>
      <c r="T85" s="16">
        <f t="shared" si="20"/>
        <v>180</v>
      </c>
      <c r="U85" s="16">
        <f t="shared" si="21"/>
        <v>180</v>
      </c>
      <c r="V85" s="16">
        <v>3</v>
      </c>
      <c r="W85" s="16">
        <v>3.8</v>
      </c>
      <c r="X85" s="16">
        <v>2.4</v>
      </c>
      <c r="Y85" s="16">
        <v>2.6</v>
      </c>
      <c r="Z85" s="16">
        <v>3.8</v>
      </c>
      <c r="AA85" s="16">
        <v>4</v>
      </c>
      <c r="AB85" s="16" t="s">
        <v>125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6" t="s">
        <v>126</v>
      </c>
      <c r="B86" s="16" t="s">
        <v>38</v>
      </c>
      <c r="C86" s="16">
        <v>2</v>
      </c>
      <c r="D86" s="16">
        <v>48</v>
      </c>
      <c r="E86" s="16">
        <v>24</v>
      </c>
      <c r="F86" s="16">
        <v>24</v>
      </c>
      <c r="G86" s="17">
        <v>0</v>
      </c>
      <c r="H86" s="16">
        <v>150</v>
      </c>
      <c r="I86" s="15" t="s">
        <v>173</v>
      </c>
      <c r="J86" s="16">
        <v>24</v>
      </c>
      <c r="K86" s="16">
        <f t="shared" si="17"/>
        <v>0</v>
      </c>
      <c r="L86" s="16"/>
      <c r="M86" s="16"/>
      <c r="N86" s="16"/>
      <c r="O86" s="16"/>
      <c r="P86" s="16">
        <f t="shared" si="19"/>
        <v>4.8</v>
      </c>
      <c r="Q86" s="18"/>
      <c r="R86" s="18"/>
      <c r="S86" s="16"/>
      <c r="T86" s="16">
        <f t="shared" si="20"/>
        <v>5</v>
      </c>
      <c r="U86" s="16">
        <f t="shared" si="21"/>
        <v>5</v>
      </c>
      <c r="V86" s="16">
        <v>2</v>
      </c>
      <c r="W86" s="16">
        <v>2.6</v>
      </c>
      <c r="X86" s="16">
        <v>4.5999999999999996</v>
      </c>
      <c r="Y86" s="16">
        <v>4.4000000000000004</v>
      </c>
      <c r="Z86" s="16">
        <v>3.4</v>
      </c>
      <c r="AA86" s="16">
        <v>2.8</v>
      </c>
      <c r="AB86" s="16"/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127</v>
      </c>
      <c r="B87" s="16" t="s">
        <v>38</v>
      </c>
      <c r="C87" s="16">
        <v>146</v>
      </c>
      <c r="D87" s="16"/>
      <c r="E87" s="16">
        <v>30</v>
      </c>
      <c r="F87" s="16">
        <v>111</v>
      </c>
      <c r="G87" s="17">
        <v>0</v>
      </c>
      <c r="H87" s="16">
        <v>45</v>
      </c>
      <c r="I87" s="15" t="s">
        <v>173</v>
      </c>
      <c r="J87" s="16">
        <v>30</v>
      </c>
      <c r="K87" s="16">
        <f t="shared" si="17"/>
        <v>0</v>
      </c>
      <c r="L87" s="16"/>
      <c r="M87" s="16"/>
      <c r="N87" s="16"/>
      <c r="O87" s="16"/>
      <c r="P87" s="16">
        <f t="shared" si="19"/>
        <v>6</v>
      </c>
      <c r="Q87" s="18"/>
      <c r="R87" s="18"/>
      <c r="S87" s="16"/>
      <c r="T87" s="16">
        <f t="shared" si="20"/>
        <v>18.5</v>
      </c>
      <c r="U87" s="16">
        <f t="shared" si="21"/>
        <v>18.5</v>
      </c>
      <c r="V87" s="16">
        <v>1.6</v>
      </c>
      <c r="W87" s="16">
        <v>1.6</v>
      </c>
      <c r="X87" s="16">
        <v>2.4</v>
      </c>
      <c r="Y87" s="16">
        <v>5</v>
      </c>
      <c r="Z87" s="16">
        <v>2.6</v>
      </c>
      <c r="AA87" s="16">
        <v>3</v>
      </c>
      <c r="AB87" s="16" t="s">
        <v>128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6" t="s">
        <v>129</v>
      </c>
      <c r="B88" s="1" t="s">
        <v>32</v>
      </c>
      <c r="C88" s="1"/>
      <c r="D88" s="1"/>
      <c r="E88" s="1"/>
      <c r="F88" s="1"/>
      <c r="G88" s="7">
        <v>1</v>
      </c>
      <c r="H88" s="1">
        <v>50</v>
      </c>
      <c r="I88" s="1" t="str">
        <f>VLOOKUP(A88,[1]КИ!$C:$D,2,0)</f>
        <v>в матрице</v>
      </c>
      <c r="J88" s="1"/>
      <c r="K88" s="1">
        <f t="shared" si="17"/>
        <v>0</v>
      </c>
      <c r="L88" s="1"/>
      <c r="M88" s="1"/>
      <c r="N88" s="1"/>
      <c r="O88" s="1"/>
      <c r="P88" s="1">
        <f t="shared" si="19"/>
        <v>0</v>
      </c>
      <c r="Q88" s="5">
        <v>20</v>
      </c>
      <c r="R88" s="5"/>
      <c r="S88" s="1"/>
      <c r="T88" s="1" t="e">
        <f t="shared" si="20"/>
        <v>#DIV/0!</v>
      </c>
      <c r="U88" s="1" t="e">
        <f t="shared" si="21"/>
        <v>#DIV/0!</v>
      </c>
      <c r="V88" s="1">
        <v>0</v>
      </c>
      <c r="W88" s="1">
        <v>0</v>
      </c>
      <c r="X88" s="1">
        <v>-9.2800000000000007E-2</v>
      </c>
      <c r="Y88" s="1">
        <v>-9.2800000000000007E-2</v>
      </c>
      <c r="Z88" s="1">
        <v>6.1101999999999999</v>
      </c>
      <c r="AA88" s="1">
        <v>7.496599999999999</v>
      </c>
      <c r="AB88" s="1"/>
      <c r="AC88" s="1">
        <f t="shared" si="18"/>
        <v>20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130</v>
      </c>
      <c r="B89" s="16" t="s">
        <v>38</v>
      </c>
      <c r="C89" s="16">
        <v>6</v>
      </c>
      <c r="D89" s="16"/>
      <c r="E89" s="16">
        <v>3</v>
      </c>
      <c r="F89" s="16">
        <v>1</v>
      </c>
      <c r="G89" s="17">
        <v>0</v>
      </c>
      <c r="H89" s="16">
        <v>60</v>
      </c>
      <c r="I89" s="15" t="s">
        <v>173</v>
      </c>
      <c r="J89" s="16">
        <v>43</v>
      </c>
      <c r="K89" s="16">
        <f t="shared" si="17"/>
        <v>-40</v>
      </c>
      <c r="L89" s="16"/>
      <c r="M89" s="16"/>
      <c r="N89" s="16">
        <v>25</v>
      </c>
      <c r="O89" s="16"/>
      <c r="P89" s="16">
        <f t="shared" si="19"/>
        <v>0.6</v>
      </c>
      <c r="Q89" s="18"/>
      <c r="R89" s="18"/>
      <c r="S89" s="16"/>
      <c r="T89" s="16">
        <f t="shared" si="20"/>
        <v>43.333333333333336</v>
      </c>
      <c r="U89" s="16">
        <f t="shared" si="21"/>
        <v>43.333333333333336</v>
      </c>
      <c r="V89" s="16">
        <v>0.8</v>
      </c>
      <c r="W89" s="16">
        <v>0.8</v>
      </c>
      <c r="X89" s="16">
        <v>0.4</v>
      </c>
      <c r="Y89" s="16">
        <v>7</v>
      </c>
      <c r="Z89" s="16">
        <v>0</v>
      </c>
      <c r="AA89" s="16">
        <v>0</v>
      </c>
      <c r="AB89" s="16" t="s">
        <v>131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132</v>
      </c>
      <c r="B90" s="16" t="s">
        <v>38</v>
      </c>
      <c r="C90" s="16"/>
      <c r="D90" s="16">
        <v>20</v>
      </c>
      <c r="E90" s="16">
        <v>20</v>
      </c>
      <c r="F90" s="16"/>
      <c r="G90" s="17">
        <v>0</v>
      </c>
      <c r="H90" s="16">
        <v>60</v>
      </c>
      <c r="I90" s="15" t="s">
        <v>173</v>
      </c>
      <c r="J90" s="16">
        <v>20</v>
      </c>
      <c r="K90" s="16">
        <f t="shared" si="17"/>
        <v>0</v>
      </c>
      <c r="L90" s="16"/>
      <c r="M90" s="16"/>
      <c r="N90" s="16"/>
      <c r="O90" s="16"/>
      <c r="P90" s="16">
        <f t="shared" si="19"/>
        <v>4</v>
      </c>
      <c r="Q90" s="18"/>
      <c r="R90" s="18"/>
      <c r="S90" s="16"/>
      <c r="T90" s="16">
        <f t="shared" si="20"/>
        <v>0</v>
      </c>
      <c r="U90" s="16">
        <f t="shared" si="21"/>
        <v>0</v>
      </c>
      <c r="V90" s="16">
        <v>0</v>
      </c>
      <c r="W90" s="16">
        <v>0</v>
      </c>
      <c r="X90" s="16">
        <v>0</v>
      </c>
      <c r="Y90" s="16">
        <v>6.8</v>
      </c>
      <c r="Z90" s="16">
        <v>0.8</v>
      </c>
      <c r="AA90" s="16">
        <v>0.6</v>
      </c>
      <c r="AB90" s="16"/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133</v>
      </c>
      <c r="B91" s="16" t="s">
        <v>38</v>
      </c>
      <c r="C91" s="16"/>
      <c r="D91" s="16">
        <v>101</v>
      </c>
      <c r="E91" s="16">
        <v>53</v>
      </c>
      <c r="F91" s="16">
        <v>28</v>
      </c>
      <c r="G91" s="17">
        <v>0</v>
      </c>
      <c r="H91" s="16">
        <v>60</v>
      </c>
      <c r="I91" s="15" t="s">
        <v>173</v>
      </c>
      <c r="J91" s="16">
        <v>59</v>
      </c>
      <c r="K91" s="16">
        <f t="shared" si="17"/>
        <v>-6</v>
      </c>
      <c r="L91" s="16"/>
      <c r="M91" s="16"/>
      <c r="N91" s="16"/>
      <c r="O91" s="16"/>
      <c r="P91" s="16">
        <f t="shared" si="19"/>
        <v>10.6</v>
      </c>
      <c r="Q91" s="18"/>
      <c r="R91" s="18"/>
      <c r="S91" s="16"/>
      <c r="T91" s="16">
        <f t="shared" si="20"/>
        <v>2.6415094339622645</v>
      </c>
      <c r="U91" s="16">
        <f t="shared" si="21"/>
        <v>2.6415094339622645</v>
      </c>
      <c r="V91" s="16">
        <v>3.6</v>
      </c>
      <c r="W91" s="16">
        <v>4</v>
      </c>
      <c r="X91" s="16">
        <v>4</v>
      </c>
      <c r="Y91" s="16">
        <v>6.4</v>
      </c>
      <c r="Z91" s="16">
        <v>0.6</v>
      </c>
      <c r="AA91" s="16">
        <v>0.6</v>
      </c>
      <c r="AB91" s="16" t="s">
        <v>131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134</v>
      </c>
      <c r="B92" s="16" t="s">
        <v>38</v>
      </c>
      <c r="C92" s="16">
        <v>12</v>
      </c>
      <c r="D92" s="16"/>
      <c r="E92" s="16">
        <v>5</v>
      </c>
      <c r="F92" s="16"/>
      <c r="G92" s="17">
        <v>0</v>
      </c>
      <c r="H92" s="16">
        <v>730</v>
      </c>
      <c r="I92" s="15" t="s">
        <v>173</v>
      </c>
      <c r="J92" s="16">
        <v>2</v>
      </c>
      <c r="K92" s="16">
        <f t="shared" si="17"/>
        <v>3</v>
      </c>
      <c r="L92" s="16"/>
      <c r="M92" s="16"/>
      <c r="N92" s="16"/>
      <c r="O92" s="16"/>
      <c r="P92" s="16">
        <f t="shared" si="19"/>
        <v>1</v>
      </c>
      <c r="Q92" s="18"/>
      <c r="R92" s="18"/>
      <c r="S92" s="16"/>
      <c r="T92" s="16">
        <f t="shared" si="20"/>
        <v>0</v>
      </c>
      <c r="U92" s="16">
        <f t="shared" si="21"/>
        <v>0</v>
      </c>
      <c r="V92" s="16">
        <v>3.4</v>
      </c>
      <c r="W92" s="16">
        <v>4</v>
      </c>
      <c r="X92" s="16">
        <v>2.8</v>
      </c>
      <c r="Y92" s="16">
        <v>0.2</v>
      </c>
      <c r="Z92" s="16">
        <v>6</v>
      </c>
      <c r="AA92" s="16">
        <v>6</v>
      </c>
      <c r="AB92" s="15" t="s">
        <v>176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6" t="s">
        <v>135</v>
      </c>
      <c r="B93" s="16" t="s">
        <v>32</v>
      </c>
      <c r="C93" s="16">
        <v>78.075999999999993</v>
      </c>
      <c r="D93" s="16"/>
      <c r="E93" s="16">
        <v>12.598000000000001</v>
      </c>
      <c r="F93" s="16">
        <v>62.844999999999999</v>
      </c>
      <c r="G93" s="17">
        <v>0</v>
      </c>
      <c r="H93" s="16">
        <v>50</v>
      </c>
      <c r="I93" s="15" t="s">
        <v>173</v>
      </c>
      <c r="J93" s="16">
        <v>12.598000000000001</v>
      </c>
      <c r="K93" s="16">
        <f t="shared" si="17"/>
        <v>0</v>
      </c>
      <c r="L93" s="16"/>
      <c r="M93" s="16"/>
      <c r="N93" s="16"/>
      <c r="O93" s="16"/>
      <c r="P93" s="16">
        <f t="shared" si="19"/>
        <v>2.5196000000000001</v>
      </c>
      <c r="Q93" s="18"/>
      <c r="R93" s="18"/>
      <c r="S93" s="16"/>
      <c r="T93" s="16">
        <f t="shared" si="20"/>
        <v>24.942451182727417</v>
      </c>
      <c r="U93" s="16">
        <f t="shared" si="21"/>
        <v>24.942451182727417</v>
      </c>
      <c r="V93" s="16">
        <v>0</v>
      </c>
      <c r="W93" s="16">
        <v>0</v>
      </c>
      <c r="X93" s="16">
        <v>1.3952</v>
      </c>
      <c r="Y93" s="16">
        <v>1.9583999999999999</v>
      </c>
      <c r="Z93" s="16">
        <v>0.27839999999999998</v>
      </c>
      <c r="AA93" s="16">
        <v>0.27839999999999998</v>
      </c>
      <c r="AB93" s="19" t="s">
        <v>175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6" t="s">
        <v>136</v>
      </c>
      <c r="B94" s="16" t="s">
        <v>32</v>
      </c>
      <c r="C94" s="16"/>
      <c r="D94" s="16"/>
      <c r="E94" s="16"/>
      <c r="F94" s="16"/>
      <c r="G94" s="17">
        <v>0</v>
      </c>
      <c r="H94" s="16"/>
      <c r="I94" s="15" t="s">
        <v>173</v>
      </c>
      <c r="J94" s="16"/>
      <c r="K94" s="16">
        <f t="shared" si="17"/>
        <v>0</v>
      </c>
      <c r="L94" s="16"/>
      <c r="M94" s="16"/>
      <c r="N94" s="16">
        <v>60</v>
      </c>
      <c r="O94" s="16"/>
      <c r="P94" s="16">
        <f t="shared" si="19"/>
        <v>0</v>
      </c>
      <c r="Q94" s="18"/>
      <c r="R94" s="18"/>
      <c r="S94" s="16"/>
      <c r="T94" s="16" t="e">
        <f t="shared" si="20"/>
        <v>#DIV/0!</v>
      </c>
      <c r="U94" s="16" t="e">
        <f t="shared" si="21"/>
        <v>#DIV/0!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5" t="s">
        <v>174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137</v>
      </c>
      <c r="B95" s="16" t="s">
        <v>32</v>
      </c>
      <c r="C95" s="16"/>
      <c r="D95" s="16"/>
      <c r="E95" s="16"/>
      <c r="F95" s="16"/>
      <c r="G95" s="17">
        <v>0</v>
      </c>
      <c r="H95" s="16"/>
      <c r="I95" s="15" t="s">
        <v>173</v>
      </c>
      <c r="J95" s="16"/>
      <c r="K95" s="16">
        <f t="shared" si="17"/>
        <v>0</v>
      </c>
      <c r="L95" s="16"/>
      <c r="M95" s="16"/>
      <c r="N95" s="16">
        <v>60</v>
      </c>
      <c r="O95" s="16"/>
      <c r="P95" s="16">
        <f t="shared" si="19"/>
        <v>0</v>
      </c>
      <c r="Q95" s="18"/>
      <c r="R95" s="18"/>
      <c r="S95" s="16"/>
      <c r="T95" s="16" t="e">
        <f t="shared" si="20"/>
        <v>#DIV/0!</v>
      </c>
      <c r="U95" s="16" t="e">
        <f t="shared" si="21"/>
        <v>#DIV/0!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5" t="s">
        <v>174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6" t="s">
        <v>138</v>
      </c>
      <c r="B96" s="16" t="s">
        <v>32</v>
      </c>
      <c r="C96" s="16"/>
      <c r="D96" s="16"/>
      <c r="E96" s="16"/>
      <c r="F96" s="16"/>
      <c r="G96" s="17">
        <v>0</v>
      </c>
      <c r="H96" s="16"/>
      <c r="I96" s="15" t="s">
        <v>173</v>
      </c>
      <c r="J96" s="16"/>
      <c r="K96" s="16">
        <f t="shared" si="17"/>
        <v>0</v>
      </c>
      <c r="L96" s="16"/>
      <c r="M96" s="16"/>
      <c r="N96" s="16">
        <v>50</v>
      </c>
      <c r="O96" s="16"/>
      <c r="P96" s="16">
        <f t="shared" si="19"/>
        <v>0</v>
      </c>
      <c r="Q96" s="18"/>
      <c r="R96" s="18"/>
      <c r="S96" s="16"/>
      <c r="T96" s="16" t="e">
        <f t="shared" si="20"/>
        <v>#DIV/0!</v>
      </c>
      <c r="U96" s="16" t="e">
        <f t="shared" si="21"/>
        <v>#DIV/0!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5" t="s">
        <v>174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139</v>
      </c>
      <c r="B97" s="16" t="s">
        <v>32</v>
      </c>
      <c r="C97" s="16"/>
      <c r="D97" s="16"/>
      <c r="E97" s="16"/>
      <c r="F97" s="16"/>
      <c r="G97" s="17">
        <v>0</v>
      </c>
      <c r="H97" s="16"/>
      <c r="I97" s="15" t="s">
        <v>173</v>
      </c>
      <c r="J97" s="16"/>
      <c r="K97" s="16">
        <f t="shared" ref="K97" si="22">E97-J97</f>
        <v>0</v>
      </c>
      <c r="L97" s="16"/>
      <c r="M97" s="16"/>
      <c r="N97" s="16">
        <v>50</v>
      </c>
      <c r="O97" s="16"/>
      <c r="P97" s="16">
        <f t="shared" si="19"/>
        <v>0</v>
      </c>
      <c r="Q97" s="18"/>
      <c r="R97" s="18"/>
      <c r="S97" s="16"/>
      <c r="T97" s="16" t="e">
        <f t="shared" si="20"/>
        <v>#DIV/0!</v>
      </c>
      <c r="U97" s="16" t="e">
        <f t="shared" si="21"/>
        <v>#DIV/0!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5" t="s">
        <v>174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4" t="s">
        <v>32</v>
      </c>
      <c r="C98" s="1"/>
      <c r="D98" s="1"/>
      <c r="E98" s="1"/>
      <c r="F98" s="1"/>
      <c r="G98" s="7">
        <v>1</v>
      </c>
      <c r="H98" s="1" t="e">
        <v>#N/A</v>
      </c>
      <c r="I98" s="1" t="str">
        <f>VLOOKUP(A98,[1]КИ!$C:$D,2,0)</f>
        <v>в матрице</v>
      </c>
      <c r="J98" s="1"/>
      <c r="K98" s="1"/>
      <c r="L98" s="1"/>
      <c r="M98" s="1"/>
      <c r="N98" s="1"/>
      <c r="O98" s="1"/>
      <c r="P98" s="1">
        <f t="shared" ref="P98:P130" si="23">E98/5</f>
        <v>0</v>
      </c>
      <c r="Q98" s="5">
        <v>20</v>
      </c>
      <c r="R98" s="5"/>
      <c r="S98" s="1"/>
      <c r="T98" s="1"/>
      <c r="U98" s="1"/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18"/>
        <v>20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4" t="s">
        <v>32</v>
      </c>
      <c r="C99" s="1"/>
      <c r="D99" s="1"/>
      <c r="E99" s="1"/>
      <c r="F99" s="1"/>
      <c r="G99" s="7">
        <v>1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1">
        <f t="shared" si="23"/>
        <v>0</v>
      </c>
      <c r="Q99" s="5">
        <v>20</v>
      </c>
      <c r="R99" s="5"/>
      <c r="S99" s="1"/>
      <c r="T99" s="1"/>
      <c r="U99" s="1"/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18"/>
        <v>20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4" t="s">
        <v>32</v>
      </c>
      <c r="C100" s="1"/>
      <c r="D100" s="1"/>
      <c r="E100" s="1"/>
      <c r="F100" s="1"/>
      <c r="G100" s="7">
        <v>1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1">
        <f t="shared" si="23"/>
        <v>0</v>
      </c>
      <c r="Q100" s="5">
        <v>20</v>
      </c>
      <c r="R100" s="5"/>
      <c r="S100" s="1"/>
      <c r="T100" s="1"/>
      <c r="U100" s="1"/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18"/>
        <v>20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4" t="s">
        <v>32</v>
      </c>
      <c r="C101" s="1"/>
      <c r="D101" s="1"/>
      <c r="E101" s="1"/>
      <c r="F101" s="1"/>
      <c r="G101" s="7">
        <v>1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1">
        <f t="shared" si="23"/>
        <v>0</v>
      </c>
      <c r="Q101" s="5">
        <v>20</v>
      </c>
      <c r="R101" s="5"/>
      <c r="S101" s="1"/>
      <c r="T101" s="1"/>
      <c r="U101" s="1"/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18"/>
        <v>20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144</v>
      </c>
      <c r="B102" s="14" t="s">
        <v>32</v>
      </c>
      <c r="C102" s="1"/>
      <c r="D102" s="1"/>
      <c r="E102" s="1"/>
      <c r="F102" s="1"/>
      <c r="G102" s="7">
        <v>1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1">
        <f t="shared" si="23"/>
        <v>0</v>
      </c>
      <c r="Q102" s="5">
        <v>20</v>
      </c>
      <c r="R102" s="5"/>
      <c r="S102" s="1"/>
      <c r="T102" s="1"/>
      <c r="U102" s="1"/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8"/>
        <v>20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145</v>
      </c>
      <c r="B103" s="14" t="s">
        <v>32</v>
      </c>
      <c r="C103" s="1"/>
      <c r="D103" s="1"/>
      <c r="E103" s="1"/>
      <c r="F103" s="1"/>
      <c r="G103" s="7">
        <v>1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1">
        <f t="shared" si="23"/>
        <v>0</v>
      </c>
      <c r="Q103" s="5">
        <v>20</v>
      </c>
      <c r="R103" s="5"/>
      <c r="S103" s="1"/>
      <c r="T103" s="1"/>
      <c r="U103" s="1"/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>
        <f t="shared" si="18"/>
        <v>20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146</v>
      </c>
      <c r="B104" s="14" t="s">
        <v>38</v>
      </c>
      <c r="C104" s="1"/>
      <c r="D104" s="1"/>
      <c r="E104" s="1"/>
      <c r="F104" s="1"/>
      <c r="G104" s="7">
        <v>0.45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1">
        <f t="shared" si="23"/>
        <v>0</v>
      </c>
      <c r="Q104" s="5">
        <v>30</v>
      </c>
      <c r="R104" s="5"/>
      <c r="S104" s="1"/>
      <c r="T104" s="1"/>
      <c r="U104" s="1"/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/>
      <c r="AC104" s="1">
        <f t="shared" si="18"/>
        <v>13.5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147</v>
      </c>
      <c r="B105" s="14" t="s">
        <v>32</v>
      </c>
      <c r="C105" s="1"/>
      <c r="D105" s="1"/>
      <c r="E105" s="1"/>
      <c r="F105" s="1"/>
      <c r="G105" s="7">
        <v>1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1">
        <f t="shared" si="23"/>
        <v>0</v>
      </c>
      <c r="Q105" s="5">
        <v>20</v>
      </c>
      <c r="R105" s="5"/>
      <c r="S105" s="1"/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18"/>
        <v>20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148</v>
      </c>
      <c r="B106" s="14" t="s">
        <v>32</v>
      </c>
      <c r="C106" s="1"/>
      <c r="D106" s="1"/>
      <c r="E106" s="1"/>
      <c r="F106" s="1"/>
      <c r="G106" s="7">
        <v>1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1">
        <f t="shared" si="23"/>
        <v>0</v>
      </c>
      <c r="Q106" s="5">
        <v>20</v>
      </c>
      <c r="R106" s="5"/>
      <c r="S106" s="1"/>
      <c r="T106" s="1"/>
      <c r="U106" s="1"/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18"/>
        <v>20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149</v>
      </c>
      <c r="B107" s="14" t="s">
        <v>32</v>
      </c>
      <c r="C107" s="1"/>
      <c r="D107" s="1"/>
      <c r="E107" s="1"/>
      <c r="F107" s="1"/>
      <c r="G107" s="7">
        <v>1</v>
      </c>
      <c r="H107" s="1" t="e">
        <v>#N/A</v>
      </c>
      <c r="I107" s="1" t="str">
        <f>VLOOKUP(A107,[1]КИ!$C:$D,2,0)</f>
        <v>в матрице</v>
      </c>
      <c r="J107" s="1"/>
      <c r="K107" s="1"/>
      <c r="L107" s="1"/>
      <c r="M107" s="1"/>
      <c r="N107" s="1"/>
      <c r="O107" s="1"/>
      <c r="P107" s="1">
        <f t="shared" si="23"/>
        <v>0</v>
      </c>
      <c r="Q107" s="5">
        <v>20</v>
      </c>
      <c r="R107" s="5"/>
      <c r="S107" s="1"/>
      <c r="T107" s="1"/>
      <c r="U107" s="1"/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/>
      <c r="AC107" s="1">
        <f t="shared" si="18"/>
        <v>20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150</v>
      </c>
      <c r="B108" s="14" t="s">
        <v>38</v>
      </c>
      <c r="C108" s="1"/>
      <c r="D108" s="1"/>
      <c r="E108" s="1"/>
      <c r="F108" s="1"/>
      <c r="G108" s="7">
        <v>0.45</v>
      </c>
      <c r="H108" s="1" t="e">
        <v>#N/A</v>
      </c>
      <c r="I108" s="1" t="str">
        <f>VLOOKUP(A108,[1]КИ!$C:$D,2,0)</f>
        <v>в матрице</v>
      </c>
      <c r="J108" s="1"/>
      <c r="K108" s="1"/>
      <c r="L108" s="1"/>
      <c r="M108" s="1"/>
      <c r="N108" s="1"/>
      <c r="O108" s="1"/>
      <c r="P108" s="1">
        <f t="shared" si="23"/>
        <v>0</v>
      </c>
      <c r="Q108" s="5">
        <v>30</v>
      </c>
      <c r="R108" s="5"/>
      <c r="S108" s="1"/>
      <c r="T108" s="1"/>
      <c r="U108" s="1"/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">
        <f t="shared" si="18"/>
        <v>13.5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151</v>
      </c>
      <c r="B109" s="14" t="s">
        <v>38</v>
      </c>
      <c r="C109" s="1"/>
      <c r="D109" s="1"/>
      <c r="E109" s="1"/>
      <c r="F109" s="1"/>
      <c r="G109" s="7">
        <v>0.35</v>
      </c>
      <c r="H109" s="1" t="e">
        <v>#N/A</v>
      </c>
      <c r="I109" s="1" t="str">
        <f>VLOOKUP(A109,[1]КИ!$C:$D,2,0)</f>
        <v>в матрице</v>
      </c>
      <c r="J109" s="1"/>
      <c r="K109" s="1"/>
      <c r="L109" s="1"/>
      <c r="M109" s="1"/>
      <c r="N109" s="1"/>
      <c r="O109" s="1"/>
      <c r="P109" s="1">
        <f t="shared" si="23"/>
        <v>0</v>
      </c>
      <c r="Q109" s="5">
        <v>30</v>
      </c>
      <c r="R109" s="5"/>
      <c r="S109" s="1"/>
      <c r="T109" s="1"/>
      <c r="U109" s="1"/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/>
      <c r="AC109" s="1">
        <f t="shared" si="18"/>
        <v>10.5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152</v>
      </c>
      <c r="B110" s="14" t="s">
        <v>38</v>
      </c>
      <c r="C110" s="1"/>
      <c r="D110" s="1"/>
      <c r="E110" s="1"/>
      <c r="F110" s="1"/>
      <c r="G110" s="7">
        <v>0.35</v>
      </c>
      <c r="H110" s="1" t="e">
        <v>#N/A</v>
      </c>
      <c r="I110" s="1" t="str">
        <f>VLOOKUP(A110,[1]КИ!$C:$D,2,0)</f>
        <v>в матрице</v>
      </c>
      <c r="J110" s="1"/>
      <c r="K110" s="1"/>
      <c r="L110" s="1"/>
      <c r="M110" s="1"/>
      <c r="N110" s="1"/>
      <c r="O110" s="1"/>
      <c r="P110" s="1">
        <f t="shared" si="23"/>
        <v>0</v>
      </c>
      <c r="Q110" s="5">
        <v>30</v>
      </c>
      <c r="R110" s="5"/>
      <c r="S110" s="1"/>
      <c r="T110" s="1"/>
      <c r="U110" s="1"/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/>
      <c r="AC110" s="1">
        <f t="shared" si="18"/>
        <v>10.5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153</v>
      </c>
      <c r="B111" s="14" t="s">
        <v>38</v>
      </c>
      <c r="C111" s="1"/>
      <c r="D111" s="1"/>
      <c r="E111" s="1"/>
      <c r="F111" s="1"/>
      <c r="G111" s="7">
        <v>0.37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1">
        <f t="shared" si="23"/>
        <v>0</v>
      </c>
      <c r="Q111" s="5">
        <v>30</v>
      </c>
      <c r="R111" s="5"/>
      <c r="S111" s="1"/>
      <c r="T111" s="1"/>
      <c r="U111" s="1"/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/>
      <c r="AC111" s="1">
        <f t="shared" si="18"/>
        <v>11.1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154</v>
      </c>
      <c r="B112" s="14" t="s">
        <v>32</v>
      </c>
      <c r="C112" s="1"/>
      <c r="D112" s="1"/>
      <c r="E112" s="1"/>
      <c r="F112" s="1"/>
      <c r="G112" s="7">
        <v>1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1">
        <f t="shared" si="23"/>
        <v>0</v>
      </c>
      <c r="Q112" s="5">
        <v>20</v>
      </c>
      <c r="R112" s="5"/>
      <c r="S112" s="1"/>
      <c r="T112" s="1"/>
      <c r="U112" s="1"/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 t="shared" si="18"/>
        <v>20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155</v>
      </c>
      <c r="B113" s="14" t="s">
        <v>32</v>
      </c>
      <c r="C113" s="1"/>
      <c r="D113" s="1"/>
      <c r="E113" s="1"/>
      <c r="F113" s="1"/>
      <c r="G113" s="7">
        <v>1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1">
        <f t="shared" si="23"/>
        <v>0</v>
      </c>
      <c r="Q113" s="5">
        <v>20</v>
      </c>
      <c r="R113" s="5"/>
      <c r="S113" s="1"/>
      <c r="T113" s="1"/>
      <c r="U113" s="1"/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/>
      <c r="AC113" s="1">
        <f t="shared" si="18"/>
        <v>20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156</v>
      </c>
      <c r="B114" s="14" t="s">
        <v>38</v>
      </c>
      <c r="C114" s="1"/>
      <c r="D114" s="1"/>
      <c r="E114" s="1"/>
      <c r="F114" s="1"/>
      <c r="G114" s="7">
        <v>0.6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1">
        <f t="shared" si="23"/>
        <v>0</v>
      </c>
      <c r="Q114" s="5">
        <v>30</v>
      </c>
      <c r="R114" s="5"/>
      <c r="S114" s="1"/>
      <c r="T114" s="1"/>
      <c r="U114" s="1"/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>
        <f t="shared" si="18"/>
        <v>18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157</v>
      </c>
      <c r="B115" s="14" t="s">
        <v>32</v>
      </c>
      <c r="C115" s="1"/>
      <c r="D115" s="1"/>
      <c r="E115" s="1"/>
      <c r="F115" s="1"/>
      <c r="G115" s="7">
        <v>1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1">
        <f t="shared" si="23"/>
        <v>0</v>
      </c>
      <c r="Q115" s="5">
        <v>20</v>
      </c>
      <c r="R115" s="5"/>
      <c r="S115" s="1"/>
      <c r="T115" s="1"/>
      <c r="U115" s="1"/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/>
      <c r="AC115" s="1">
        <f t="shared" si="18"/>
        <v>20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158</v>
      </c>
      <c r="B116" s="14" t="s">
        <v>32</v>
      </c>
      <c r="C116" s="1"/>
      <c r="D116" s="1"/>
      <c r="E116" s="1"/>
      <c r="F116" s="1"/>
      <c r="G116" s="7">
        <v>1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1">
        <f t="shared" si="23"/>
        <v>0</v>
      </c>
      <c r="Q116" s="5">
        <v>20</v>
      </c>
      <c r="R116" s="5"/>
      <c r="S116" s="1"/>
      <c r="T116" s="1"/>
      <c r="U116" s="1"/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>
        <f t="shared" si="18"/>
        <v>20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159</v>
      </c>
      <c r="B117" s="14" t="s">
        <v>32</v>
      </c>
      <c r="C117" s="1"/>
      <c r="D117" s="1"/>
      <c r="E117" s="1"/>
      <c r="F117" s="1"/>
      <c r="G117" s="7">
        <v>1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1">
        <f t="shared" si="23"/>
        <v>0</v>
      </c>
      <c r="Q117" s="5">
        <v>20</v>
      </c>
      <c r="R117" s="5"/>
      <c r="S117" s="1"/>
      <c r="T117" s="1"/>
      <c r="U117" s="1"/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>
        <f t="shared" si="18"/>
        <v>20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160</v>
      </c>
      <c r="B118" s="14" t="s">
        <v>38</v>
      </c>
      <c r="C118" s="1"/>
      <c r="D118" s="1"/>
      <c r="E118" s="1"/>
      <c r="F118" s="1"/>
      <c r="G118" s="7">
        <v>0.6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1">
        <f t="shared" si="23"/>
        <v>0</v>
      </c>
      <c r="Q118" s="5">
        <v>30</v>
      </c>
      <c r="R118" s="5"/>
      <c r="S118" s="1"/>
      <c r="T118" s="1"/>
      <c r="U118" s="1"/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/>
      <c r="AC118" s="1">
        <f t="shared" si="18"/>
        <v>18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161</v>
      </c>
      <c r="B119" s="14" t="s">
        <v>32</v>
      </c>
      <c r="C119" s="1"/>
      <c r="D119" s="1"/>
      <c r="E119" s="1"/>
      <c r="F119" s="1"/>
      <c r="G119" s="7">
        <v>1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1">
        <f t="shared" si="23"/>
        <v>0</v>
      </c>
      <c r="Q119" s="5">
        <v>20</v>
      </c>
      <c r="R119" s="5"/>
      <c r="S119" s="1"/>
      <c r="T119" s="1"/>
      <c r="U119" s="1"/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>
        <f t="shared" si="18"/>
        <v>20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162</v>
      </c>
      <c r="B120" s="14" t="s">
        <v>38</v>
      </c>
      <c r="C120" s="1"/>
      <c r="D120" s="1"/>
      <c r="E120" s="1"/>
      <c r="F120" s="1"/>
      <c r="G120" s="7">
        <v>0.35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1">
        <f t="shared" si="23"/>
        <v>0</v>
      </c>
      <c r="Q120" s="5">
        <v>30</v>
      </c>
      <c r="R120" s="5"/>
      <c r="S120" s="1"/>
      <c r="T120" s="1"/>
      <c r="U120" s="1"/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/>
      <c r="AC120" s="1">
        <f t="shared" si="18"/>
        <v>10.5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163</v>
      </c>
      <c r="B121" s="14" t="s">
        <v>38</v>
      </c>
      <c r="C121" s="1"/>
      <c r="D121" s="1"/>
      <c r="E121" s="1"/>
      <c r="F121" s="1"/>
      <c r="G121" s="7">
        <v>0.4</v>
      </c>
      <c r="H121" s="1" t="e">
        <v>#N/A</v>
      </c>
      <c r="I121" s="1" t="str">
        <f>VLOOKUP(A121,[1]КИ!$C:$D,2,0)</f>
        <v>в матрице</v>
      </c>
      <c r="J121" s="1"/>
      <c r="K121" s="1"/>
      <c r="L121" s="1"/>
      <c r="M121" s="1"/>
      <c r="N121" s="1"/>
      <c r="O121" s="1"/>
      <c r="P121" s="1">
        <f t="shared" si="23"/>
        <v>0</v>
      </c>
      <c r="Q121" s="5">
        <v>30</v>
      </c>
      <c r="R121" s="5"/>
      <c r="S121" s="1"/>
      <c r="T121" s="1"/>
      <c r="U121" s="1"/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>
        <f t="shared" si="18"/>
        <v>12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164</v>
      </c>
      <c r="B122" s="14" t="s">
        <v>38</v>
      </c>
      <c r="C122" s="1"/>
      <c r="D122" s="1"/>
      <c r="E122" s="1"/>
      <c r="F122" s="1"/>
      <c r="G122" s="7">
        <v>0.35</v>
      </c>
      <c r="H122" s="1" t="e">
        <v>#N/A</v>
      </c>
      <c r="I122" s="1" t="str">
        <f>VLOOKUP(A122,[1]КИ!$C:$D,2,0)</f>
        <v>в матрице</v>
      </c>
      <c r="J122" s="1"/>
      <c r="K122" s="1"/>
      <c r="L122" s="1"/>
      <c r="M122" s="1"/>
      <c r="N122" s="1"/>
      <c r="O122" s="1"/>
      <c r="P122" s="1">
        <f t="shared" si="23"/>
        <v>0</v>
      </c>
      <c r="Q122" s="5">
        <v>30</v>
      </c>
      <c r="R122" s="5"/>
      <c r="S122" s="1"/>
      <c r="T122" s="1"/>
      <c r="U122" s="1"/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>
        <f t="shared" si="18"/>
        <v>10.5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 t="s">
        <v>165</v>
      </c>
      <c r="B123" s="14" t="s">
        <v>38</v>
      </c>
      <c r="C123" s="1"/>
      <c r="D123" s="1"/>
      <c r="E123" s="1"/>
      <c r="F123" s="1"/>
      <c r="G123" s="7">
        <v>0.35</v>
      </c>
      <c r="H123" s="1" t="e">
        <v>#N/A</v>
      </c>
      <c r="I123" s="1" t="str">
        <f>VLOOKUP(A123,[1]КИ!$C:$D,2,0)</f>
        <v>в матрице</v>
      </c>
      <c r="J123" s="1"/>
      <c r="K123" s="1"/>
      <c r="L123" s="1"/>
      <c r="M123" s="1"/>
      <c r="N123" s="1"/>
      <c r="O123" s="1"/>
      <c r="P123" s="1">
        <f t="shared" si="23"/>
        <v>0</v>
      </c>
      <c r="Q123" s="5">
        <v>30</v>
      </c>
      <c r="R123" s="5"/>
      <c r="S123" s="1"/>
      <c r="T123" s="1"/>
      <c r="U123" s="1"/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>
        <f t="shared" si="18"/>
        <v>10.5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 t="s">
        <v>166</v>
      </c>
      <c r="B124" s="14" t="s">
        <v>38</v>
      </c>
      <c r="C124" s="1"/>
      <c r="D124" s="1"/>
      <c r="E124" s="1"/>
      <c r="F124" s="1"/>
      <c r="G124" s="7">
        <v>0.45</v>
      </c>
      <c r="H124" s="1" t="e">
        <v>#N/A</v>
      </c>
      <c r="I124" s="1" t="str">
        <f>VLOOKUP(A124,[1]КИ!$C:$D,2,0)</f>
        <v>в матрице</v>
      </c>
      <c r="J124" s="1"/>
      <c r="K124" s="1"/>
      <c r="L124" s="1"/>
      <c r="M124" s="1"/>
      <c r="N124" s="1"/>
      <c r="O124" s="1"/>
      <c r="P124" s="1">
        <f t="shared" si="23"/>
        <v>0</v>
      </c>
      <c r="Q124" s="5">
        <v>30</v>
      </c>
      <c r="R124" s="5"/>
      <c r="S124" s="1"/>
      <c r="T124" s="1"/>
      <c r="U124" s="1"/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/>
      <c r="AC124" s="1">
        <f t="shared" si="18"/>
        <v>13.5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 t="s">
        <v>167</v>
      </c>
      <c r="B125" s="14" t="s">
        <v>38</v>
      </c>
      <c r="C125" s="1"/>
      <c r="D125" s="1"/>
      <c r="E125" s="1"/>
      <c r="F125" s="1"/>
      <c r="G125" s="7">
        <v>0.4</v>
      </c>
      <c r="H125" s="1" t="e">
        <v>#N/A</v>
      </c>
      <c r="I125" s="1" t="str">
        <f>VLOOKUP(A125,[1]КИ!$C:$D,2,0)</f>
        <v>в матрице</v>
      </c>
      <c r="J125" s="1"/>
      <c r="K125" s="1"/>
      <c r="L125" s="1"/>
      <c r="M125" s="1"/>
      <c r="N125" s="1"/>
      <c r="O125" s="1"/>
      <c r="P125" s="1">
        <f t="shared" si="23"/>
        <v>0</v>
      </c>
      <c r="Q125" s="5">
        <v>30</v>
      </c>
      <c r="R125" s="5"/>
      <c r="S125" s="1"/>
      <c r="T125" s="1"/>
      <c r="U125" s="1"/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/>
      <c r="AC125" s="1">
        <f t="shared" si="18"/>
        <v>12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 t="s">
        <v>168</v>
      </c>
      <c r="B126" s="14" t="s">
        <v>38</v>
      </c>
      <c r="C126" s="1"/>
      <c r="D126" s="1"/>
      <c r="E126" s="1"/>
      <c r="F126" s="1"/>
      <c r="G126" s="7">
        <v>0.4</v>
      </c>
      <c r="H126" s="1" t="e">
        <v>#N/A</v>
      </c>
      <c r="I126" s="1" t="str">
        <f>VLOOKUP(A126,[1]КИ!$C:$D,2,0)</f>
        <v>в матрице</v>
      </c>
      <c r="J126" s="1"/>
      <c r="K126" s="1"/>
      <c r="L126" s="1"/>
      <c r="M126" s="1"/>
      <c r="N126" s="1"/>
      <c r="O126" s="1"/>
      <c r="P126" s="1">
        <f t="shared" si="23"/>
        <v>0</v>
      </c>
      <c r="Q126" s="5">
        <v>30</v>
      </c>
      <c r="R126" s="5"/>
      <c r="S126" s="1"/>
      <c r="T126" s="1"/>
      <c r="U126" s="1"/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/>
      <c r="AC126" s="1">
        <f t="shared" si="18"/>
        <v>12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22" t="s">
        <v>169</v>
      </c>
      <c r="B127" s="14" t="s">
        <v>38</v>
      </c>
      <c r="C127" s="1"/>
      <c r="D127" s="1"/>
      <c r="E127" s="1"/>
      <c r="F127" s="1"/>
      <c r="G127" s="7">
        <v>0.45</v>
      </c>
      <c r="H127" s="1" t="e">
        <v>#N/A</v>
      </c>
      <c r="I127" s="1" t="str">
        <f>VLOOKUP(A127,[1]КИ!$C:$D,2,0)</f>
        <v>в матрице</v>
      </c>
      <c r="J127" s="1"/>
      <c r="K127" s="1"/>
      <c r="L127" s="1"/>
      <c r="M127" s="1"/>
      <c r="N127" s="1"/>
      <c r="O127" s="1"/>
      <c r="P127" s="1">
        <f t="shared" si="23"/>
        <v>0</v>
      </c>
      <c r="Q127" s="5">
        <v>30</v>
      </c>
      <c r="R127" s="5"/>
      <c r="S127" s="1"/>
      <c r="T127" s="1"/>
      <c r="U127" s="1"/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/>
      <c r="AC127" s="1">
        <f t="shared" si="18"/>
        <v>13.5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 t="s">
        <v>170</v>
      </c>
      <c r="B128" s="14" t="s">
        <v>38</v>
      </c>
      <c r="C128" s="1"/>
      <c r="D128" s="1"/>
      <c r="E128" s="1"/>
      <c r="F128" s="1"/>
      <c r="G128" s="7">
        <v>0.35</v>
      </c>
      <c r="H128" s="1" t="e">
        <v>#N/A</v>
      </c>
      <c r="I128" s="1" t="str">
        <f>VLOOKUP(A128,[1]КИ!$C:$D,2,0)</f>
        <v>в матрице</v>
      </c>
      <c r="J128" s="1"/>
      <c r="K128" s="1"/>
      <c r="L128" s="1"/>
      <c r="M128" s="1"/>
      <c r="N128" s="1"/>
      <c r="O128" s="1"/>
      <c r="P128" s="1">
        <f t="shared" si="23"/>
        <v>0</v>
      </c>
      <c r="Q128" s="5">
        <v>30</v>
      </c>
      <c r="R128" s="5"/>
      <c r="S128" s="1"/>
      <c r="T128" s="1"/>
      <c r="U128" s="1"/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/>
      <c r="AC128" s="1">
        <f t="shared" si="18"/>
        <v>10.5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 t="s">
        <v>171</v>
      </c>
      <c r="B129" s="14" t="s">
        <v>38</v>
      </c>
      <c r="C129" s="1"/>
      <c r="D129" s="1"/>
      <c r="E129" s="1"/>
      <c r="F129" s="1"/>
      <c r="G129" s="7">
        <v>0.45</v>
      </c>
      <c r="H129" s="1" t="e">
        <v>#N/A</v>
      </c>
      <c r="I129" s="1" t="str">
        <f>VLOOKUP(A129,[1]КИ!$C:$D,2,0)</f>
        <v>в матрице</v>
      </c>
      <c r="J129" s="1"/>
      <c r="K129" s="1"/>
      <c r="L129" s="1"/>
      <c r="M129" s="1"/>
      <c r="N129" s="1"/>
      <c r="O129" s="1"/>
      <c r="P129" s="1">
        <f t="shared" si="23"/>
        <v>0</v>
      </c>
      <c r="Q129" s="5">
        <v>30</v>
      </c>
      <c r="R129" s="5"/>
      <c r="S129" s="1"/>
      <c r="T129" s="1"/>
      <c r="U129" s="1"/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/>
      <c r="AC129" s="1">
        <f t="shared" si="18"/>
        <v>13.5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 t="s">
        <v>172</v>
      </c>
      <c r="B130" s="14" t="s">
        <v>32</v>
      </c>
      <c r="C130" s="1"/>
      <c r="D130" s="1"/>
      <c r="E130" s="1"/>
      <c r="F130" s="1"/>
      <c r="G130" s="7">
        <v>1</v>
      </c>
      <c r="H130" s="1" t="e">
        <v>#N/A</v>
      </c>
      <c r="I130" s="1" t="str">
        <f>VLOOKUP(A130,[1]КИ!$C:$D,2,0)</f>
        <v>в матрице</v>
      </c>
      <c r="J130" s="1"/>
      <c r="K130" s="1"/>
      <c r="L130" s="1"/>
      <c r="M130" s="1"/>
      <c r="N130" s="1"/>
      <c r="O130" s="1"/>
      <c r="P130" s="1">
        <f t="shared" si="23"/>
        <v>0</v>
      </c>
      <c r="Q130" s="5">
        <v>20</v>
      </c>
      <c r="R130" s="5"/>
      <c r="S130" s="1"/>
      <c r="T130" s="1"/>
      <c r="U130" s="1"/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/>
      <c r="AC130" s="1">
        <f t="shared" si="18"/>
        <v>20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2" t="s">
        <v>180</v>
      </c>
      <c r="B131" s="12" t="s">
        <v>32</v>
      </c>
      <c r="C131" s="12"/>
      <c r="D131" s="12"/>
      <c r="E131" s="12"/>
      <c r="F131" s="12"/>
      <c r="G131" s="23">
        <v>1</v>
      </c>
      <c r="H131" s="12">
        <v>30</v>
      </c>
      <c r="I131" s="12" t="s">
        <v>181</v>
      </c>
      <c r="J131" s="12"/>
      <c r="K131" s="12"/>
      <c r="L131" s="12"/>
      <c r="M131" s="12"/>
      <c r="N131" s="12"/>
      <c r="O131" s="12"/>
      <c r="P131" s="12"/>
      <c r="Q131" s="12">
        <v>27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24"/>
      <c r="AC131" s="12">
        <f>Q131*G131</f>
        <v>27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130" xr:uid="{446AC1EF-5401-41E3-AA80-DCF882EA02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2024-03-06T08:49:54Z</dcterms:created>
  <dcterms:modified xsi:type="dcterms:W3CDTF">2024-03-07T12:55:46Z</dcterms:modified>
</cp:coreProperties>
</file>