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3,24 Сочи ПОКОМ ЗПФ\"/>
    </mc:Choice>
  </mc:AlternateContent>
  <xr:revisionPtr revIDLastSave="0" documentId="13_ncr:1_{554FB397-2F65-4132-90FE-078CF736D24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Sheet!$A$3:$AD$61</definedName>
  </definedNames>
  <calcPr calcId="181029" calcMode="autoNoTable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1" i="1" l="1"/>
  <c r="AC14" i="1"/>
  <c r="AC16" i="1"/>
  <c r="AC18" i="1"/>
  <c r="AC20" i="1"/>
  <c r="AC21" i="1"/>
  <c r="AC22" i="1"/>
  <c r="AC31" i="1"/>
  <c r="AC35" i="1"/>
  <c r="AC40" i="1"/>
  <c r="AC48" i="1"/>
  <c r="AC49" i="1"/>
  <c r="AC52" i="1"/>
  <c r="AC53" i="1"/>
  <c r="AC8" i="1"/>
  <c r="AD10" i="1" l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" i="1"/>
  <c r="AD7" i="1"/>
  <c r="AD8" i="1"/>
  <c r="AD9" i="1"/>
  <c r="AA9" i="1"/>
  <c r="Q7" i="1"/>
  <c r="AA7" i="1" s="1"/>
  <c r="Q8" i="1"/>
  <c r="AA8" i="1" s="1"/>
  <c r="Q11" i="1"/>
  <c r="AA11" i="1" s="1"/>
  <c r="Q14" i="1"/>
  <c r="AA14" i="1" s="1"/>
  <c r="Q16" i="1"/>
  <c r="AA16" i="1" s="1"/>
  <c r="Q18" i="1"/>
  <c r="AA18" i="1" s="1"/>
  <c r="Q20" i="1"/>
  <c r="AA20" i="1" s="1"/>
  <c r="Q21" i="1"/>
  <c r="AA21" i="1" s="1"/>
  <c r="Q22" i="1"/>
  <c r="AA22" i="1" s="1"/>
  <c r="AA23" i="1"/>
  <c r="AA26" i="1"/>
  <c r="Q31" i="1"/>
  <c r="AA31" i="1" s="1"/>
  <c r="AA33" i="1"/>
  <c r="Q35" i="1"/>
  <c r="AA35" i="1" s="1"/>
  <c r="Q40" i="1"/>
  <c r="AA40" i="1" s="1"/>
  <c r="AA43" i="1"/>
  <c r="AA45" i="1"/>
  <c r="AA46" i="1"/>
  <c r="Q47" i="1"/>
  <c r="AA47" i="1" s="1"/>
  <c r="Q48" i="1"/>
  <c r="AA48" i="1" s="1"/>
  <c r="Q49" i="1"/>
  <c r="AA49" i="1" s="1"/>
  <c r="Q52" i="1"/>
  <c r="AA52" i="1" s="1"/>
  <c r="Q53" i="1"/>
  <c r="AA53" i="1" s="1"/>
  <c r="AA55" i="1"/>
  <c r="Q6" i="1"/>
  <c r="AA6" i="1" l="1"/>
  <c r="F42" i="1"/>
  <c r="E42" i="1"/>
  <c r="O42" i="1" s="1"/>
  <c r="F37" i="1"/>
  <c r="E37" i="1"/>
  <c r="O7" i="1"/>
  <c r="T7" i="1" s="1"/>
  <c r="O8" i="1"/>
  <c r="T8" i="1" s="1"/>
  <c r="O9" i="1"/>
  <c r="P9" i="1" s="1"/>
  <c r="O10" i="1"/>
  <c r="O11" i="1"/>
  <c r="T11" i="1" s="1"/>
  <c r="O12" i="1"/>
  <c r="O13" i="1"/>
  <c r="P13" i="1" s="1"/>
  <c r="O14" i="1"/>
  <c r="T14" i="1" s="1"/>
  <c r="O15" i="1"/>
  <c r="P15" i="1" s="1"/>
  <c r="O16" i="1"/>
  <c r="T16" i="1" s="1"/>
  <c r="O17" i="1"/>
  <c r="P17" i="1" s="1"/>
  <c r="O18" i="1"/>
  <c r="T18" i="1" s="1"/>
  <c r="O19" i="1"/>
  <c r="P19" i="1" s="1"/>
  <c r="Q19" i="1" s="1"/>
  <c r="O20" i="1"/>
  <c r="T20" i="1" s="1"/>
  <c r="O21" i="1"/>
  <c r="T21" i="1" s="1"/>
  <c r="O22" i="1"/>
  <c r="T22" i="1" s="1"/>
  <c r="O23" i="1"/>
  <c r="T23" i="1" s="1"/>
  <c r="O24" i="1"/>
  <c r="O25" i="1"/>
  <c r="P25" i="1" s="1"/>
  <c r="Q25" i="1" s="1"/>
  <c r="O26" i="1"/>
  <c r="T26" i="1" s="1"/>
  <c r="O27" i="1"/>
  <c r="P27" i="1" s="1"/>
  <c r="O28" i="1"/>
  <c r="P28" i="1" s="1"/>
  <c r="O29" i="1"/>
  <c r="P29" i="1" s="1"/>
  <c r="Q29" i="1" s="1"/>
  <c r="O30" i="1"/>
  <c r="O31" i="1"/>
  <c r="T31" i="1" s="1"/>
  <c r="O32" i="1"/>
  <c r="O33" i="1"/>
  <c r="T33" i="1" s="1"/>
  <c r="O34" i="1"/>
  <c r="O35" i="1"/>
  <c r="T35" i="1" s="1"/>
  <c r="O36" i="1"/>
  <c r="O38" i="1"/>
  <c r="P38" i="1" s="1"/>
  <c r="O39" i="1"/>
  <c r="O40" i="1"/>
  <c r="T40" i="1" s="1"/>
  <c r="O41" i="1"/>
  <c r="O43" i="1"/>
  <c r="T43" i="1" s="1"/>
  <c r="O44" i="1"/>
  <c r="O45" i="1"/>
  <c r="T45" i="1" s="1"/>
  <c r="O46" i="1"/>
  <c r="T46" i="1" s="1"/>
  <c r="O47" i="1"/>
  <c r="T47" i="1" s="1"/>
  <c r="O48" i="1"/>
  <c r="T48" i="1" s="1"/>
  <c r="O49" i="1"/>
  <c r="T49" i="1" s="1"/>
  <c r="O50" i="1"/>
  <c r="O51" i="1"/>
  <c r="P51" i="1" s="1"/>
  <c r="O52" i="1"/>
  <c r="T52" i="1" s="1"/>
  <c r="O53" i="1"/>
  <c r="T53" i="1" s="1"/>
  <c r="O54" i="1"/>
  <c r="P54" i="1" s="1"/>
  <c r="O55" i="1"/>
  <c r="T55" i="1" s="1"/>
  <c r="O56" i="1"/>
  <c r="O57" i="1"/>
  <c r="P57" i="1" s="1"/>
  <c r="O58" i="1"/>
  <c r="O59" i="1"/>
  <c r="P59" i="1" s="1"/>
  <c r="O60" i="1"/>
  <c r="P60" i="1" s="1"/>
  <c r="O61" i="1"/>
  <c r="P61" i="1" s="1"/>
  <c r="Q61" i="1" s="1"/>
  <c r="AA61" i="1" s="1"/>
  <c r="O6" i="1"/>
  <c r="U6" i="1" s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1" i="1"/>
  <c r="K40" i="1"/>
  <c r="K39" i="1"/>
  <c r="K38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Y5" i="1"/>
  <c r="X5" i="1"/>
  <c r="W5" i="1"/>
  <c r="V5" i="1"/>
  <c r="R5" i="1"/>
  <c r="N5" i="1"/>
  <c r="M5" i="1"/>
  <c r="L5" i="1"/>
  <c r="J5" i="1"/>
  <c r="T6" i="1" l="1"/>
  <c r="AA60" i="1"/>
  <c r="T60" i="1"/>
  <c r="AA54" i="1"/>
  <c r="T54" i="1"/>
  <c r="AA28" i="1"/>
  <c r="T28" i="1"/>
  <c r="T61" i="1"/>
  <c r="AA59" i="1"/>
  <c r="T59" i="1"/>
  <c r="AA57" i="1"/>
  <c r="T57" i="1"/>
  <c r="AA51" i="1"/>
  <c r="T51" i="1"/>
  <c r="AA38" i="1"/>
  <c r="T38" i="1"/>
  <c r="AA29" i="1"/>
  <c r="T29" i="1"/>
  <c r="AA27" i="1"/>
  <c r="T27" i="1"/>
  <c r="AA25" i="1"/>
  <c r="T25" i="1"/>
  <c r="AA19" i="1"/>
  <c r="T19" i="1"/>
  <c r="AA17" i="1"/>
  <c r="T17" i="1"/>
  <c r="AA15" i="1"/>
  <c r="T15" i="1"/>
  <c r="AA13" i="1"/>
  <c r="T13" i="1"/>
  <c r="T9" i="1"/>
  <c r="F5" i="1"/>
  <c r="P42" i="1"/>
  <c r="AA42" i="1" s="1"/>
  <c r="P41" i="1"/>
  <c r="P39" i="1"/>
  <c r="P58" i="1"/>
  <c r="P56" i="1"/>
  <c r="P50" i="1"/>
  <c r="P44" i="1"/>
  <c r="P36" i="1"/>
  <c r="P34" i="1"/>
  <c r="P32" i="1"/>
  <c r="P30" i="1"/>
  <c r="Q30" i="1" s="1"/>
  <c r="P24" i="1"/>
  <c r="P12" i="1"/>
  <c r="P10" i="1"/>
  <c r="U43" i="1"/>
  <c r="U38" i="1"/>
  <c r="U33" i="1"/>
  <c r="U29" i="1"/>
  <c r="U27" i="1"/>
  <c r="U23" i="1"/>
  <c r="U19" i="1"/>
  <c r="U17" i="1"/>
  <c r="U13" i="1"/>
  <c r="U11" i="1"/>
  <c r="U7" i="1"/>
  <c r="U59" i="1"/>
  <c r="U51" i="1"/>
  <c r="U61" i="1"/>
  <c r="U57" i="1"/>
  <c r="U53" i="1"/>
  <c r="U49" i="1"/>
  <c r="U45" i="1"/>
  <c r="U40" i="1"/>
  <c r="U35" i="1"/>
  <c r="U31" i="1"/>
  <c r="U25" i="1"/>
  <c r="U21" i="1"/>
  <c r="U15" i="1"/>
  <c r="U9" i="1"/>
  <c r="U55" i="1"/>
  <c r="U47" i="1"/>
  <c r="U42" i="1"/>
  <c r="U60" i="1"/>
  <c r="U58" i="1"/>
  <c r="U56" i="1"/>
  <c r="U54" i="1"/>
  <c r="U52" i="1"/>
  <c r="U50" i="1"/>
  <c r="U48" i="1"/>
  <c r="U46" i="1"/>
  <c r="U44" i="1"/>
  <c r="U41" i="1"/>
  <c r="U39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O37" i="1"/>
  <c r="P37" i="1" s="1"/>
  <c r="AA37" i="1" s="1"/>
  <c r="E5" i="1"/>
  <c r="K42" i="1"/>
  <c r="K37" i="1"/>
  <c r="K5" i="1" l="1"/>
  <c r="O5" i="1"/>
  <c r="AA10" i="1"/>
  <c r="T10" i="1"/>
  <c r="AA24" i="1"/>
  <c r="T24" i="1"/>
  <c r="AA32" i="1"/>
  <c r="T32" i="1"/>
  <c r="AA36" i="1"/>
  <c r="T36" i="1"/>
  <c r="AA50" i="1"/>
  <c r="T50" i="1"/>
  <c r="AA58" i="1"/>
  <c r="T58" i="1"/>
  <c r="AA41" i="1"/>
  <c r="T41" i="1"/>
  <c r="Q5" i="1"/>
  <c r="T37" i="1"/>
  <c r="AA12" i="1"/>
  <c r="T12" i="1"/>
  <c r="AA30" i="1"/>
  <c r="T30" i="1"/>
  <c r="AA34" i="1"/>
  <c r="T34" i="1"/>
  <c r="AA44" i="1"/>
  <c r="T44" i="1"/>
  <c r="AA56" i="1"/>
  <c r="T56" i="1"/>
  <c r="AA39" i="1"/>
  <c r="T39" i="1"/>
  <c r="T42" i="1"/>
  <c r="U37" i="1"/>
  <c r="AA5" i="1" l="1"/>
  <c r="P5" i="1"/>
</calcChain>
</file>

<file path=xl/sharedStrings.xml><?xml version="1.0" encoding="utf-8"?>
<sst xmlns="http://schemas.openxmlformats.org/spreadsheetml/2006/main" count="187" uniqueCount="96">
  <si>
    <t>Номенклатура</t>
  </si>
  <si>
    <t>Ед. изм.</t>
  </si>
  <si>
    <t>Начальный остаток</t>
  </si>
  <si>
    <t>Приход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</si>
  <si>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</si>
  <si>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</si>
  <si>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</si>
  <si>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</si>
  <si>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</si>
  <si>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</si>
  <si>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</si>
  <si>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</si>
  <si>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</si>
  <si>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</si>
  <si>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</si>
  <si>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</si>
  <si>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</si>
  <si>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</si>
  <si>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</si>
  <si>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</si>
  <si>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</si>
  <si>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</si>
  <si>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</si>
  <si>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</si>
  <si>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</si>
  <si>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</si>
  <si>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01,03,</t>
  </si>
  <si>
    <t>26,02,</t>
  </si>
  <si>
    <t>16,01,</t>
  </si>
  <si>
    <t>09,01,</t>
  </si>
  <si>
    <t>29,12,</t>
  </si>
  <si>
    <t>БОНУС_Пельмени Бульмени с говядиной и свининой Горячая штучка 0,43  ПОКОМ</t>
  </si>
  <si>
    <t>шт</t>
  </si>
  <si>
    <t>БОНУС_Пельмени Отборные из свинины и говядины 0,9 кг ТМ Стародворье ТС Медвежье ушко  ПОКОМ</t>
  </si>
  <si>
    <t>Вареники замороженные постные Благолепные с картофелем и грибами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</si>
  <si>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</si>
  <si>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</si>
  <si>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</si>
  <si>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</si>
  <si>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</si>
  <si>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</si>
  <si>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</si>
  <si>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</si>
  <si>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</si>
  <si>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</si>
  <si>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Жар-боллы с курочкой и сыром,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</si>
  <si>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</si>
  <si>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</si>
  <si>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</si>
  <si>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</si>
  <si>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</si>
  <si>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</si>
  <si>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</si>
  <si>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</si>
  <si>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</si>
  <si>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</si>
  <si>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</si>
  <si>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</si>
  <si>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Grandmeni с говядиной ТМ Горячая  0,75 кг.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</si>
  <si>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</si>
  <si>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</si>
  <si>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</si>
  <si>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</si>
  <si>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</si>
  <si>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</si>
  <si>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</si>
  <si>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</si>
  <si>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сфера, ВЕС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</si>
  <si>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</si>
  <si>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</si>
  <si>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</si>
  <si>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</si>
  <si>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</si>
  <si>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</si>
  <si>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</si>
  <si>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Сосиски Сливушки #нежнушки ТМ Вязанка  0,33 кг.  ПОКОМ</t>
  </si>
  <si>
    <t>Фрайпицца с ветчиной и грибами 3,0 кг. ВЕС.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</si>
  <si>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</si>
  <si>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</si>
  <si>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</si>
  <si>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</si>
  <si>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</si>
  <si>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</si>
  <si>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</si>
  <si>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</si>
  <si>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</si>
  <si>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</si>
  <si>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</si>
  <si>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</si>
  <si>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необходимо увеличить продажи!!!</t>
  </si>
  <si>
    <t>есть ли в наличии???</t>
  </si>
  <si>
    <t>Продажи</t>
  </si>
  <si>
    <t>Св</t>
  </si>
  <si>
    <t>задвоенное СКЮ</t>
  </si>
  <si>
    <t>усредн.</t>
  </si>
  <si>
    <t>08,03,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</si>
</sst>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5" fillId="5" borderId="1" xfId="1" applyNumberFormat="1" applyFont="1" applyFill="1"/>
    <xf numFmtId="164" fontId="6" fillId="6" borderId="1" xfId="1" applyNumberFormat="1" applyFont="1" applyFill="1"/>
    <xf numFmtId="164" fontId="1" fillId="0" borderId="1" xfId="1" applyNumberFormat="1" applyFill="1"/>
    <xf numFmtId="164" fontId="7" fillId="2" borderId="1" xfId="1" applyNumberFormat="1" applyFont="1" applyFill="1"/>
    <xf numFmtId="164" fontId="1" fillId="0" borderId="1" xfId="1" applyNumberFormat="1" applyAlignment="1">
      <alignment horizontal="left"/>
    </xf>
    <xf numFmtId="164" fontId="1" fillId="0" borderId="1" xfId="1" applyNumberFormat="1" applyFont="1" applyFill="1"/>
    <xf numFmtId="165" fontId="3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6" borderId="3" xfId="1" applyNumberFormat="1" applyFill="1" applyBorder="1"/>
    <xf numFmtId="164" fontId="1" fillId="0" borderId="3" xfId="1" applyNumberFormat="1" applyFill="1" applyBorder="1"/>
    <xf numFmtId="164" fontId="1" fillId="7" borderId="3" xfId="1" applyNumberFormat="1" applyFill="1" applyBorder="1"/>
    <xf numFmtId="164" fontId="3" fillId="2" borderId="4" xfId="1" applyNumberFormat="1" applyFont="1" applyFill="1" applyBorder="1"/>
    <xf numFmtId="164" fontId="1" fillId="0" borderId="5" xfId="1" applyNumberFormat="1" applyBorder="1"/>
    <xf numFmtId="164" fontId="1" fillId="3" borderId="5" xfId="1" applyNumberFormat="1" applyFill="1" applyBorder="1"/>
    <xf numFmtId="164" fontId="1" fillId="0" borderId="6" xfId="1" applyNumberFormat="1" applyBorder="1"/>
    <xf numFmtId="164" fontId="1" fillId="5" borderId="6" xfId="1" applyNumberFormat="1" applyFill="1" applyBorder="1"/>
    <xf numFmtId="164" fontId="1" fillId="0" borderId="7" xfId="1" applyNumberFormat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ySplit="5" topLeftCell="A6" activePane="bottomLeft" state="frozen"/>
      <selection pane="bottomLeft" activeCell="AF9" sqref="AF9"/>
    </sheetView>
  </sheetViews>
  <sheetFormatPr defaultRowHeight="15" x14ac:dyDescent="0.25"/>
  <cols>
    <col min="1" max="1" width="60" customWidth="1"/>
    <col min="2" max="2" width="4" customWidth="1"/>
    <col min="3" max="6" width="6.85546875" customWidth="1"/>
    <col min="7" max="7" width="5.28515625" style="7" customWidth="1"/>
    <col min="8" max="8" width="7.42578125" customWidth="1"/>
    <col min="9" max="9" width="1.140625" customWidth="1"/>
    <col min="10" max="10" width="7" customWidth="1"/>
    <col min="11" max="11" width="6.85546875" customWidth="1"/>
    <col min="12" max="14" width="1" customWidth="1"/>
    <col min="15" max="15" width="11.85546875" customWidth="1"/>
    <col min="16" max="18" width="8.5703125" customWidth="1"/>
    <col min="19" max="19" width="23.42578125" customWidth="1"/>
    <col min="20" max="21" width="5.42578125" customWidth="1"/>
    <col min="22" max="25" width="6.85546875" customWidth="1"/>
    <col min="26" max="26" width="35.28515625" customWidth="1"/>
    <col min="27" max="27" width="8" customWidth="1"/>
    <col min="28" max="28" width="8" style="7" customWidth="1"/>
    <col min="29" max="29" width="8" style="11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5"/>
      <c r="AC1" s="9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ht="15.75" thickBot="1" x14ac:dyDescent="0.3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5"/>
      <c r="AC2" s="9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16" t="s">
        <v>91</v>
      </c>
      <c r="F3" s="2" t="s">
        <v>4</v>
      </c>
      <c r="G3" s="6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3" t="s">
        <v>14</v>
      </c>
      <c r="Q3" s="25" t="s">
        <v>94</v>
      </c>
      <c r="R3" s="8" t="s">
        <v>15</v>
      </c>
      <c r="S3" s="8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20</v>
      </c>
      <c r="AA3" s="2" t="s">
        <v>21</v>
      </c>
      <c r="AB3" s="6" t="s">
        <v>22</v>
      </c>
      <c r="AC3" s="19" t="s">
        <v>23</v>
      </c>
      <c r="AD3" s="2" t="s">
        <v>24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25</v>
      </c>
      <c r="O4" s="1" t="s">
        <v>26</v>
      </c>
      <c r="P4" s="1"/>
      <c r="Q4" s="26"/>
      <c r="R4" s="1"/>
      <c r="S4" s="1"/>
      <c r="T4" s="1"/>
      <c r="U4" s="1"/>
      <c r="V4" s="1" t="s">
        <v>27</v>
      </c>
      <c r="W4" s="1" t="s">
        <v>28</v>
      </c>
      <c r="X4" s="1" t="s">
        <v>29</v>
      </c>
      <c r="Y4" s="1" t="s">
        <v>30</v>
      </c>
      <c r="Z4" s="1"/>
      <c r="AA4" s="1"/>
      <c r="AB4" s="5"/>
      <c r="AC4" s="9" t="s">
        <v>95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4280.28</v>
      </c>
      <c r="F5" s="4">
        <f>SUM(F6:F495)</f>
        <v>14245.159999999998</v>
      </c>
      <c r="G5" s="5"/>
      <c r="H5" s="1"/>
      <c r="I5" s="1"/>
      <c r="J5" s="4">
        <f t="shared" ref="J5:R5" si="0">SUM(J6:J495)</f>
        <v>4238.8999999999996</v>
      </c>
      <c r="K5" s="4">
        <f t="shared" si="0"/>
        <v>41.38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856.05600000000015</v>
      </c>
      <c r="P5" s="4">
        <f t="shared" si="0"/>
        <v>14079.820000000002</v>
      </c>
      <c r="Q5" s="27">
        <f t="shared" si="0"/>
        <v>15785.1</v>
      </c>
      <c r="R5" s="4">
        <f t="shared" si="0"/>
        <v>14001</v>
      </c>
      <c r="S5" s="17"/>
      <c r="T5" s="1"/>
      <c r="U5" s="1"/>
      <c r="V5" s="4">
        <f>SUM(V6:V495)</f>
        <v>488.31999999999994</v>
      </c>
      <c r="W5" s="4">
        <f>SUM(W6:W495)</f>
        <v>760.88000000000022</v>
      </c>
      <c r="X5" s="4">
        <f>SUM(X6:X495)</f>
        <v>509.55</v>
      </c>
      <c r="Y5" s="4">
        <f>SUM(Y6:Y495)</f>
        <v>941.37999999999988</v>
      </c>
      <c r="Z5" s="1"/>
      <c r="AA5" s="4">
        <f>SUM(AA6:AA495)</f>
        <v>5984.1240000000007</v>
      </c>
      <c r="AB5" s="5"/>
      <c r="AC5" s="10">
        <f>SUM(AC6:AC495)</f>
        <v>1409</v>
      </c>
      <c r="AD5" s="4">
        <f>SUM(AD6:AD495)</f>
        <v>5939.8600000000006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2" t="s">
        <v>31</v>
      </c>
      <c r="B6" s="1" t="s">
        <v>32</v>
      </c>
      <c r="C6" s="1">
        <v>-2</v>
      </c>
      <c r="D6" s="1"/>
      <c r="E6" s="13">
        <v>20</v>
      </c>
      <c r="F6" s="13">
        <v>-24</v>
      </c>
      <c r="G6" s="5">
        <v>0</v>
      </c>
      <c r="H6" s="1" t="e">
        <v>#N/A</v>
      </c>
      <c r="I6" s="1"/>
      <c r="J6" s="1">
        <v>20</v>
      </c>
      <c r="K6" s="1">
        <f t="shared" ref="K6:K34" si="1">E6-J6</f>
        <v>0</v>
      </c>
      <c r="L6" s="1"/>
      <c r="M6" s="1"/>
      <c r="N6" s="1"/>
      <c r="O6" s="1">
        <f>E6/5</f>
        <v>4</v>
      </c>
      <c r="P6" s="20"/>
      <c r="Q6" s="28">
        <f>P6</f>
        <v>0</v>
      </c>
      <c r="R6" s="21"/>
      <c r="S6" s="1"/>
      <c r="T6" s="1">
        <f>(F6+Q6)/O6</f>
        <v>-6</v>
      </c>
      <c r="U6" s="1">
        <f>F6/O6</f>
        <v>-6</v>
      </c>
      <c r="V6" s="1">
        <v>2.4</v>
      </c>
      <c r="W6" s="1">
        <v>4.2</v>
      </c>
      <c r="X6" s="1">
        <v>0.25</v>
      </c>
      <c r="Y6" s="1">
        <v>3.6</v>
      </c>
      <c r="Z6" s="1"/>
      <c r="AA6" s="1">
        <f>Q6*G6</f>
        <v>0</v>
      </c>
      <c r="AB6" s="5">
        <v>0</v>
      </c>
      <c r="AC6" s="9">
        <v>0</v>
      </c>
      <c r="AD6" s="1">
        <f t="shared" ref="AD6:AD8" si="2">AC6*AB6*G6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2" t="s">
        <v>33</v>
      </c>
      <c r="B7" s="1" t="s">
        <v>32</v>
      </c>
      <c r="C7" s="1">
        <v>-6</v>
      </c>
      <c r="D7" s="1"/>
      <c r="E7" s="13">
        <v>25</v>
      </c>
      <c r="F7" s="13">
        <v>-32</v>
      </c>
      <c r="G7" s="5">
        <v>0</v>
      </c>
      <c r="H7" s="1" t="e">
        <v>#N/A</v>
      </c>
      <c r="I7" s="1"/>
      <c r="J7" s="1">
        <v>25</v>
      </c>
      <c r="K7" s="1">
        <f t="shared" si="1"/>
        <v>0</v>
      </c>
      <c r="L7" s="1"/>
      <c r="M7" s="1"/>
      <c r="N7" s="1"/>
      <c r="O7" s="1">
        <f t="shared" ref="O7:O61" si="3">E7/5</f>
        <v>5</v>
      </c>
      <c r="P7" s="20"/>
      <c r="Q7" s="28">
        <f t="shared" ref="Q7:Q61" si="4">P7</f>
        <v>0</v>
      </c>
      <c r="R7" s="21"/>
      <c r="S7" s="1"/>
      <c r="T7" s="1">
        <f t="shared" ref="T7:T61" si="5">(F7+Q7)/O7</f>
        <v>-6.4</v>
      </c>
      <c r="U7" s="1">
        <f t="shared" ref="U7:U61" si="6">F7/O7</f>
        <v>-6.4</v>
      </c>
      <c r="V7" s="1">
        <v>5</v>
      </c>
      <c r="W7" s="1">
        <v>2.4</v>
      </c>
      <c r="X7" s="1">
        <v>0.75</v>
      </c>
      <c r="Y7" s="1">
        <v>11.2</v>
      </c>
      <c r="Z7" s="1"/>
      <c r="AA7" s="1">
        <f t="shared" ref="AA7:AA60" si="7">Q7*G7</f>
        <v>0</v>
      </c>
      <c r="AB7" s="5">
        <v>0</v>
      </c>
      <c r="AC7" s="9">
        <v>0</v>
      </c>
      <c r="AD7" s="1">
        <f t="shared" si="2"/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35</v>
      </c>
      <c r="C8" s="1">
        <v>35</v>
      </c>
      <c r="D8" s="1"/>
      <c r="E8" s="1"/>
      <c r="F8" s="1">
        <v>30</v>
      </c>
      <c r="G8" s="5">
        <v>1</v>
      </c>
      <c r="H8" s="1">
        <v>90</v>
      </c>
      <c r="I8" s="1"/>
      <c r="J8" s="1"/>
      <c r="K8" s="1">
        <f t="shared" si="1"/>
        <v>0</v>
      </c>
      <c r="L8" s="1"/>
      <c r="M8" s="1"/>
      <c r="N8" s="1"/>
      <c r="O8" s="1">
        <f t="shared" si="3"/>
        <v>0</v>
      </c>
      <c r="P8" s="20"/>
      <c r="Q8" s="28">
        <f t="shared" si="4"/>
        <v>0</v>
      </c>
      <c r="R8" s="21"/>
      <c r="S8" s="17"/>
      <c r="T8" s="1" t="e">
        <f t="shared" si="5"/>
        <v>#DIV/0!</v>
      </c>
      <c r="U8" s="1" t="e">
        <f t="shared" si="6"/>
        <v>#DIV/0!</v>
      </c>
      <c r="V8" s="1">
        <v>0</v>
      </c>
      <c r="W8" s="1">
        <v>1</v>
      </c>
      <c r="X8" s="1">
        <v>0</v>
      </c>
      <c r="Y8" s="1">
        <v>2</v>
      </c>
      <c r="Z8" s="14" t="s">
        <v>89</v>
      </c>
      <c r="AA8" s="1">
        <f t="shared" si="7"/>
        <v>0</v>
      </c>
      <c r="AB8" s="5">
        <v>5</v>
      </c>
      <c r="AC8" s="9">
        <f t="shared" ref="AC8:AC53" si="8">Q8/AB8</f>
        <v>0</v>
      </c>
      <c r="AD8" s="1">
        <f t="shared" si="2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32</v>
      </c>
      <c r="C9" s="1">
        <v>305</v>
      </c>
      <c r="D9" s="1"/>
      <c r="E9" s="1">
        <v>111</v>
      </c>
      <c r="F9" s="1">
        <v>172</v>
      </c>
      <c r="G9" s="5">
        <v>0.3</v>
      </c>
      <c r="H9" s="1">
        <v>180</v>
      </c>
      <c r="I9" s="1"/>
      <c r="J9" s="1">
        <v>111</v>
      </c>
      <c r="K9" s="1">
        <f t="shared" si="1"/>
        <v>0</v>
      </c>
      <c r="L9" s="1"/>
      <c r="M9" s="1"/>
      <c r="N9" s="1"/>
      <c r="O9" s="1">
        <f t="shared" si="3"/>
        <v>22.2</v>
      </c>
      <c r="P9" s="20">
        <f>30*O9-F9</f>
        <v>494</v>
      </c>
      <c r="Q9" s="28">
        <v>550</v>
      </c>
      <c r="R9" s="21">
        <v>600</v>
      </c>
      <c r="S9" s="17" t="s">
        <v>92</v>
      </c>
      <c r="T9" s="1">
        <f t="shared" si="5"/>
        <v>32.522522522522522</v>
      </c>
      <c r="U9" s="1">
        <f t="shared" si="6"/>
        <v>7.7477477477477477</v>
      </c>
      <c r="V9" s="1">
        <v>4.5999999999999996</v>
      </c>
      <c r="W9" s="1">
        <v>14.8</v>
      </c>
      <c r="X9" s="1">
        <v>17</v>
      </c>
      <c r="Y9" s="1">
        <v>16.600000000000001</v>
      </c>
      <c r="Z9" s="1"/>
      <c r="AA9" s="1">
        <f>Q9*G9</f>
        <v>165</v>
      </c>
      <c r="AB9" s="5">
        <v>12</v>
      </c>
      <c r="AC9" s="9">
        <v>45</v>
      </c>
      <c r="AD9" s="1">
        <f>AC9*AB9*G9</f>
        <v>162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32</v>
      </c>
      <c r="C10" s="1">
        <v>785</v>
      </c>
      <c r="D10" s="1"/>
      <c r="E10" s="1">
        <v>183</v>
      </c>
      <c r="F10" s="1">
        <v>586</v>
      </c>
      <c r="G10" s="5">
        <v>0.3</v>
      </c>
      <c r="H10" s="1">
        <v>180</v>
      </c>
      <c r="I10" s="1"/>
      <c r="J10" s="1">
        <v>183</v>
      </c>
      <c r="K10" s="1">
        <f t="shared" si="1"/>
        <v>0</v>
      </c>
      <c r="L10" s="1"/>
      <c r="M10" s="1"/>
      <c r="N10" s="1"/>
      <c r="O10" s="1">
        <f t="shared" si="3"/>
        <v>36.6</v>
      </c>
      <c r="P10" s="20">
        <f t="shared" ref="P10:P58" si="9">30*O10-F10</f>
        <v>512</v>
      </c>
      <c r="Q10" s="28">
        <v>550</v>
      </c>
      <c r="R10" s="21">
        <v>600</v>
      </c>
      <c r="S10" s="17" t="s">
        <v>92</v>
      </c>
      <c r="T10" s="1">
        <f t="shared" si="5"/>
        <v>31.038251366120218</v>
      </c>
      <c r="U10" s="1">
        <f t="shared" si="6"/>
        <v>16.010928961748633</v>
      </c>
      <c r="V10" s="1">
        <v>6.2</v>
      </c>
      <c r="W10" s="1">
        <v>38</v>
      </c>
      <c r="X10" s="1">
        <v>12.5</v>
      </c>
      <c r="Y10" s="1">
        <v>29.4</v>
      </c>
      <c r="Z10" s="1"/>
      <c r="AA10" s="1">
        <f t="shared" si="7"/>
        <v>165</v>
      </c>
      <c r="AB10" s="5">
        <v>12</v>
      </c>
      <c r="AC10" s="9">
        <v>45</v>
      </c>
      <c r="AD10" s="1">
        <f t="shared" ref="AD10:AD61" si="10">AC10*AB10*G10</f>
        <v>162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38</v>
      </c>
      <c r="B11" s="1" t="s">
        <v>32</v>
      </c>
      <c r="C11" s="1">
        <v>1269</v>
      </c>
      <c r="D11" s="1"/>
      <c r="E11" s="1">
        <v>128</v>
      </c>
      <c r="F11" s="1">
        <v>1116</v>
      </c>
      <c r="G11" s="5">
        <v>0.3</v>
      </c>
      <c r="H11" s="1">
        <v>180</v>
      </c>
      <c r="I11" s="1"/>
      <c r="J11" s="1">
        <v>128</v>
      </c>
      <c r="K11" s="1">
        <f t="shared" si="1"/>
        <v>0</v>
      </c>
      <c r="L11" s="1"/>
      <c r="M11" s="1"/>
      <c r="N11" s="1"/>
      <c r="O11" s="1">
        <f t="shared" si="3"/>
        <v>25.6</v>
      </c>
      <c r="P11" s="20"/>
      <c r="Q11" s="28">
        <f t="shared" si="4"/>
        <v>0</v>
      </c>
      <c r="R11" s="21"/>
      <c r="S11" s="17"/>
      <c r="T11" s="1">
        <f t="shared" si="5"/>
        <v>43.59375</v>
      </c>
      <c r="U11" s="1">
        <f t="shared" si="6"/>
        <v>43.59375</v>
      </c>
      <c r="V11" s="1">
        <v>6.8</v>
      </c>
      <c r="W11" s="1">
        <v>42.6</v>
      </c>
      <c r="X11" s="1">
        <v>24.5</v>
      </c>
      <c r="Y11" s="1">
        <v>43.6</v>
      </c>
      <c r="Z11" s="14" t="s">
        <v>89</v>
      </c>
      <c r="AA11" s="1">
        <f t="shared" si="7"/>
        <v>0</v>
      </c>
      <c r="AB11" s="5">
        <v>12</v>
      </c>
      <c r="AC11" s="9">
        <f t="shared" si="8"/>
        <v>0</v>
      </c>
      <c r="AD11" s="1">
        <f t="shared" si="10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32</v>
      </c>
      <c r="C12" s="1">
        <v>68</v>
      </c>
      <c r="D12" s="1"/>
      <c r="E12" s="1">
        <v>25</v>
      </c>
      <c r="F12" s="1">
        <v>38</v>
      </c>
      <c r="G12" s="5">
        <v>0.3</v>
      </c>
      <c r="H12" s="1">
        <v>180</v>
      </c>
      <c r="I12" s="1"/>
      <c r="J12" s="1">
        <v>25</v>
      </c>
      <c r="K12" s="1">
        <f t="shared" si="1"/>
        <v>0</v>
      </c>
      <c r="L12" s="1"/>
      <c r="M12" s="1"/>
      <c r="N12" s="1"/>
      <c r="O12" s="1">
        <f t="shared" si="3"/>
        <v>5</v>
      </c>
      <c r="P12" s="20">
        <f t="shared" si="9"/>
        <v>112</v>
      </c>
      <c r="Q12" s="29">
        <v>200</v>
      </c>
      <c r="R12" s="22">
        <v>400</v>
      </c>
      <c r="S12" s="17" t="s">
        <v>92</v>
      </c>
      <c r="T12" s="1">
        <f t="shared" si="5"/>
        <v>47.6</v>
      </c>
      <c r="U12" s="1">
        <f t="shared" si="6"/>
        <v>7.6</v>
      </c>
      <c r="V12" s="1">
        <v>4.2</v>
      </c>
      <c r="W12" s="1">
        <v>5.6</v>
      </c>
      <c r="X12" s="1">
        <v>2</v>
      </c>
      <c r="Y12" s="1">
        <v>9.1999999999999993</v>
      </c>
      <c r="Z12" s="1"/>
      <c r="AA12" s="1">
        <f t="shared" si="7"/>
        <v>60</v>
      </c>
      <c r="AB12" s="5">
        <v>12</v>
      </c>
      <c r="AC12" s="9">
        <v>16</v>
      </c>
      <c r="AD12" s="1">
        <f t="shared" si="10"/>
        <v>57.599999999999994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40</v>
      </c>
      <c r="B13" s="1" t="s">
        <v>32</v>
      </c>
      <c r="C13" s="1">
        <v>1034</v>
      </c>
      <c r="D13" s="1"/>
      <c r="E13" s="1">
        <v>182</v>
      </c>
      <c r="F13" s="1">
        <v>823</v>
      </c>
      <c r="G13" s="5">
        <v>0.3</v>
      </c>
      <c r="H13" s="1">
        <v>180</v>
      </c>
      <c r="I13" s="1"/>
      <c r="J13" s="1">
        <v>182</v>
      </c>
      <c r="K13" s="1">
        <f t="shared" si="1"/>
        <v>0</v>
      </c>
      <c r="L13" s="1"/>
      <c r="M13" s="1"/>
      <c r="N13" s="1"/>
      <c r="O13" s="1">
        <f t="shared" si="3"/>
        <v>36.4</v>
      </c>
      <c r="P13" s="20">
        <f t="shared" si="9"/>
        <v>269</v>
      </c>
      <c r="Q13" s="28">
        <v>300</v>
      </c>
      <c r="R13" s="21">
        <v>300</v>
      </c>
      <c r="S13" s="17"/>
      <c r="T13" s="1">
        <f t="shared" si="5"/>
        <v>30.851648351648354</v>
      </c>
      <c r="U13" s="1">
        <f t="shared" si="6"/>
        <v>22.609890109890109</v>
      </c>
      <c r="V13" s="1">
        <v>20.2</v>
      </c>
      <c r="W13" s="1">
        <v>37.6</v>
      </c>
      <c r="X13" s="1">
        <v>16.75</v>
      </c>
      <c r="Y13" s="1">
        <v>58.6</v>
      </c>
      <c r="Z13" s="1"/>
      <c r="AA13" s="1">
        <f t="shared" si="7"/>
        <v>90</v>
      </c>
      <c r="AB13" s="5">
        <v>12</v>
      </c>
      <c r="AC13" s="9">
        <v>25</v>
      </c>
      <c r="AD13" s="1">
        <f t="shared" si="10"/>
        <v>90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41</v>
      </c>
      <c r="B14" s="1" t="s">
        <v>35</v>
      </c>
      <c r="C14" s="1">
        <v>91.84</v>
      </c>
      <c r="D14" s="1"/>
      <c r="E14" s="1">
        <v>7.18</v>
      </c>
      <c r="F14" s="1">
        <v>84.66</v>
      </c>
      <c r="G14" s="5">
        <v>1</v>
      </c>
      <c r="H14" s="1">
        <v>180</v>
      </c>
      <c r="I14" s="1"/>
      <c r="J14" s="1">
        <v>7.7</v>
      </c>
      <c r="K14" s="1">
        <f t="shared" si="1"/>
        <v>-0.52000000000000046</v>
      </c>
      <c r="L14" s="1"/>
      <c r="M14" s="1"/>
      <c r="N14" s="1"/>
      <c r="O14" s="1">
        <f t="shared" si="3"/>
        <v>1.4359999999999999</v>
      </c>
      <c r="P14" s="20"/>
      <c r="Q14" s="28">
        <f t="shared" si="4"/>
        <v>0</v>
      </c>
      <c r="R14" s="21"/>
      <c r="S14" s="17"/>
      <c r="T14" s="1">
        <f t="shared" si="5"/>
        <v>58.955431754874652</v>
      </c>
      <c r="U14" s="1">
        <f t="shared" si="6"/>
        <v>58.955431754874652</v>
      </c>
      <c r="V14" s="1">
        <v>0</v>
      </c>
      <c r="W14" s="1">
        <v>0</v>
      </c>
      <c r="X14" s="1">
        <v>0</v>
      </c>
      <c r="Y14" s="1">
        <v>0</v>
      </c>
      <c r="Z14" s="14" t="s">
        <v>89</v>
      </c>
      <c r="AA14" s="1">
        <f t="shared" si="7"/>
        <v>0</v>
      </c>
      <c r="AB14" s="5">
        <v>2.2400000000000002</v>
      </c>
      <c r="AC14" s="9">
        <f t="shared" si="8"/>
        <v>0</v>
      </c>
      <c r="AD14" s="1">
        <f t="shared" si="10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42</v>
      </c>
      <c r="B15" s="1" t="s">
        <v>32</v>
      </c>
      <c r="C15" s="1">
        <v>-20</v>
      </c>
      <c r="D15" s="1"/>
      <c r="E15" s="1"/>
      <c r="F15" s="1">
        <v>-20</v>
      </c>
      <c r="G15" s="5">
        <v>0.09</v>
      </c>
      <c r="H15" s="1">
        <v>180</v>
      </c>
      <c r="I15" s="1"/>
      <c r="J15" s="1"/>
      <c r="K15" s="1">
        <f t="shared" si="1"/>
        <v>0</v>
      </c>
      <c r="L15" s="1"/>
      <c r="M15" s="1"/>
      <c r="N15" s="1"/>
      <c r="O15" s="1">
        <f t="shared" si="3"/>
        <v>0</v>
      </c>
      <c r="P15" s="20">
        <f t="shared" si="9"/>
        <v>20</v>
      </c>
      <c r="Q15" s="28">
        <v>400</v>
      </c>
      <c r="R15" s="23">
        <v>500</v>
      </c>
      <c r="S15" s="17" t="s">
        <v>92</v>
      </c>
      <c r="T15" s="1" t="e">
        <f t="shared" si="5"/>
        <v>#DIV/0!</v>
      </c>
      <c r="U15" s="1" t="e">
        <f t="shared" si="6"/>
        <v>#DIV/0!</v>
      </c>
      <c r="V15" s="1">
        <v>4</v>
      </c>
      <c r="W15" s="1">
        <v>8.1999999999999993</v>
      </c>
      <c r="X15" s="1">
        <v>0.75</v>
      </c>
      <c r="Y15" s="1">
        <v>6.2</v>
      </c>
      <c r="Z15" s="1"/>
      <c r="AA15" s="1">
        <f t="shared" si="7"/>
        <v>36</v>
      </c>
      <c r="AB15" s="5">
        <v>24</v>
      </c>
      <c r="AC15" s="9">
        <v>16</v>
      </c>
      <c r="AD15" s="1">
        <f t="shared" si="10"/>
        <v>34.56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43</v>
      </c>
      <c r="B16" s="1" t="s">
        <v>32</v>
      </c>
      <c r="C16" s="1">
        <v>231</v>
      </c>
      <c r="D16" s="1">
        <v>15</v>
      </c>
      <c r="E16" s="1">
        <v>13</v>
      </c>
      <c r="F16" s="1">
        <v>228</v>
      </c>
      <c r="G16" s="5">
        <v>0.36</v>
      </c>
      <c r="H16" s="1">
        <v>180</v>
      </c>
      <c r="I16" s="1"/>
      <c r="J16" s="1">
        <v>13</v>
      </c>
      <c r="K16" s="1">
        <f t="shared" si="1"/>
        <v>0</v>
      </c>
      <c r="L16" s="1"/>
      <c r="M16" s="1"/>
      <c r="N16" s="1"/>
      <c r="O16" s="1">
        <f t="shared" si="3"/>
        <v>2.6</v>
      </c>
      <c r="P16" s="20"/>
      <c r="Q16" s="28">
        <f t="shared" si="4"/>
        <v>0</v>
      </c>
      <c r="R16" s="21">
        <v>0</v>
      </c>
      <c r="S16" s="17"/>
      <c r="T16" s="1">
        <f t="shared" si="5"/>
        <v>87.692307692307693</v>
      </c>
      <c r="U16" s="1">
        <f t="shared" si="6"/>
        <v>87.692307692307693</v>
      </c>
      <c r="V16" s="1">
        <v>4</v>
      </c>
      <c r="W16" s="1">
        <v>6.8</v>
      </c>
      <c r="X16" s="1">
        <v>1.25</v>
      </c>
      <c r="Y16" s="1">
        <v>3.6</v>
      </c>
      <c r="Z16" s="14" t="s">
        <v>89</v>
      </c>
      <c r="AA16" s="1">
        <f t="shared" si="7"/>
        <v>0</v>
      </c>
      <c r="AB16" s="5">
        <v>10</v>
      </c>
      <c r="AC16" s="9">
        <f t="shared" si="8"/>
        <v>0</v>
      </c>
      <c r="AD16" s="1">
        <f t="shared" si="10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44</v>
      </c>
      <c r="B17" s="1" t="s">
        <v>35</v>
      </c>
      <c r="C17" s="1">
        <v>44.5</v>
      </c>
      <c r="D17" s="1"/>
      <c r="E17" s="1">
        <v>22</v>
      </c>
      <c r="F17" s="1">
        <v>17</v>
      </c>
      <c r="G17" s="5">
        <v>1</v>
      </c>
      <c r="H17" s="1">
        <v>180</v>
      </c>
      <c r="I17" s="1"/>
      <c r="J17" s="1">
        <v>19.3</v>
      </c>
      <c r="K17" s="1">
        <f t="shared" si="1"/>
        <v>2.6999999999999993</v>
      </c>
      <c r="L17" s="1"/>
      <c r="M17" s="1"/>
      <c r="N17" s="1"/>
      <c r="O17" s="1">
        <f t="shared" si="3"/>
        <v>4.4000000000000004</v>
      </c>
      <c r="P17" s="20">
        <f>29*O17-F17</f>
        <v>110.60000000000001</v>
      </c>
      <c r="Q17" s="29">
        <v>111</v>
      </c>
      <c r="R17" s="24">
        <v>50</v>
      </c>
      <c r="S17" s="17"/>
      <c r="T17" s="1">
        <f t="shared" si="5"/>
        <v>29.09090909090909</v>
      </c>
      <c r="U17" s="1">
        <f t="shared" si="6"/>
        <v>3.8636363636363633</v>
      </c>
      <c r="V17" s="1">
        <v>4.4000000000000004</v>
      </c>
      <c r="W17" s="1">
        <v>4.3</v>
      </c>
      <c r="X17" s="1">
        <v>1.375</v>
      </c>
      <c r="Y17" s="1">
        <v>0</v>
      </c>
      <c r="Z17" s="1"/>
      <c r="AA17" s="1">
        <f t="shared" si="7"/>
        <v>111</v>
      </c>
      <c r="AB17" s="5">
        <v>5.5</v>
      </c>
      <c r="AC17" s="9">
        <v>20</v>
      </c>
      <c r="AD17" s="1">
        <f t="shared" si="10"/>
        <v>110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45</v>
      </c>
      <c r="B18" s="1" t="s">
        <v>35</v>
      </c>
      <c r="C18" s="1">
        <v>135</v>
      </c>
      <c r="D18" s="1"/>
      <c r="E18" s="1">
        <v>3</v>
      </c>
      <c r="F18" s="1">
        <v>132</v>
      </c>
      <c r="G18" s="5">
        <v>1</v>
      </c>
      <c r="H18" s="1">
        <v>180</v>
      </c>
      <c r="I18" s="1"/>
      <c r="J18" s="1">
        <v>3</v>
      </c>
      <c r="K18" s="1">
        <f t="shared" si="1"/>
        <v>0</v>
      </c>
      <c r="L18" s="1"/>
      <c r="M18" s="1"/>
      <c r="N18" s="1"/>
      <c r="O18" s="1">
        <f t="shared" si="3"/>
        <v>0.6</v>
      </c>
      <c r="P18" s="20"/>
      <c r="Q18" s="28">
        <f t="shared" si="4"/>
        <v>0</v>
      </c>
      <c r="R18" s="21"/>
      <c r="S18" s="17"/>
      <c r="T18" s="1">
        <f t="shared" si="5"/>
        <v>220</v>
      </c>
      <c r="U18" s="1">
        <f t="shared" si="6"/>
        <v>220</v>
      </c>
      <c r="V18" s="1">
        <v>0.6</v>
      </c>
      <c r="W18" s="1">
        <v>0.6</v>
      </c>
      <c r="X18" s="1">
        <v>0.75</v>
      </c>
      <c r="Y18" s="1">
        <v>0.6</v>
      </c>
      <c r="Z18" s="14" t="s">
        <v>89</v>
      </c>
      <c r="AA18" s="1">
        <f t="shared" si="7"/>
        <v>0</v>
      </c>
      <c r="AB18" s="5">
        <v>3</v>
      </c>
      <c r="AC18" s="9">
        <f t="shared" si="8"/>
        <v>0</v>
      </c>
      <c r="AD18" s="1">
        <f t="shared" si="10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46</v>
      </c>
      <c r="B19" s="1" t="s">
        <v>35</v>
      </c>
      <c r="C19" s="1">
        <v>59.2</v>
      </c>
      <c r="D19" s="1"/>
      <c r="E19" s="1">
        <v>11.1</v>
      </c>
      <c r="F19" s="1">
        <v>48.1</v>
      </c>
      <c r="G19" s="5">
        <v>1</v>
      </c>
      <c r="H19" s="1">
        <v>180</v>
      </c>
      <c r="I19" s="1"/>
      <c r="J19" s="1">
        <v>11.1</v>
      </c>
      <c r="K19" s="1">
        <f t="shared" si="1"/>
        <v>0</v>
      </c>
      <c r="L19" s="1"/>
      <c r="M19" s="1"/>
      <c r="N19" s="1"/>
      <c r="O19" s="1">
        <f t="shared" si="3"/>
        <v>2.2199999999999998</v>
      </c>
      <c r="P19" s="20">
        <f t="shared" si="9"/>
        <v>18.499999999999993</v>
      </c>
      <c r="Q19" s="28">
        <f t="shared" si="4"/>
        <v>18.499999999999993</v>
      </c>
      <c r="R19" s="21">
        <v>19</v>
      </c>
      <c r="S19" s="17"/>
      <c r="T19" s="1">
        <f t="shared" si="5"/>
        <v>30</v>
      </c>
      <c r="U19" s="1">
        <f t="shared" si="6"/>
        <v>21.666666666666671</v>
      </c>
      <c r="V19" s="1">
        <v>2.2200000000000002</v>
      </c>
      <c r="W19" s="1">
        <v>0.74</v>
      </c>
      <c r="X19" s="1">
        <v>0.92500000000000004</v>
      </c>
      <c r="Y19" s="1">
        <v>2.2200000000000002</v>
      </c>
      <c r="Z19" s="1"/>
      <c r="AA19" s="1">
        <f t="shared" si="7"/>
        <v>18.499999999999993</v>
      </c>
      <c r="AB19" s="5">
        <v>3.7</v>
      </c>
      <c r="AC19" s="9">
        <v>5</v>
      </c>
      <c r="AD19" s="1">
        <f t="shared" si="10"/>
        <v>18.5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47</v>
      </c>
      <c r="B20" s="1" t="s">
        <v>35</v>
      </c>
      <c r="C20" s="1">
        <v>22.2</v>
      </c>
      <c r="D20" s="1"/>
      <c r="E20" s="1"/>
      <c r="F20" s="1">
        <v>22.2</v>
      </c>
      <c r="G20" s="5">
        <v>1</v>
      </c>
      <c r="H20" s="1">
        <v>180</v>
      </c>
      <c r="I20" s="1"/>
      <c r="J20" s="1"/>
      <c r="K20" s="1">
        <f t="shared" si="1"/>
        <v>0</v>
      </c>
      <c r="L20" s="1"/>
      <c r="M20" s="1"/>
      <c r="N20" s="1"/>
      <c r="O20" s="1">
        <f t="shared" si="3"/>
        <v>0</v>
      </c>
      <c r="P20" s="20"/>
      <c r="Q20" s="28">
        <f t="shared" si="4"/>
        <v>0</v>
      </c>
      <c r="R20" s="21">
        <v>0</v>
      </c>
      <c r="S20" s="17"/>
      <c r="T20" s="1" t="e">
        <f t="shared" si="5"/>
        <v>#DIV/0!</v>
      </c>
      <c r="U20" s="1" t="e">
        <f t="shared" si="6"/>
        <v>#DIV/0!</v>
      </c>
      <c r="V20" s="1">
        <v>0</v>
      </c>
      <c r="W20" s="1">
        <v>0</v>
      </c>
      <c r="X20" s="1">
        <v>0</v>
      </c>
      <c r="Y20" s="1">
        <v>0</v>
      </c>
      <c r="Z20" s="14" t="s">
        <v>89</v>
      </c>
      <c r="AA20" s="1">
        <f t="shared" si="7"/>
        <v>0</v>
      </c>
      <c r="AB20" s="5">
        <v>3.7</v>
      </c>
      <c r="AC20" s="9">
        <f t="shared" si="8"/>
        <v>0</v>
      </c>
      <c r="AD20" s="1">
        <f t="shared" si="10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48</v>
      </c>
      <c r="B21" s="1" t="s">
        <v>32</v>
      </c>
      <c r="C21" s="1">
        <v>1419</v>
      </c>
      <c r="D21" s="1"/>
      <c r="E21" s="1">
        <v>138</v>
      </c>
      <c r="F21" s="1">
        <v>1260</v>
      </c>
      <c r="G21" s="5">
        <v>0.25</v>
      </c>
      <c r="H21" s="1">
        <v>180</v>
      </c>
      <c r="I21" s="1"/>
      <c r="J21" s="1">
        <v>138</v>
      </c>
      <c r="K21" s="1">
        <f t="shared" si="1"/>
        <v>0</v>
      </c>
      <c r="L21" s="1"/>
      <c r="M21" s="1"/>
      <c r="N21" s="1"/>
      <c r="O21" s="1">
        <f t="shared" si="3"/>
        <v>27.6</v>
      </c>
      <c r="P21" s="20"/>
      <c r="Q21" s="28">
        <f t="shared" si="4"/>
        <v>0</v>
      </c>
      <c r="R21" s="21"/>
      <c r="S21" s="17"/>
      <c r="T21" s="1">
        <f t="shared" si="5"/>
        <v>45.652173913043477</v>
      </c>
      <c r="U21" s="1">
        <f t="shared" si="6"/>
        <v>45.652173913043477</v>
      </c>
      <c r="V21" s="1">
        <v>7.6</v>
      </c>
      <c r="W21" s="1">
        <v>38.6</v>
      </c>
      <c r="X21" s="1">
        <v>12.75</v>
      </c>
      <c r="Y21" s="1">
        <v>32.200000000000003</v>
      </c>
      <c r="Z21" s="14" t="s">
        <v>89</v>
      </c>
      <c r="AA21" s="1">
        <f t="shared" si="7"/>
        <v>0</v>
      </c>
      <c r="AB21" s="5">
        <v>12</v>
      </c>
      <c r="AC21" s="9">
        <f t="shared" si="8"/>
        <v>0</v>
      </c>
      <c r="AD21" s="1">
        <f t="shared" si="10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49</v>
      </c>
      <c r="B22" s="1" t="s">
        <v>32</v>
      </c>
      <c r="C22" s="1">
        <v>1540</v>
      </c>
      <c r="D22" s="1"/>
      <c r="E22" s="1">
        <v>49</v>
      </c>
      <c r="F22" s="1">
        <v>1482</v>
      </c>
      <c r="G22" s="5">
        <v>0.25</v>
      </c>
      <c r="H22" s="1">
        <v>180</v>
      </c>
      <c r="I22" s="1"/>
      <c r="J22" s="1">
        <v>49</v>
      </c>
      <c r="K22" s="1">
        <f t="shared" si="1"/>
        <v>0</v>
      </c>
      <c r="L22" s="1"/>
      <c r="M22" s="1"/>
      <c r="N22" s="1"/>
      <c r="O22" s="1">
        <f t="shared" si="3"/>
        <v>9.8000000000000007</v>
      </c>
      <c r="P22" s="20"/>
      <c r="Q22" s="28">
        <f t="shared" si="4"/>
        <v>0</v>
      </c>
      <c r="R22" s="21"/>
      <c r="S22" s="17"/>
      <c r="T22" s="1">
        <f t="shared" si="5"/>
        <v>151.22448979591834</v>
      </c>
      <c r="U22" s="1">
        <f t="shared" si="6"/>
        <v>151.22448979591834</v>
      </c>
      <c r="V22" s="1">
        <v>6.8</v>
      </c>
      <c r="W22" s="1">
        <v>38</v>
      </c>
      <c r="X22" s="1">
        <v>12.75</v>
      </c>
      <c r="Y22" s="1">
        <v>25.8</v>
      </c>
      <c r="Z22" s="14" t="s">
        <v>89</v>
      </c>
      <c r="AA22" s="1">
        <f t="shared" si="7"/>
        <v>0</v>
      </c>
      <c r="AB22" s="5">
        <v>12</v>
      </c>
      <c r="AC22" s="9">
        <f t="shared" si="8"/>
        <v>0</v>
      </c>
      <c r="AD22" s="1">
        <f t="shared" si="10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50</v>
      </c>
      <c r="B23" s="1" t="s">
        <v>35</v>
      </c>
      <c r="C23" s="1">
        <v>59.2</v>
      </c>
      <c r="D23" s="1"/>
      <c r="E23" s="1">
        <v>3.7</v>
      </c>
      <c r="F23" s="1">
        <v>55.5</v>
      </c>
      <c r="G23" s="5">
        <v>1</v>
      </c>
      <c r="H23" s="1">
        <v>180</v>
      </c>
      <c r="I23" s="1"/>
      <c r="J23" s="1">
        <v>3.7</v>
      </c>
      <c r="K23" s="1">
        <f t="shared" si="1"/>
        <v>0</v>
      </c>
      <c r="L23" s="1"/>
      <c r="M23" s="1"/>
      <c r="N23" s="1"/>
      <c r="O23" s="1">
        <f t="shared" si="3"/>
        <v>0.74</v>
      </c>
      <c r="P23" s="20"/>
      <c r="Q23" s="29">
        <v>30</v>
      </c>
      <c r="R23" s="22">
        <v>30</v>
      </c>
      <c r="S23" s="17"/>
      <c r="T23" s="1">
        <f t="shared" si="5"/>
        <v>115.54054054054055</v>
      </c>
      <c r="U23" s="1">
        <f t="shared" si="6"/>
        <v>75</v>
      </c>
      <c r="V23" s="1">
        <v>0.74</v>
      </c>
      <c r="W23" s="1">
        <v>1.48</v>
      </c>
      <c r="X23" s="1">
        <v>0</v>
      </c>
      <c r="Y23" s="1">
        <v>0.74</v>
      </c>
      <c r="Z23" s="14" t="s">
        <v>89</v>
      </c>
      <c r="AA23" s="1">
        <f t="shared" si="7"/>
        <v>30</v>
      </c>
      <c r="AB23" s="5">
        <v>3.7</v>
      </c>
      <c r="AC23" s="9">
        <v>8</v>
      </c>
      <c r="AD23" s="1">
        <f t="shared" si="10"/>
        <v>29.6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51</v>
      </c>
      <c r="B24" s="1" t="s">
        <v>32</v>
      </c>
      <c r="C24" s="1">
        <v>133</v>
      </c>
      <c r="D24" s="1"/>
      <c r="E24" s="1">
        <v>48</v>
      </c>
      <c r="F24" s="1">
        <v>78</v>
      </c>
      <c r="G24" s="5">
        <v>0.25</v>
      </c>
      <c r="H24" s="1">
        <v>180</v>
      </c>
      <c r="I24" s="1"/>
      <c r="J24" s="1">
        <v>48</v>
      </c>
      <c r="K24" s="1">
        <f t="shared" si="1"/>
        <v>0</v>
      </c>
      <c r="L24" s="1"/>
      <c r="M24" s="1"/>
      <c r="N24" s="1"/>
      <c r="O24" s="1">
        <f t="shared" si="3"/>
        <v>9.6</v>
      </c>
      <c r="P24" s="20">
        <f t="shared" si="9"/>
        <v>210</v>
      </c>
      <c r="Q24" s="28">
        <v>300</v>
      </c>
      <c r="R24" s="21">
        <v>400</v>
      </c>
      <c r="S24" s="17" t="s">
        <v>92</v>
      </c>
      <c r="T24" s="1">
        <f t="shared" si="5"/>
        <v>39.375</v>
      </c>
      <c r="U24" s="1">
        <f t="shared" si="6"/>
        <v>8.125</v>
      </c>
      <c r="V24" s="1">
        <v>10.8</v>
      </c>
      <c r="W24" s="1">
        <v>10.8</v>
      </c>
      <c r="X24" s="1">
        <v>18.25</v>
      </c>
      <c r="Y24" s="1">
        <v>25.8</v>
      </c>
      <c r="Z24" s="1"/>
      <c r="AA24" s="1">
        <f t="shared" si="7"/>
        <v>75</v>
      </c>
      <c r="AB24" s="5">
        <v>6</v>
      </c>
      <c r="AC24" s="9">
        <v>50</v>
      </c>
      <c r="AD24" s="1">
        <f t="shared" si="10"/>
        <v>75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52</v>
      </c>
      <c r="B25" s="1" t="s">
        <v>32</v>
      </c>
      <c r="C25" s="1">
        <v>1007</v>
      </c>
      <c r="D25" s="1"/>
      <c r="E25" s="1">
        <v>158</v>
      </c>
      <c r="F25" s="1">
        <v>840</v>
      </c>
      <c r="G25" s="5">
        <v>0.25</v>
      </c>
      <c r="H25" s="1">
        <v>180</v>
      </c>
      <c r="I25" s="1"/>
      <c r="J25" s="1">
        <v>157</v>
      </c>
      <c r="K25" s="1">
        <f t="shared" si="1"/>
        <v>1</v>
      </c>
      <c r="L25" s="1"/>
      <c r="M25" s="1"/>
      <c r="N25" s="1"/>
      <c r="O25" s="1">
        <f t="shared" si="3"/>
        <v>31.6</v>
      </c>
      <c r="P25" s="20">
        <f t="shared" si="9"/>
        <v>108</v>
      </c>
      <c r="Q25" s="28">
        <f t="shared" si="4"/>
        <v>108</v>
      </c>
      <c r="R25" s="21">
        <v>108</v>
      </c>
      <c r="S25" s="17"/>
      <c r="T25" s="1">
        <f t="shared" si="5"/>
        <v>30</v>
      </c>
      <c r="U25" s="1">
        <f t="shared" si="6"/>
        <v>26.582278481012658</v>
      </c>
      <c r="V25" s="1">
        <v>20.2</v>
      </c>
      <c r="W25" s="1">
        <v>29.2</v>
      </c>
      <c r="X25" s="1">
        <v>3.5</v>
      </c>
      <c r="Y25" s="1">
        <v>10.4</v>
      </c>
      <c r="Z25" s="14" t="s">
        <v>89</v>
      </c>
      <c r="AA25" s="1">
        <f t="shared" si="7"/>
        <v>27</v>
      </c>
      <c r="AB25" s="5">
        <v>6</v>
      </c>
      <c r="AC25" s="9">
        <v>18</v>
      </c>
      <c r="AD25" s="1">
        <f t="shared" si="10"/>
        <v>27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53</v>
      </c>
      <c r="B26" s="1" t="s">
        <v>32</v>
      </c>
      <c r="C26" s="1">
        <v>326</v>
      </c>
      <c r="D26" s="1"/>
      <c r="E26" s="1">
        <v>45</v>
      </c>
      <c r="F26" s="1">
        <v>270</v>
      </c>
      <c r="G26" s="5">
        <v>0.25</v>
      </c>
      <c r="H26" s="1">
        <v>180</v>
      </c>
      <c r="I26" s="1"/>
      <c r="J26" s="1">
        <v>45</v>
      </c>
      <c r="K26" s="1">
        <f t="shared" si="1"/>
        <v>0</v>
      </c>
      <c r="L26" s="1"/>
      <c r="M26" s="1"/>
      <c r="N26" s="1"/>
      <c r="O26" s="1">
        <f t="shared" si="3"/>
        <v>9</v>
      </c>
      <c r="P26" s="20"/>
      <c r="Q26" s="29">
        <v>300</v>
      </c>
      <c r="R26" s="22">
        <v>400</v>
      </c>
      <c r="S26" s="17" t="s">
        <v>92</v>
      </c>
      <c r="T26" s="1">
        <f t="shared" si="5"/>
        <v>63.333333333333336</v>
      </c>
      <c r="U26" s="1">
        <f t="shared" si="6"/>
        <v>30</v>
      </c>
      <c r="V26" s="1">
        <v>13</v>
      </c>
      <c r="W26" s="1">
        <v>19</v>
      </c>
      <c r="X26" s="1">
        <v>3.5</v>
      </c>
      <c r="Y26" s="1">
        <v>12</v>
      </c>
      <c r="Z26" s="14" t="s">
        <v>89</v>
      </c>
      <c r="AA26" s="1">
        <f t="shared" si="7"/>
        <v>75</v>
      </c>
      <c r="AB26" s="5">
        <v>12</v>
      </c>
      <c r="AC26" s="9">
        <v>25</v>
      </c>
      <c r="AD26" s="1">
        <f t="shared" si="10"/>
        <v>75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54</v>
      </c>
      <c r="B27" s="1" t="s">
        <v>32</v>
      </c>
      <c r="C27" s="1">
        <v>159</v>
      </c>
      <c r="D27" s="1"/>
      <c r="E27" s="1">
        <v>38</v>
      </c>
      <c r="F27" s="1">
        <v>114</v>
      </c>
      <c r="G27" s="5">
        <v>0.25</v>
      </c>
      <c r="H27" s="1">
        <v>180</v>
      </c>
      <c r="I27" s="1"/>
      <c r="J27" s="1">
        <v>38</v>
      </c>
      <c r="K27" s="1">
        <f t="shared" si="1"/>
        <v>0</v>
      </c>
      <c r="L27" s="1"/>
      <c r="M27" s="1"/>
      <c r="N27" s="1"/>
      <c r="O27" s="1">
        <f t="shared" si="3"/>
        <v>7.6</v>
      </c>
      <c r="P27" s="20">
        <f t="shared" si="9"/>
        <v>114</v>
      </c>
      <c r="Q27" s="28">
        <v>200</v>
      </c>
      <c r="R27" s="21">
        <v>200</v>
      </c>
      <c r="S27" s="17" t="s">
        <v>92</v>
      </c>
      <c r="T27" s="1">
        <f t="shared" si="5"/>
        <v>41.315789473684212</v>
      </c>
      <c r="U27" s="1">
        <f t="shared" si="6"/>
        <v>15</v>
      </c>
      <c r="V27" s="1">
        <v>6.2</v>
      </c>
      <c r="W27" s="1">
        <v>9.1999999999999993</v>
      </c>
      <c r="X27" s="1">
        <v>2.25</v>
      </c>
      <c r="Y27" s="1">
        <v>8.8000000000000007</v>
      </c>
      <c r="Z27" s="1"/>
      <c r="AA27" s="1">
        <f t="shared" si="7"/>
        <v>50</v>
      </c>
      <c r="AB27" s="5">
        <v>12</v>
      </c>
      <c r="AC27" s="9">
        <v>16</v>
      </c>
      <c r="AD27" s="1">
        <f t="shared" si="10"/>
        <v>48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55</v>
      </c>
      <c r="B28" s="1" t="s">
        <v>32</v>
      </c>
      <c r="C28" s="1">
        <v>53</v>
      </c>
      <c r="D28" s="1"/>
      <c r="E28" s="1">
        <v>39</v>
      </c>
      <c r="F28" s="1">
        <v>7</v>
      </c>
      <c r="G28" s="5">
        <v>0.25</v>
      </c>
      <c r="H28" s="1">
        <v>180</v>
      </c>
      <c r="I28" s="1"/>
      <c r="J28" s="1">
        <v>39</v>
      </c>
      <c r="K28" s="1">
        <f t="shared" si="1"/>
        <v>0</v>
      </c>
      <c r="L28" s="1"/>
      <c r="M28" s="1"/>
      <c r="N28" s="1"/>
      <c r="O28" s="1">
        <f t="shared" si="3"/>
        <v>7.8</v>
      </c>
      <c r="P28" s="20">
        <f>26*O28-F28</f>
        <v>195.79999999999998</v>
      </c>
      <c r="Q28" s="28">
        <v>300</v>
      </c>
      <c r="R28" s="21">
        <v>300</v>
      </c>
      <c r="S28" s="17" t="s">
        <v>92</v>
      </c>
      <c r="T28" s="1">
        <f t="shared" si="5"/>
        <v>39.358974358974358</v>
      </c>
      <c r="U28" s="1">
        <f t="shared" si="6"/>
        <v>0.89743589743589747</v>
      </c>
      <c r="V28" s="1">
        <v>8.6</v>
      </c>
      <c r="W28" s="1">
        <v>6</v>
      </c>
      <c r="X28" s="1">
        <v>2</v>
      </c>
      <c r="Y28" s="1">
        <v>6.8</v>
      </c>
      <c r="Z28" s="1"/>
      <c r="AA28" s="1">
        <f t="shared" si="7"/>
        <v>75</v>
      </c>
      <c r="AB28" s="5">
        <v>12</v>
      </c>
      <c r="AC28" s="9">
        <v>25</v>
      </c>
      <c r="AD28" s="1">
        <f t="shared" si="10"/>
        <v>75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56</v>
      </c>
      <c r="B29" s="1" t="s">
        <v>35</v>
      </c>
      <c r="C29" s="1">
        <v>90</v>
      </c>
      <c r="D29" s="1"/>
      <c r="E29" s="1">
        <v>36</v>
      </c>
      <c r="F29" s="1">
        <v>54</v>
      </c>
      <c r="G29" s="5">
        <v>1</v>
      </c>
      <c r="H29" s="1">
        <v>180</v>
      </c>
      <c r="I29" s="1"/>
      <c r="J29" s="1">
        <v>36</v>
      </c>
      <c r="K29" s="1">
        <f t="shared" si="1"/>
        <v>0</v>
      </c>
      <c r="L29" s="1"/>
      <c r="M29" s="1"/>
      <c r="N29" s="1"/>
      <c r="O29" s="1">
        <f t="shared" si="3"/>
        <v>7.2</v>
      </c>
      <c r="P29" s="20">
        <f t="shared" si="9"/>
        <v>162</v>
      </c>
      <c r="Q29" s="28">
        <f t="shared" si="4"/>
        <v>162</v>
      </c>
      <c r="R29" s="21"/>
      <c r="S29" s="17"/>
      <c r="T29" s="1">
        <f t="shared" si="5"/>
        <v>30</v>
      </c>
      <c r="U29" s="1">
        <f t="shared" si="6"/>
        <v>7.5</v>
      </c>
      <c r="V29" s="1">
        <v>1.2</v>
      </c>
      <c r="W29" s="1">
        <v>4.8</v>
      </c>
      <c r="X29" s="1">
        <v>1.5</v>
      </c>
      <c r="Y29" s="1">
        <v>6</v>
      </c>
      <c r="Z29" s="1"/>
      <c r="AA29" s="1">
        <f t="shared" si="7"/>
        <v>162</v>
      </c>
      <c r="AB29" s="5">
        <v>6</v>
      </c>
      <c r="AC29" s="9">
        <v>27</v>
      </c>
      <c r="AD29" s="1">
        <f t="shared" si="10"/>
        <v>162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57</v>
      </c>
      <c r="B30" s="1" t="s">
        <v>32</v>
      </c>
      <c r="C30" s="1">
        <v>70</v>
      </c>
      <c r="D30" s="1"/>
      <c r="E30" s="1">
        <v>28</v>
      </c>
      <c r="F30" s="1">
        <v>34</v>
      </c>
      <c r="G30" s="5">
        <v>0.25</v>
      </c>
      <c r="H30" s="1">
        <v>180</v>
      </c>
      <c r="I30" s="1"/>
      <c r="J30" s="1">
        <v>28</v>
      </c>
      <c r="K30" s="1">
        <f t="shared" si="1"/>
        <v>0</v>
      </c>
      <c r="L30" s="1"/>
      <c r="M30" s="1"/>
      <c r="N30" s="1"/>
      <c r="O30" s="1">
        <f t="shared" si="3"/>
        <v>5.6</v>
      </c>
      <c r="P30" s="20">
        <f t="shared" si="9"/>
        <v>134</v>
      </c>
      <c r="Q30" s="28">
        <f t="shared" si="4"/>
        <v>134</v>
      </c>
      <c r="R30" s="21"/>
      <c r="S30" s="17"/>
      <c r="T30" s="1">
        <f t="shared" si="5"/>
        <v>30.000000000000004</v>
      </c>
      <c r="U30" s="1">
        <f t="shared" si="6"/>
        <v>6.0714285714285721</v>
      </c>
      <c r="V30" s="1">
        <v>4</v>
      </c>
      <c r="W30" s="1">
        <v>1.8</v>
      </c>
      <c r="X30" s="1">
        <v>0.5</v>
      </c>
      <c r="Y30" s="1">
        <v>0.2</v>
      </c>
      <c r="Z30" s="1"/>
      <c r="AA30" s="1">
        <f t="shared" si="7"/>
        <v>33.5</v>
      </c>
      <c r="AB30" s="5">
        <v>12</v>
      </c>
      <c r="AC30" s="9">
        <v>11</v>
      </c>
      <c r="AD30" s="1">
        <f t="shared" si="10"/>
        <v>33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58</v>
      </c>
      <c r="B31" s="1" t="s">
        <v>32</v>
      </c>
      <c r="C31" s="1">
        <v>73</v>
      </c>
      <c r="D31" s="1"/>
      <c r="E31" s="1">
        <v>9</v>
      </c>
      <c r="F31" s="1">
        <v>64</v>
      </c>
      <c r="G31" s="5">
        <v>0.75</v>
      </c>
      <c r="H31" s="1">
        <v>180</v>
      </c>
      <c r="I31" s="1"/>
      <c r="J31" s="1">
        <v>9</v>
      </c>
      <c r="K31" s="1">
        <f t="shared" si="1"/>
        <v>0</v>
      </c>
      <c r="L31" s="1"/>
      <c r="M31" s="1"/>
      <c r="N31" s="1"/>
      <c r="O31" s="1">
        <f t="shared" si="3"/>
        <v>1.8</v>
      </c>
      <c r="P31" s="20"/>
      <c r="Q31" s="28">
        <f t="shared" si="4"/>
        <v>0</v>
      </c>
      <c r="R31" s="21"/>
      <c r="S31" s="17"/>
      <c r="T31" s="1">
        <f t="shared" si="5"/>
        <v>35.555555555555557</v>
      </c>
      <c r="U31" s="1">
        <f t="shared" si="6"/>
        <v>35.555555555555557</v>
      </c>
      <c r="V31" s="1">
        <v>0.6</v>
      </c>
      <c r="W31" s="1">
        <v>0.2</v>
      </c>
      <c r="X31" s="1">
        <v>0</v>
      </c>
      <c r="Y31" s="1">
        <v>0</v>
      </c>
      <c r="Z31" s="14" t="s">
        <v>89</v>
      </c>
      <c r="AA31" s="1">
        <f t="shared" si="7"/>
        <v>0</v>
      </c>
      <c r="AB31" s="5">
        <v>8</v>
      </c>
      <c r="AC31" s="9">
        <f t="shared" si="8"/>
        <v>0</v>
      </c>
      <c r="AD31" s="1">
        <f t="shared" si="10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59</v>
      </c>
      <c r="B32" s="1" t="s">
        <v>32</v>
      </c>
      <c r="C32" s="1">
        <v>282</v>
      </c>
      <c r="D32" s="1"/>
      <c r="E32" s="1">
        <v>110</v>
      </c>
      <c r="F32" s="1">
        <v>160</v>
      </c>
      <c r="G32" s="5">
        <v>0.43</v>
      </c>
      <c r="H32" s="1">
        <v>180</v>
      </c>
      <c r="I32" s="1"/>
      <c r="J32" s="1">
        <v>110</v>
      </c>
      <c r="K32" s="1">
        <f t="shared" si="1"/>
        <v>0</v>
      </c>
      <c r="L32" s="1"/>
      <c r="M32" s="1"/>
      <c r="N32" s="1"/>
      <c r="O32" s="1">
        <f t="shared" si="3"/>
        <v>22</v>
      </c>
      <c r="P32" s="20">
        <f t="shared" si="9"/>
        <v>500</v>
      </c>
      <c r="Q32" s="28">
        <v>480</v>
      </c>
      <c r="R32" s="21">
        <v>480</v>
      </c>
      <c r="S32" s="17"/>
      <c r="T32" s="1">
        <f t="shared" si="5"/>
        <v>29.09090909090909</v>
      </c>
      <c r="U32" s="1">
        <f t="shared" si="6"/>
        <v>7.2727272727272725</v>
      </c>
      <c r="V32" s="1">
        <v>4.5999999999999996</v>
      </c>
      <c r="W32" s="1">
        <v>13.4</v>
      </c>
      <c r="X32" s="1">
        <v>7.5</v>
      </c>
      <c r="Y32" s="1">
        <v>24.2</v>
      </c>
      <c r="Z32" s="1"/>
      <c r="AA32" s="1">
        <f t="shared" si="7"/>
        <v>206.4</v>
      </c>
      <c r="AB32" s="5">
        <v>16</v>
      </c>
      <c r="AC32" s="9">
        <v>30</v>
      </c>
      <c r="AD32" s="1">
        <f t="shared" si="10"/>
        <v>206.4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60</v>
      </c>
      <c r="B33" s="1" t="s">
        <v>32</v>
      </c>
      <c r="C33" s="1"/>
      <c r="D33" s="1">
        <v>1</v>
      </c>
      <c r="E33" s="1">
        <v>1</v>
      </c>
      <c r="F33" s="1"/>
      <c r="G33" s="5">
        <v>0.9</v>
      </c>
      <c r="H33" s="1">
        <v>180</v>
      </c>
      <c r="I33" s="1"/>
      <c r="J33" s="1">
        <v>1</v>
      </c>
      <c r="K33" s="1">
        <f t="shared" si="1"/>
        <v>0</v>
      </c>
      <c r="L33" s="1"/>
      <c r="M33" s="1"/>
      <c r="N33" s="1"/>
      <c r="O33" s="1">
        <f t="shared" si="3"/>
        <v>0.2</v>
      </c>
      <c r="P33" s="20">
        <v>200</v>
      </c>
      <c r="Q33" s="28">
        <v>200</v>
      </c>
      <c r="R33" s="21">
        <v>240</v>
      </c>
      <c r="S33" s="17"/>
      <c r="T33" s="1">
        <f t="shared" si="5"/>
        <v>1000</v>
      </c>
      <c r="U33" s="1">
        <f t="shared" si="6"/>
        <v>0</v>
      </c>
      <c r="V33" s="1">
        <v>0</v>
      </c>
      <c r="W33" s="1">
        <v>3.6</v>
      </c>
      <c r="X33" s="1">
        <v>9.75</v>
      </c>
      <c r="Y33" s="1">
        <v>29.4</v>
      </c>
      <c r="Z33" s="1"/>
      <c r="AA33" s="1">
        <f t="shared" si="7"/>
        <v>180</v>
      </c>
      <c r="AB33" s="5">
        <v>8</v>
      </c>
      <c r="AC33" s="9">
        <v>25</v>
      </c>
      <c r="AD33" s="1">
        <f t="shared" si="10"/>
        <v>180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61</v>
      </c>
      <c r="B34" s="1" t="s">
        <v>35</v>
      </c>
      <c r="C34" s="1">
        <v>21.6</v>
      </c>
      <c r="D34" s="1"/>
      <c r="E34" s="1">
        <v>2.7</v>
      </c>
      <c r="F34" s="1">
        <v>13.5</v>
      </c>
      <c r="G34" s="5">
        <v>1</v>
      </c>
      <c r="H34" s="1">
        <v>180</v>
      </c>
      <c r="I34" s="1"/>
      <c r="J34" s="1">
        <v>2.7</v>
      </c>
      <c r="K34" s="1">
        <f t="shared" si="1"/>
        <v>0</v>
      </c>
      <c r="L34" s="1"/>
      <c r="M34" s="1"/>
      <c r="N34" s="1"/>
      <c r="O34" s="1">
        <f t="shared" si="3"/>
        <v>0.54</v>
      </c>
      <c r="P34" s="20">
        <f t="shared" si="9"/>
        <v>2.7000000000000028</v>
      </c>
      <c r="Q34" s="29">
        <v>30</v>
      </c>
      <c r="R34" s="22">
        <v>30</v>
      </c>
      <c r="S34" s="17"/>
      <c r="T34" s="1">
        <f t="shared" si="5"/>
        <v>80.555555555555557</v>
      </c>
      <c r="U34" s="1">
        <f t="shared" si="6"/>
        <v>25</v>
      </c>
      <c r="V34" s="1">
        <v>3.24</v>
      </c>
      <c r="W34" s="1">
        <v>0.54</v>
      </c>
      <c r="X34" s="1">
        <v>0</v>
      </c>
      <c r="Y34" s="1">
        <v>1.08</v>
      </c>
      <c r="Z34" s="1"/>
      <c r="AA34" s="1">
        <f t="shared" si="7"/>
        <v>30</v>
      </c>
      <c r="AB34" s="5">
        <v>2.7</v>
      </c>
      <c r="AC34" s="9">
        <v>11</v>
      </c>
      <c r="AD34" s="1">
        <f t="shared" si="10"/>
        <v>29.700000000000003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62</v>
      </c>
      <c r="B35" s="1" t="s">
        <v>35</v>
      </c>
      <c r="C35" s="1">
        <v>5</v>
      </c>
      <c r="D35" s="1"/>
      <c r="E35" s="1"/>
      <c r="F35" s="1">
        <v>5</v>
      </c>
      <c r="G35" s="5">
        <v>1</v>
      </c>
      <c r="H35" s="1">
        <v>180</v>
      </c>
      <c r="I35" s="1"/>
      <c r="J35" s="1"/>
      <c r="K35" s="1">
        <f t="shared" ref="K35:K61" si="11">E35-J35</f>
        <v>0</v>
      </c>
      <c r="L35" s="1"/>
      <c r="M35" s="1"/>
      <c r="N35" s="1"/>
      <c r="O35" s="1">
        <f t="shared" si="3"/>
        <v>0</v>
      </c>
      <c r="P35" s="20"/>
      <c r="Q35" s="28">
        <f t="shared" si="4"/>
        <v>0</v>
      </c>
      <c r="R35" s="21">
        <v>0</v>
      </c>
      <c r="S35" s="17"/>
      <c r="T35" s="1" t="e">
        <f t="shared" si="5"/>
        <v>#DIV/0!</v>
      </c>
      <c r="U35" s="1" t="e">
        <f t="shared" si="6"/>
        <v>#DIV/0!</v>
      </c>
      <c r="V35" s="1">
        <v>0</v>
      </c>
      <c r="W35" s="1">
        <v>1</v>
      </c>
      <c r="X35" s="1">
        <v>1.25</v>
      </c>
      <c r="Y35" s="1">
        <v>2</v>
      </c>
      <c r="Z35" s="12" t="s">
        <v>90</v>
      </c>
      <c r="AA35" s="1">
        <f t="shared" si="7"/>
        <v>0</v>
      </c>
      <c r="AB35" s="5">
        <v>5</v>
      </c>
      <c r="AC35" s="9">
        <f t="shared" si="8"/>
        <v>0</v>
      </c>
      <c r="AD35" s="1">
        <f t="shared" si="10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63</v>
      </c>
      <c r="B36" s="1" t="s">
        <v>32</v>
      </c>
      <c r="C36" s="1">
        <v>669</v>
      </c>
      <c r="D36" s="1"/>
      <c r="E36" s="1">
        <v>163</v>
      </c>
      <c r="F36" s="1">
        <v>481</v>
      </c>
      <c r="G36" s="5">
        <v>0.9</v>
      </c>
      <c r="H36" s="1">
        <v>180</v>
      </c>
      <c r="I36" s="1"/>
      <c r="J36" s="1">
        <v>163</v>
      </c>
      <c r="K36" s="1">
        <f t="shared" si="11"/>
        <v>0</v>
      </c>
      <c r="L36" s="1"/>
      <c r="M36" s="1"/>
      <c r="N36" s="1"/>
      <c r="O36" s="1">
        <f t="shared" si="3"/>
        <v>32.6</v>
      </c>
      <c r="P36" s="20">
        <f t="shared" si="9"/>
        <v>497</v>
      </c>
      <c r="Q36" s="28">
        <v>550</v>
      </c>
      <c r="R36" s="21">
        <v>600</v>
      </c>
      <c r="S36" s="17"/>
      <c r="T36" s="1">
        <f t="shared" si="5"/>
        <v>31.625766871165641</v>
      </c>
      <c r="U36" s="1">
        <f t="shared" si="6"/>
        <v>14.754601226993865</v>
      </c>
      <c r="V36" s="1">
        <v>11.8</v>
      </c>
      <c r="W36" s="1">
        <v>21.8</v>
      </c>
      <c r="X36" s="1">
        <v>17.75</v>
      </c>
      <c r="Y36" s="1">
        <v>52</v>
      </c>
      <c r="Z36" s="1"/>
      <c r="AA36" s="1">
        <f t="shared" si="7"/>
        <v>495</v>
      </c>
      <c r="AB36" s="5">
        <v>8</v>
      </c>
      <c r="AC36" s="9">
        <v>68</v>
      </c>
      <c r="AD36" s="1">
        <f t="shared" si="10"/>
        <v>489.6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64</v>
      </c>
      <c r="B37" s="1" t="s">
        <v>32</v>
      </c>
      <c r="C37" s="1">
        <v>611</v>
      </c>
      <c r="D37" s="1"/>
      <c r="E37" s="13">
        <f>182+E6</f>
        <v>202</v>
      </c>
      <c r="F37" s="13">
        <f>403+F6</f>
        <v>379</v>
      </c>
      <c r="G37" s="5">
        <v>0.43</v>
      </c>
      <c r="H37" s="1">
        <v>180</v>
      </c>
      <c r="I37" s="1"/>
      <c r="J37" s="1">
        <v>182</v>
      </c>
      <c r="K37" s="1">
        <f t="shared" si="11"/>
        <v>20</v>
      </c>
      <c r="L37" s="1"/>
      <c r="M37" s="1"/>
      <c r="N37" s="1"/>
      <c r="O37" s="1">
        <f t="shared" si="3"/>
        <v>40.4</v>
      </c>
      <c r="P37" s="20">
        <f t="shared" si="9"/>
        <v>833</v>
      </c>
      <c r="Q37" s="28">
        <v>900</v>
      </c>
      <c r="R37" s="21">
        <v>1000</v>
      </c>
      <c r="S37" s="17" t="s">
        <v>92</v>
      </c>
      <c r="T37" s="1">
        <f t="shared" si="5"/>
        <v>31.658415841584159</v>
      </c>
      <c r="U37" s="1">
        <f t="shared" si="6"/>
        <v>9.3811881188118811</v>
      </c>
      <c r="V37" s="1">
        <v>10.4</v>
      </c>
      <c r="W37" s="1">
        <v>24.2</v>
      </c>
      <c r="X37" s="1">
        <v>11.5</v>
      </c>
      <c r="Y37" s="1">
        <v>32.200000000000003</v>
      </c>
      <c r="Z37" s="1"/>
      <c r="AA37" s="1">
        <f t="shared" si="7"/>
        <v>387</v>
      </c>
      <c r="AB37" s="5">
        <v>16</v>
      </c>
      <c r="AC37" s="9">
        <v>56</v>
      </c>
      <c r="AD37" s="1">
        <f t="shared" si="10"/>
        <v>385.28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65</v>
      </c>
      <c r="B38" s="1" t="s">
        <v>32</v>
      </c>
      <c r="C38" s="1">
        <v>360</v>
      </c>
      <c r="D38" s="1"/>
      <c r="E38" s="1">
        <v>193</v>
      </c>
      <c r="F38" s="1">
        <v>132</v>
      </c>
      <c r="G38" s="5">
        <v>0.9</v>
      </c>
      <c r="H38" s="1">
        <v>180</v>
      </c>
      <c r="I38" s="1"/>
      <c r="J38" s="1">
        <v>193</v>
      </c>
      <c r="K38" s="1">
        <f t="shared" si="11"/>
        <v>0</v>
      </c>
      <c r="L38" s="1"/>
      <c r="M38" s="1"/>
      <c r="N38" s="1"/>
      <c r="O38" s="1">
        <f t="shared" si="3"/>
        <v>38.6</v>
      </c>
      <c r="P38" s="20">
        <f>28*O38-F38</f>
        <v>948.8</v>
      </c>
      <c r="Q38" s="28">
        <v>100</v>
      </c>
      <c r="R38" s="21">
        <v>1200</v>
      </c>
      <c r="S38" s="17" t="s">
        <v>92</v>
      </c>
      <c r="T38" s="1">
        <f t="shared" si="5"/>
        <v>6.0103626943005182</v>
      </c>
      <c r="U38" s="1">
        <f t="shared" si="6"/>
        <v>3.4196891191709842</v>
      </c>
      <c r="V38" s="1">
        <v>12.4</v>
      </c>
      <c r="W38" s="1">
        <v>2.8</v>
      </c>
      <c r="X38" s="1">
        <v>7</v>
      </c>
      <c r="Y38" s="1">
        <v>43.8</v>
      </c>
      <c r="Z38" s="1"/>
      <c r="AA38" s="1">
        <f t="shared" si="7"/>
        <v>90</v>
      </c>
      <c r="AB38" s="5">
        <v>8</v>
      </c>
      <c r="AC38" s="9">
        <v>12</v>
      </c>
      <c r="AD38" s="1">
        <f t="shared" si="10"/>
        <v>86.4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66</v>
      </c>
      <c r="B39" s="1" t="s">
        <v>32</v>
      </c>
      <c r="C39" s="1">
        <v>641</v>
      </c>
      <c r="D39" s="1"/>
      <c r="E39" s="1">
        <v>150</v>
      </c>
      <c r="F39" s="1">
        <v>459</v>
      </c>
      <c r="G39" s="5">
        <v>0.43</v>
      </c>
      <c r="H39" s="1">
        <v>180</v>
      </c>
      <c r="I39" s="1"/>
      <c r="J39" s="1">
        <v>150</v>
      </c>
      <c r="K39" s="1">
        <f t="shared" si="11"/>
        <v>0</v>
      </c>
      <c r="L39" s="1"/>
      <c r="M39" s="1"/>
      <c r="N39" s="1"/>
      <c r="O39" s="1">
        <f t="shared" si="3"/>
        <v>30</v>
      </c>
      <c r="P39" s="20">
        <f t="shared" si="9"/>
        <v>441</v>
      </c>
      <c r="Q39" s="28">
        <v>500</v>
      </c>
      <c r="R39" s="21">
        <v>600</v>
      </c>
      <c r="S39" s="17" t="s">
        <v>92</v>
      </c>
      <c r="T39" s="1">
        <f t="shared" si="5"/>
        <v>31.966666666666665</v>
      </c>
      <c r="U39" s="1">
        <f t="shared" si="6"/>
        <v>15.3</v>
      </c>
      <c r="V39" s="1">
        <v>8.6</v>
      </c>
      <c r="W39" s="1">
        <v>25.8</v>
      </c>
      <c r="X39" s="1">
        <v>11</v>
      </c>
      <c r="Y39" s="1">
        <v>29.6</v>
      </c>
      <c r="Z39" s="1"/>
      <c r="AA39" s="1">
        <f t="shared" si="7"/>
        <v>215</v>
      </c>
      <c r="AB39" s="5">
        <v>16</v>
      </c>
      <c r="AC39" s="9">
        <v>31</v>
      </c>
      <c r="AD39" s="1">
        <f t="shared" si="10"/>
        <v>213.28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67</v>
      </c>
      <c r="B40" s="1" t="s">
        <v>35</v>
      </c>
      <c r="C40" s="1">
        <v>45</v>
      </c>
      <c r="D40" s="1"/>
      <c r="E40" s="1">
        <v>5</v>
      </c>
      <c r="F40" s="1">
        <v>40</v>
      </c>
      <c r="G40" s="5">
        <v>1</v>
      </c>
      <c r="H40" s="1">
        <v>180</v>
      </c>
      <c r="I40" s="1"/>
      <c r="J40" s="1">
        <v>5</v>
      </c>
      <c r="K40" s="1">
        <f t="shared" si="11"/>
        <v>0</v>
      </c>
      <c r="L40" s="1"/>
      <c r="M40" s="1"/>
      <c r="N40" s="1"/>
      <c r="O40" s="1">
        <f t="shared" si="3"/>
        <v>1</v>
      </c>
      <c r="P40" s="20"/>
      <c r="Q40" s="28">
        <f t="shared" si="4"/>
        <v>0</v>
      </c>
      <c r="R40" s="21">
        <v>0</v>
      </c>
      <c r="S40" s="17"/>
      <c r="T40" s="1">
        <f t="shared" si="5"/>
        <v>40</v>
      </c>
      <c r="U40" s="1">
        <f t="shared" si="6"/>
        <v>40</v>
      </c>
      <c r="V40" s="1">
        <v>0</v>
      </c>
      <c r="W40" s="1">
        <v>2</v>
      </c>
      <c r="X40" s="1">
        <v>0</v>
      </c>
      <c r="Y40" s="1">
        <v>0</v>
      </c>
      <c r="Z40" s="14" t="s">
        <v>89</v>
      </c>
      <c r="AA40" s="1">
        <f t="shared" si="7"/>
        <v>0</v>
      </c>
      <c r="AB40" s="5">
        <v>5</v>
      </c>
      <c r="AC40" s="9">
        <f t="shared" si="8"/>
        <v>0</v>
      </c>
      <c r="AD40" s="1">
        <f t="shared" si="10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68</v>
      </c>
      <c r="B41" s="1" t="s">
        <v>32</v>
      </c>
      <c r="C41" s="1">
        <v>-13</v>
      </c>
      <c r="D41" s="1"/>
      <c r="E41" s="1"/>
      <c r="F41" s="1">
        <v>-13</v>
      </c>
      <c r="G41" s="5">
        <v>0.7</v>
      </c>
      <c r="H41" s="1">
        <v>180</v>
      </c>
      <c r="I41" s="1"/>
      <c r="J41" s="1"/>
      <c r="K41" s="1">
        <f t="shared" si="11"/>
        <v>0</v>
      </c>
      <c r="L41" s="1"/>
      <c r="M41" s="1"/>
      <c r="N41" s="1"/>
      <c r="O41" s="1">
        <f t="shared" si="3"/>
        <v>0</v>
      </c>
      <c r="P41" s="20">
        <f t="shared" si="9"/>
        <v>13</v>
      </c>
      <c r="Q41" s="28">
        <v>450</v>
      </c>
      <c r="R41" s="21">
        <v>600</v>
      </c>
      <c r="S41" s="17" t="s">
        <v>92</v>
      </c>
      <c r="T41" s="1" t="e">
        <f t="shared" si="5"/>
        <v>#DIV/0!</v>
      </c>
      <c r="U41" s="1" t="e">
        <f t="shared" si="6"/>
        <v>#DIV/0!</v>
      </c>
      <c r="V41" s="1">
        <v>3.6</v>
      </c>
      <c r="W41" s="1">
        <v>17</v>
      </c>
      <c r="X41" s="1">
        <v>12</v>
      </c>
      <c r="Y41" s="1">
        <v>35.200000000000003</v>
      </c>
      <c r="Z41" s="1"/>
      <c r="AA41" s="1">
        <f t="shared" si="7"/>
        <v>315</v>
      </c>
      <c r="AB41" s="5">
        <v>8</v>
      </c>
      <c r="AC41" s="9">
        <v>56</v>
      </c>
      <c r="AD41" s="1">
        <f t="shared" si="10"/>
        <v>313.59999999999997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69</v>
      </c>
      <c r="B42" s="1" t="s">
        <v>32</v>
      </c>
      <c r="C42" s="1">
        <v>38</v>
      </c>
      <c r="D42" s="1"/>
      <c r="E42" s="13">
        <f>7+E7</f>
        <v>32</v>
      </c>
      <c r="F42" s="13">
        <f>30+F7</f>
        <v>-2</v>
      </c>
      <c r="G42" s="5">
        <v>0.9</v>
      </c>
      <c r="H42" s="1">
        <v>180</v>
      </c>
      <c r="I42" s="1"/>
      <c r="J42" s="1">
        <v>7</v>
      </c>
      <c r="K42" s="1">
        <f t="shared" si="11"/>
        <v>25</v>
      </c>
      <c r="L42" s="1"/>
      <c r="M42" s="1"/>
      <c r="N42" s="1"/>
      <c r="O42" s="1">
        <f t="shared" si="3"/>
        <v>6.4</v>
      </c>
      <c r="P42" s="20">
        <f>25*O42-F42</f>
        <v>162</v>
      </c>
      <c r="Q42" s="28">
        <v>250</v>
      </c>
      <c r="R42" s="21">
        <v>320</v>
      </c>
      <c r="S42" s="17" t="s">
        <v>92</v>
      </c>
      <c r="T42" s="1">
        <f t="shared" si="5"/>
        <v>38.75</v>
      </c>
      <c r="U42" s="1">
        <f t="shared" si="6"/>
        <v>-0.3125</v>
      </c>
      <c r="V42" s="1">
        <v>10</v>
      </c>
      <c r="W42" s="1">
        <v>6.6</v>
      </c>
      <c r="X42" s="1">
        <v>1.5</v>
      </c>
      <c r="Y42" s="1">
        <v>6.8</v>
      </c>
      <c r="Z42" s="1"/>
      <c r="AA42" s="1">
        <f t="shared" si="7"/>
        <v>225</v>
      </c>
      <c r="AB42" s="5">
        <v>8</v>
      </c>
      <c r="AC42" s="9">
        <v>31</v>
      </c>
      <c r="AD42" s="1">
        <f t="shared" si="10"/>
        <v>223.20000000000002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70</v>
      </c>
      <c r="B43" s="1" t="s">
        <v>32</v>
      </c>
      <c r="C43" s="1">
        <v>48</v>
      </c>
      <c r="D43" s="1"/>
      <c r="E43" s="1">
        <v>6</v>
      </c>
      <c r="F43" s="1">
        <v>42</v>
      </c>
      <c r="G43" s="5">
        <v>0.43</v>
      </c>
      <c r="H43" s="1">
        <v>180</v>
      </c>
      <c r="I43" s="1"/>
      <c r="J43" s="1">
        <v>6</v>
      </c>
      <c r="K43" s="1">
        <f t="shared" si="11"/>
        <v>0</v>
      </c>
      <c r="L43" s="1"/>
      <c r="M43" s="1"/>
      <c r="N43" s="1"/>
      <c r="O43" s="1">
        <f t="shared" si="3"/>
        <v>1.2</v>
      </c>
      <c r="P43" s="20"/>
      <c r="Q43" s="29">
        <v>100</v>
      </c>
      <c r="R43" s="22">
        <v>120</v>
      </c>
      <c r="S43" s="17" t="s">
        <v>92</v>
      </c>
      <c r="T43" s="1">
        <f t="shared" si="5"/>
        <v>118.33333333333334</v>
      </c>
      <c r="U43" s="1">
        <f t="shared" si="6"/>
        <v>35</v>
      </c>
      <c r="V43" s="1">
        <v>1</v>
      </c>
      <c r="W43" s="1">
        <v>1</v>
      </c>
      <c r="X43" s="1">
        <v>0.5</v>
      </c>
      <c r="Y43" s="1">
        <v>1.2</v>
      </c>
      <c r="Z43" s="14" t="s">
        <v>89</v>
      </c>
      <c r="AA43" s="1">
        <f t="shared" si="7"/>
        <v>43</v>
      </c>
      <c r="AB43" s="5">
        <v>16</v>
      </c>
      <c r="AC43" s="9">
        <v>6</v>
      </c>
      <c r="AD43" s="1">
        <f t="shared" si="10"/>
        <v>41.28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71</v>
      </c>
      <c r="B44" s="1" t="s">
        <v>32</v>
      </c>
      <c r="C44" s="1">
        <v>61</v>
      </c>
      <c r="D44" s="1"/>
      <c r="E44" s="1">
        <v>11</v>
      </c>
      <c r="F44" s="1">
        <v>50</v>
      </c>
      <c r="G44" s="5">
        <v>0.9</v>
      </c>
      <c r="H44" s="1">
        <v>180</v>
      </c>
      <c r="I44" s="1"/>
      <c r="J44" s="1">
        <v>11</v>
      </c>
      <c r="K44" s="1">
        <f t="shared" si="11"/>
        <v>0</v>
      </c>
      <c r="L44" s="1"/>
      <c r="M44" s="1"/>
      <c r="N44" s="1"/>
      <c r="O44" s="1">
        <f t="shared" si="3"/>
        <v>2.2000000000000002</v>
      </c>
      <c r="P44" s="20">
        <f t="shared" si="9"/>
        <v>16</v>
      </c>
      <c r="Q44" s="28">
        <v>100</v>
      </c>
      <c r="R44" s="21">
        <v>150</v>
      </c>
      <c r="S44" s="17" t="s">
        <v>92</v>
      </c>
      <c r="T44" s="1">
        <f t="shared" si="5"/>
        <v>68.181818181818173</v>
      </c>
      <c r="U44" s="1">
        <f t="shared" si="6"/>
        <v>22.727272727272727</v>
      </c>
      <c r="V44" s="1">
        <v>4.8</v>
      </c>
      <c r="W44" s="1">
        <v>1.6</v>
      </c>
      <c r="X44" s="1">
        <v>1.25</v>
      </c>
      <c r="Y44" s="1">
        <v>3</v>
      </c>
      <c r="Z44" s="1"/>
      <c r="AA44" s="1">
        <f t="shared" si="7"/>
        <v>90</v>
      </c>
      <c r="AB44" s="5">
        <v>8</v>
      </c>
      <c r="AC44" s="9">
        <v>12</v>
      </c>
      <c r="AD44" s="1">
        <f t="shared" si="10"/>
        <v>86.4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5" t="s">
        <v>72</v>
      </c>
      <c r="B45" s="1" t="s">
        <v>32</v>
      </c>
      <c r="C45" s="1"/>
      <c r="D45" s="1"/>
      <c r="E45" s="1"/>
      <c r="F45" s="1"/>
      <c r="G45" s="5">
        <v>0.43</v>
      </c>
      <c r="H45" s="1">
        <v>180</v>
      </c>
      <c r="I45" s="1"/>
      <c r="J45" s="1">
        <v>1</v>
      </c>
      <c r="K45" s="1">
        <f t="shared" si="11"/>
        <v>-1</v>
      </c>
      <c r="L45" s="1"/>
      <c r="M45" s="1"/>
      <c r="N45" s="1"/>
      <c r="O45" s="1">
        <f t="shared" si="3"/>
        <v>0</v>
      </c>
      <c r="P45" s="20">
        <v>60</v>
      </c>
      <c r="Q45" s="28">
        <v>90</v>
      </c>
      <c r="R45" s="21">
        <v>120</v>
      </c>
      <c r="S45" s="17" t="s">
        <v>92</v>
      </c>
      <c r="T45" s="1" t="e">
        <f t="shared" si="5"/>
        <v>#DIV/0!</v>
      </c>
      <c r="U45" s="1" t="e">
        <f t="shared" si="6"/>
        <v>#DIV/0!</v>
      </c>
      <c r="V45" s="1">
        <v>0.2</v>
      </c>
      <c r="W45" s="1">
        <v>2.6</v>
      </c>
      <c r="X45" s="1">
        <v>1</v>
      </c>
      <c r="Y45" s="1">
        <v>1.4</v>
      </c>
      <c r="Z45" s="1"/>
      <c r="AA45" s="1">
        <f t="shared" si="7"/>
        <v>38.700000000000003</v>
      </c>
      <c r="AB45" s="5">
        <v>16</v>
      </c>
      <c r="AC45" s="9">
        <v>6</v>
      </c>
      <c r="AD45" s="1">
        <f t="shared" si="10"/>
        <v>41.28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73</v>
      </c>
      <c r="B46" s="1" t="s">
        <v>32</v>
      </c>
      <c r="C46" s="1">
        <v>191</v>
      </c>
      <c r="D46" s="1"/>
      <c r="E46" s="1">
        <v>15</v>
      </c>
      <c r="F46" s="1">
        <v>159</v>
      </c>
      <c r="G46" s="5">
        <v>1</v>
      </c>
      <c r="H46" s="1">
        <v>180</v>
      </c>
      <c r="I46" s="1"/>
      <c r="J46" s="1">
        <v>15</v>
      </c>
      <c r="K46" s="1">
        <f t="shared" si="11"/>
        <v>0</v>
      </c>
      <c r="L46" s="1"/>
      <c r="M46" s="1"/>
      <c r="N46" s="1"/>
      <c r="O46" s="1">
        <f t="shared" si="3"/>
        <v>3</v>
      </c>
      <c r="P46" s="20"/>
      <c r="Q46" s="29">
        <v>100</v>
      </c>
      <c r="R46" s="22">
        <v>250</v>
      </c>
      <c r="S46" s="17" t="s">
        <v>92</v>
      </c>
      <c r="T46" s="1">
        <f t="shared" si="5"/>
        <v>86.333333333333329</v>
      </c>
      <c r="U46" s="1">
        <f t="shared" si="6"/>
        <v>53</v>
      </c>
      <c r="V46" s="1">
        <v>2.4</v>
      </c>
      <c r="W46" s="1">
        <v>8.8000000000000007</v>
      </c>
      <c r="X46" s="1">
        <v>3.5</v>
      </c>
      <c r="Y46" s="1">
        <v>7</v>
      </c>
      <c r="Z46" s="14" t="s">
        <v>89</v>
      </c>
      <c r="AA46" s="1">
        <f t="shared" si="7"/>
        <v>100</v>
      </c>
      <c r="AB46" s="5">
        <v>5</v>
      </c>
      <c r="AC46" s="9">
        <v>20</v>
      </c>
      <c r="AD46" s="1">
        <f t="shared" si="10"/>
        <v>100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74</v>
      </c>
      <c r="B47" s="1" t="s">
        <v>35</v>
      </c>
      <c r="C47" s="1">
        <v>39</v>
      </c>
      <c r="D47" s="1"/>
      <c r="E47" s="1"/>
      <c r="F47" s="1">
        <v>39</v>
      </c>
      <c r="G47" s="5">
        <v>0</v>
      </c>
      <c r="H47" s="1">
        <v>180</v>
      </c>
      <c r="I47" s="1"/>
      <c r="J47" s="1"/>
      <c r="K47" s="1">
        <f t="shared" si="11"/>
        <v>0</v>
      </c>
      <c r="L47" s="1"/>
      <c r="M47" s="1"/>
      <c r="N47" s="1"/>
      <c r="O47" s="1">
        <f t="shared" si="3"/>
        <v>0</v>
      </c>
      <c r="P47" s="20"/>
      <c r="Q47" s="28">
        <f t="shared" si="4"/>
        <v>0</v>
      </c>
      <c r="R47" s="21">
        <v>0</v>
      </c>
      <c r="S47" s="17"/>
      <c r="T47" s="1" t="e">
        <f t="shared" si="5"/>
        <v>#DIV/0!</v>
      </c>
      <c r="U47" s="1" t="e">
        <f t="shared" si="6"/>
        <v>#DIV/0!</v>
      </c>
      <c r="V47" s="1">
        <v>0</v>
      </c>
      <c r="W47" s="1">
        <v>0</v>
      </c>
      <c r="X47" s="1">
        <v>0</v>
      </c>
      <c r="Y47" s="1">
        <v>0</v>
      </c>
      <c r="Z47" s="18" t="s">
        <v>93</v>
      </c>
      <c r="AA47" s="1">
        <f t="shared" si="7"/>
        <v>0</v>
      </c>
      <c r="AB47" s="5">
        <v>0</v>
      </c>
      <c r="AC47" s="9">
        <v>0</v>
      </c>
      <c r="AD47" s="1">
        <f t="shared" si="10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75</v>
      </c>
      <c r="B48" s="1" t="s">
        <v>32</v>
      </c>
      <c r="C48" s="1">
        <v>57</v>
      </c>
      <c r="D48" s="1"/>
      <c r="E48" s="1"/>
      <c r="F48" s="1">
        <v>57</v>
      </c>
      <c r="G48" s="5">
        <v>0.33</v>
      </c>
      <c r="H48" s="1">
        <v>365</v>
      </c>
      <c r="I48" s="1"/>
      <c r="J48" s="1"/>
      <c r="K48" s="1">
        <f t="shared" si="11"/>
        <v>0</v>
      </c>
      <c r="L48" s="1"/>
      <c r="M48" s="1"/>
      <c r="N48" s="1"/>
      <c r="O48" s="1">
        <f t="shared" si="3"/>
        <v>0</v>
      </c>
      <c r="P48" s="20"/>
      <c r="Q48" s="28">
        <f t="shared" si="4"/>
        <v>0</v>
      </c>
      <c r="R48" s="21"/>
      <c r="S48" s="17"/>
      <c r="T48" s="1" t="e">
        <f t="shared" si="5"/>
        <v>#DIV/0!</v>
      </c>
      <c r="U48" s="1" t="e">
        <f t="shared" si="6"/>
        <v>#DIV/0!</v>
      </c>
      <c r="V48" s="1">
        <v>0</v>
      </c>
      <c r="W48" s="1">
        <v>0</v>
      </c>
      <c r="X48" s="1">
        <v>0</v>
      </c>
      <c r="Y48" s="1">
        <v>0</v>
      </c>
      <c r="Z48" s="14" t="s">
        <v>89</v>
      </c>
      <c r="AA48" s="1">
        <f t="shared" si="7"/>
        <v>0</v>
      </c>
      <c r="AB48" s="5">
        <v>6</v>
      </c>
      <c r="AC48" s="9">
        <f t="shared" si="8"/>
        <v>0</v>
      </c>
      <c r="AD48" s="1">
        <f t="shared" si="10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76</v>
      </c>
      <c r="B49" s="1" t="s">
        <v>35</v>
      </c>
      <c r="C49" s="1">
        <v>26.3</v>
      </c>
      <c r="D49" s="1"/>
      <c r="E49" s="1"/>
      <c r="F49" s="1">
        <v>26.3</v>
      </c>
      <c r="G49" s="5">
        <v>1</v>
      </c>
      <c r="H49" s="1">
        <v>180</v>
      </c>
      <c r="I49" s="1"/>
      <c r="J49" s="1"/>
      <c r="K49" s="1">
        <f t="shared" si="11"/>
        <v>0</v>
      </c>
      <c r="L49" s="1"/>
      <c r="M49" s="1"/>
      <c r="N49" s="1"/>
      <c r="O49" s="1">
        <f t="shared" si="3"/>
        <v>0</v>
      </c>
      <c r="P49" s="20"/>
      <c r="Q49" s="28">
        <f t="shared" si="4"/>
        <v>0</v>
      </c>
      <c r="R49" s="21"/>
      <c r="S49" s="17"/>
      <c r="T49" s="1" t="e">
        <f t="shared" si="5"/>
        <v>#DIV/0!</v>
      </c>
      <c r="U49" s="1" t="e">
        <f t="shared" si="6"/>
        <v>#DIV/0!</v>
      </c>
      <c r="V49" s="1">
        <v>0.6</v>
      </c>
      <c r="W49" s="1">
        <v>0</v>
      </c>
      <c r="X49" s="1">
        <v>0</v>
      </c>
      <c r="Y49" s="1">
        <v>0</v>
      </c>
      <c r="Z49" s="14" t="s">
        <v>89</v>
      </c>
      <c r="AA49" s="1">
        <f t="shared" si="7"/>
        <v>0</v>
      </c>
      <c r="AB49" s="5">
        <v>3</v>
      </c>
      <c r="AC49" s="9">
        <f t="shared" si="8"/>
        <v>0</v>
      </c>
      <c r="AD49" s="1">
        <f t="shared" si="10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77</v>
      </c>
      <c r="B50" s="1" t="s">
        <v>32</v>
      </c>
      <c r="C50" s="1">
        <v>876</v>
      </c>
      <c r="D50" s="1"/>
      <c r="E50" s="1">
        <v>261</v>
      </c>
      <c r="F50" s="1">
        <v>604</v>
      </c>
      <c r="G50" s="5">
        <v>0.25</v>
      </c>
      <c r="H50" s="1">
        <v>180</v>
      </c>
      <c r="I50" s="1"/>
      <c r="J50" s="1">
        <v>261</v>
      </c>
      <c r="K50" s="1">
        <f t="shared" si="11"/>
        <v>0</v>
      </c>
      <c r="L50" s="1"/>
      <c r="M50" s="1"/>
      <c r="N50" s="1"/>
      <c r="O50" s="1">
        <f t="shared" si="3"/>
        <v>52.2</v>
      </c>
      <c r="P50" s="20">
        <f t="shared" si="9"/>
        <v>962</v>
      </c>
      <c r="Q50" s="28">
        <v>1000</v>
      </c>
      <c r="R50" s="21">
        <v>1100</v>
      </c>
      <c r="S50" s="17"/>
      <c r="T50" s="1">
        <f t="shared" si="5"/>
        <v>30.727969348659002</v>
      </c>
      <c r="U50" s="1">
        <f t="shared" si="6"/>
        <v>11.57088122605364</v>
      </c>
      <c r="V50" s="1">
        <v>16.600000000000001</v>
      </c>
      <c r="W50" s="1">
        <v>0.6</v>
      </c>
      <c r="X50" s="1">
        <v>18</v>
      </c>
      <c r="Y50" s="1">
        <v>44.6</v>
      </c>
      <c r="Z50" s="1"/>
      <c r="AA50" s="1">
        <f t="shared" si="7"/>
        <v>250</v>
      </c>
      <c r="AB50" s="5">
        <v>12</v>
      </c>
      <c r="AC50" s="9">
        <v>83</v>
      </c>
      <c r="AD50" s="1">
        <f t="shared" si="10"/>
        <v>249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78</v>
      </c>
      <c r="B51" s="1" t="s">
        <v>32</v>
      </c>
      <c r="C51" s="1">
        <v>202</v>
      </c>
      <c r="D51" s="1"/>
      <c r="E51" s="1">
        <v>161</v>
      </c>
      <c r="F51" s="1">
        <v>25</v>
      </c>
      <c r="G51" s="5">
        <v>0.3</v>
      </c>
      <c r="H51" s="1">
        <v>180</v>
      </c>
      <c r="I51" s="1"/>
      <c r="J51" s="1">
        <v>161</v>
      </c>
      <c r="K51" s="1">
        <f t="shared" si="11"/>
        <v>0</v>
      </c>
      <c r="L51" s="1"/>
      <c r="M51" s="1"/>
      <c r="N51" s="1"/>
      <c r="O51" s="1">
        <f t="shared" si="3"/>
        <v>32.200000000000003</v>
      </c>
      <c r="P51" s="20">
        <f>26*O51-F51</f>
        <v>812.2</v>
      </c>
      <c r="Q51" s="28">
        <v>800</v>
      </c>
      <c r="R51" s="21">
        <v>812</v>
      </c>
      <c r="S51" s="17"/>
      <c r="T51" s="1">
        <f t="shared" si="5"/>
        <v>25.621118012422357</v>
      </c>
      <c r="U51" s="1">
        <f t="shared" si="6"/>
        <v>0.77639751552795022</v>
      </c>
      <c r="V51" s="1">
        <v>10</v>
      </c>
      <c r="W51" s="1">
        <v>0</v>
      </c>
      <c r="X51" s="1">
        <v>0.75</v>
      </c>
      <c r="Y51" s="1">
        <v>17.600000000000001</v>
      </c>
      <c r="Z51" s="1"/>
      <c r="AA51" s="1">
        <f t="shared" si="7"/>
        <v>240</v>
      </c>
      <c r="AB51" s="5">
        <v>12</v>
      </c>
      <c r="AC51" s="9">
        <v>66</v>
      </c>
      <c r="AD51" s="1">
        <f t="shared" si="10"/>
        <v>237.6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79</v>
      </c>
      <c r="B52" s="1" t="s">
        <v>35</v>
      </c>
      <c r="C52" s="1">
        <v>63</v>
      </c>
      <c r="D52" s="1">
        <v>1.8</v>
      </c>
      <c r="E52" s="1">
        <v>5.4</v>
      </c>
      <c r="F52" s="1">
        <v>55.8</v>
      </c>
      <c r="G52" s="5">
        <v>1</v>
      </c>
      <c r="H52" s="1">
        <v>180</v>
      </c>
      <c r="I52" s="1"/>
      <c r="J52" s="1">
        <v>7.2</v>
      </c>
      <c r="K52" s="1">
        <f t="shared" si="11"/>
        <v>-1.7999999999999998</v>
      </c>
      <c r="L52" s="1"/>
      <c r="M52" s="1"/>
      <c r="N52" s="1"/>
      <c r="O52" s="1">
        <f t="shared" si="3"/>
        <v>1.08</v>
      </c>
      <c r="P52" s="20"/>
      <c r="Q52" s="28">
        <f t="shared" si="4"/>
        <v>0</v>
      </c>
      <c r="R52" s="21"/>
      <c r="S52" s="17"/>
      <c r="T52" s="1">
        <f t="shared" si="5"/>
        <v>51.666666666666657</v>
      </c>
      <c r="U52" s="1">
        <f t="shared" si="6"/>
        <v>51.666666666666657</v>
      </c>
      <c r="V52" s="1">
        <v>1.8</v>
      </c>
      <c r="W52" s="1">
        <v>0</v>
      </c>
      <c r="X52" s="1">
        <v>0</v>
      </c>
      <c r="Y52" s="1">
        <v>0.36</v>
      </c>
      <c r="Z52" s="14" t="s">
        <v>89</v>
      </c>
      <c r="AA52" s="1">
        <f t="shared" si="7"/>
        <v>0</v>
      </c>
      <c r="AB52" s="5">
        <v>1.8</v>
      </c>
      <c r="AC52" s="9">
        <f t="shared" si="8"/>
        <v>0</v>
      </c>
      <c r="AD52" s="1">
        <f t="shared" si="10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80</v>
      </c>
      <c r="B53" s="1" t="s">
        <v>32</v>
      </c>
      <c r="C53" s="1">
        <v>643</v>
      </c>
      <c r="D53" s="1"/>
      <c r="E53" s="1">
        <v>26</v>
      </c>
      <c r="F53" s="1">
        <v>603</v>
      </c>
      <c r="G53" s="5">
        <v>0.3</v>
      </c>
      <c r="H53" s="1">
        <v>180</v>
      </c>
      <c r="I53" s="1"/>
      <c r="J53" s="1">
        <v>26</v>
      </c>
      <c r="K53" s="1">
        <f t="shared" si="11"/>
        <v>0</v>
      </c>
      <c r="L53" s="1"/>
      <c r="M53" s="1"/>
      <c r="N53" s="1"/>
      <c r="O53" s="1">
        <f t="shared" si="3"/>
        <v>5.2</v>
      </c>
      <c r="P53" s="20"/>
      <c r="Q53" s="28">
        <f t="shared" si="4"/>
        <v>0</v>
      </c>
      <c r="R53" s="21"/>
      <c r="S53" s="17"/>
      <c r="T53" s="1">
        <f t="shared" si="5"/>
        <v>115.96153846153845</v>
      </c>
      <c r="U53" s="1">
        <f t="shared" si="6"/>
        <v>115.96153846153845</v>
      </c>
      <c r="V53" s="1">
        <v>7.6</v>
      </c>
      <c r="W53" s="1">
        <v>0</v>
      </c>
      <c r="X53" s="1">
        <v>5.75</v>
      </c>
      <c r="Y53" s="1">
        <v>23</v>
      </c>
      <c r="Z53" s="14" t="s">
        <v>89</v>
      </c>
      <c r="AA53" s="1">
        <f t="shared" si="7"/>
        <v>0</v>
      </c>
      <c r="AB53" s="5">
        <v>12</v>
      </c>
      <c r="AC53" s="9">
        <f t="shared" si="8"/>
        <v>0</v>
      </c>
      <c r="AD53" s="1">
        <f t="shared" si="10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81</v>
      </c>
      <c r="B54" s="1" t="s">
        <v>32</v>
      </c>
      <c r="C54" s="1">
        <v>2</v>
      </c>
      <c r="D54" s="1">
        <v>2</v>
      </c>
      <c r="E54" s="1">
        <v>4</v>
      </c>
      <c r="F54" s="1"/>
      <c r="G54" s="5">
        <v>0.2</v>
      </c>
      <c r="H54" s="1">
        <v>365</v>
      </c>
      <c r="I54" s="1"/>
      <c r="J54" s="1">
        <v>4</v>
      </c>
      <c r="K54" s="1">
        <f t="shared" si="11"/>
        <v>0</v>
      </c>
      <c r="L54" s="1"/>
      <c r="M54" s="1"/>
      <c r="N54" s="1"/>
      <c r="O54" s="1">
        <f t="shared" si="3"/>
        <v>0.8</v>
      </c>
      <c r="P54" s="20">
        <f>25*O54-F54</f>
        <v>20</v>
      </c>
      <c r="Q54" s="28">
        <v>150</v>
      </c>
      <c r="R54" s="21">
        <v>200</v>
      </c>
      <c r="S54" s="17"/>
      <c r="T54" s="1">
        <f t="shared" si="5"/>
        <v>187.5</v>
      </c>
      <c r="U54" s="1">
        <f t="shared" si="6"/>
        <v>0</v>
      </c>
      <c r="V54" s="1">
        <v>0.6</v>
      </c>
      <c r="W54" s="1">
        <v>0.4</v>
      </c>
      <c r="X54" s="1">
        <v>0</v>
      </c>
      <c r="Y54" s="1">
        <v>0.6</v>
      </c>
      <c r="Z54" s="1"/>
      <c r="AA54" s="1">
        <f t="shared" si="7"/>
        <v>30</v>
      </c>
      <c r="AB54" s="5">
        <v>6</v>
      </c>
      <c r="AC54" s="9">
        <v>25</v>
      </c>
      <c r="AD54" s="1">
        <f t="shared" si="10"/>
        <v>30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82</v>
      </c>
      <c r="B55" s="1" t="s">
        <v>32</v>
      </c>
      <c r="C55" s="1">
        <v>-3</v>
      </c>
      <c r="D55" s="1"/>
      <c r="E55" s="1"/>
      <c r="F55" s="1">
        <v>-3</v>
      </c>
      <c r="G55" s="5">
        <v>0.2</v>
      </c>
      <c r="H55" s="1">
        <v>365</v>
      </c>
      <c r="I55" s="1"/>
      <c r="J55" s="1"/>
      <c r="K55" s="1">
        <f t="shared" si="11"/>
        <v>0</v>
      </c>
      <c r="L55" s="1"/>
      <c r="M55" s="1"/>
      <c r="N55" s="1"/>
      <c r="O55" s="1">
        <f t="shared" si="3"/>
        <v>0</v>
      </c>
      <c r="P55" s="20">
        <v>30</v>
      </c>
      <c r="Q55" s="28">
        <v>150</v>
      </c>
      <c r="R55" s="21">
        <v>200</v>
      </c>
      <c r="S55" s="17"/>
      <c r="T55" s="1" t="e">
        <f t="shared" si="5"/>
        <v>#DIV/0!</v>
      </c>
      <c r="U55" s="1" t="e">
        <f t="shared" si="6"/>
        <v>#DIV/0!</v>
      </c>
      <c r="V55" s="1">
        <v>0</v>
      </c>
      <c r="W55" s="1">
        <v>0.6</v>
      </c>
      <c r="X55" s="1">
        <v>0.5</v>
      </c>
      <c r="Y55" s="1">
        <v>0</v>
      </c>
      <c r="Z55" s="1"/>
      <c r="AA55" s="1">
        <f t="shared" si="7"/>
        <v>30</v>
      </c>
      <c r="AB55" s="5">
        <v>6</v>
      </c>
      <c r="AC55" s="9">
        <v>25</v>
      </c>
      <c r="AD55" s="1">
        <f t="shared" si="10"/>
        <v>30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83</v>
      </c>
      <c r="B56" s="1" t="s">
        <v>32</v>
      </c>
      <c r="C56" s="1">
        <v>1814</v>
      </c>
      <c r="D56" s="1"/>
      <c r="E56" s="1">
        <v>856</v>
      </c>
      <c r="F56" s="1">
        <v>953</v>
      </c>
      <c r="G56" s="5">
        <v>0.3</v>
      </c>
      <c r="H56" s="1">
        <v>180</v>
      </c>
      <c r="I56" s="1"/>
      <c r="J56" s="1">
        <v>856</v>
      </c>
      <c r="K56" s="1">
        <f t="shared" si="11"/>
        <v>0</v>
      </c>
      <c r="L56" s="1"/>
      <c r="M56" s="1"/>
      <c r="N56" s="1"/>
      <c r="O56" s="1">
        <f t="shared" si="3"/>
        <v>171.2</v>
      </c>
      <c r="P56" s="20">
        <f t="shared" si="9"/>
        <v>4183</v>
      </c>
      <c r="Q56" s="28">
        <v>4100</v>
      </c>
      <c r="R56" s="21"/>
      <c r="S56" s="17"/>
      <c r="T56" s="1">
        <f t="shared" si="5"/>
        <v>29.515186915887853</v>
      </c>
      <c r="U56" s="1">
        <f t="shared" si="6"/>
        <v>5.5665887850467293</v>
      </c>
      <c r="V56" s="1">
        <v>142</v>
      </c>
      <c r="W56" s="1">
        <v>170.8</v>
      </c>
      <c r="X56" s="1">
        <v>176</v>
      </c>
      <c r="Y56" s="1">
        <v>142.19999999999999</v>
      </c>
      <c r="Z56" s="1"/>
      <c r="AA56" s="1">
        <f t="shared" si="7"/>
        <v>1230</v>
      </c>
      <c r="AB56" s="5">
        <v>14</v>
      </c>
      <c r="AC56" s="9">
        <v>292</v>
      </c>
      <c r="AD56" s="1">
        <f t="shared" si="10"/>
        <v>1226.3999999999999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84</v>
      </c>
      <c r="B57" s="1" t="s">
        <v>32</v>
      </c>
      <c r="C57" s="1">
        <v>2040</v>
      </c>
      <c r="D57" s="1"/>
      <c r="E57" s="1">
        <v>342</v>
      </c>
      <c r="F57" s="1">
        <v>1661</v>
      </c>
      <c r="G57" s="5">
        <v>0.25</v>
      </c>
      <c r="H57" s="1">
        <v>180</v>
      </c>
      <c r="I57" s="1"/>
      <c r="J57" s="1">
        <v>342</v>
      </c>
      <c r="K57" s="1">
        <f t="shared" si="11"/>
        <v>0</v>
      </c>
      <c r="L57" s="1"/>
      <c r="M57" s="1"/>
      <c r="N57" s="1"/>
      <c r="O57" s="1">
        <f t="shared" si="3"/>
        <v>68.400000000000006</v>
      </c>
      <c r="P57" s="20">
        <f t="shared" si="9"/>
        <v>391</v>
      </c>
      <c r="Q57" s="28">
        <v>400</v>
      </c>
      <c r="R57" s="21">
        <v>400</v>
      </c>
      <c r="S57" s="17"/>
      <c r="T57" s="1">
        <f t="shared" si="5"/>
        <v>30.131578947368418</v>
      </c>
      <c r="U57" s="1">
        <f t="shared" si="6"/>
        <v>24.283625730994149</v>
      </c>
      <c r="V57" s="1">
        <v>35.200000000000003</v>
      </c>
      <c r="W57" s="1">
        <v>76.2</v>
      </c>
      <c r="X57" s="1">
        <v>53</v>
      </c>
      <c r="Y57" s="1">
        <v>75.599999999999994</v>
      </c>
      <c r="Z57" s="1"/>
      <c r="AA57" s="1">
        <f t="shared" si="7"/>
        <v>100</v>
      </c>
      <c r="AB57" s="5">
        <v>12</v>
      </c>
      <c r="AC57" s="9">
        <v>33</v>
      </c>
      <c r="AD57" s="1">
        <f t="shared" si="10"/>
        <v>99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85</v>
      </c>
      <c r="B58" s="1" t="s">
        <v>32</v>
      </c>
      <c r="C58" s="1">
        <v>1138</v>
      </c>
      <c r="D58" s="1"/>
      <c r="E58" s="1">
        <v>298</v>
      </c>
      <c r="F58" s="1">
        <v>819</v>
      </c>
      <c r="G58" s="5">
        <v>0.25</v>
      </c>
      <c r="H58" s="1">
        <v>180</v>
      </c>
      <c r="I58" s="1"/>
      <c r="J58" s="1">
        <v>298</v>
      </c>
      <c r="K58" s="1">
        <f t="shared" si="11"/>
        <v>0</v>
      </c>
      <c r="L58" s="1"/>
      <c r="M58" s="1"/>
      <c r="N58" s="1"/>
      <c r="O58" s="1">
        <f t="shared" si="3"/>
        <v>59.6</v>
      </c>
      <c r="P58" s="20">
        <f t="shared" si="9"/>
        <v>969</v>
      </c>
      <c r="Q58" s="28">
        <v>1000</v>
      </c>
      <c r="R58" s="21">
        <v>1000</v>
      </c>
      <c r="S58" s="17"/>
      <c r="T58" s="1">
        <f t="shared" si="5"/>
        <v>30.520134228187917</v>
      </c>
      <c r="U58" s="1">
        <f t="shared" si="6"/>
        <v>13.741610738255034</v>
      </c>
      <c r="V58" s="1">
        <v>40</v>
      </c>
      <c r="W58" s="1">
        <v>50</v>
      </c>
      <c r="X58" s="1">
        <v>33</v>
      </c>
      <c r="Y58" s="1">
        <v>46.8</v>
      </c>
      <c r="Z58" s="1"/>
      <c r="AA58" s="1">
        <f t="shared" si="7"/>
        <v>250</v>
      </c>
      <c r="AB58" s="5">
        <v>12</v>
      </c>
      <c r="AC58" s="9">
        <v>83</v>
      </c>
      <c r="AD58" s="1">
        <f t="shared" si="10"/>
        <v>249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86</v>
      </c>
      <c r="B59" s="1" t="s">
        <v>35</v>
      </c>
      <c r="C59" s="1">
        <v>24.3</v>
      </c>
      <c r="D59" s="1">
        <v>8.1</v>
      </c>
      <c r="E59" s="1">
        <v>16.2</v>
      </c>
      <c r="F59" s="1">
        <v>8.1</v>
      </c>
      <c r="G59" s="5">
        <v>1</v>
      </c>
      <c r="H59" s="1">
        <v>180</v>
      </c>
      <c r="I59" s="1"/>
      <c r="J59" s="1">
        <v>17.2</v>
      </c>
      <c r="K59" s="1">
        <f t="shared" si="11"/>
        <v>-1</v>
      </c>
      <c r="L59" s="1"/>
      <c r="M59" s="1"/>
      <c r="N59" s="1"/>
      <c r="O59" s="1">
        <f t="shared" si="3"/>
        <v>3.2399999999999998</v>
      </c>
      <c r="P59" s="20">
        <f>28*O59-F59</f>
        <v>82.62</v>
      </c>
      <c r="Q59" s="28">
        <v>150</v>
      </c>
      <c r="R59" s="21">
        <v>150</v>
      </c>
      <c r="S59" s="17"/>
      <c r="T59" s="1">
        <f t="shared" si="5"/>
        <v>48.796296296296298</v>
      </c>
      <c r="U59" s="1">
        <f t="shared" si="6"/>
        <v>2.5</v>
      </c>
      <c r="V59" s="1">
        <v>4.32</v>
      </c>
      <c r="W59" s="1">
        <v>1.62</v>
      </c>
      <c r="X59" s="1">
        <v>0</v>
      </c>
      <c r="Y59" s="1">
        <v>3.78</v>
      </c>
      <c r="Z59" s="1"/>
      <c r="AA59" s="1">
        <f t="shared" si="7"/>
        <v>150</v>
      </c>
      <c r="AB59" s="5">
        <v>2.7</v>
      </c>
      <c r="AC59" s="9">
        <v>55</v>
      </c>
      <c r="AD59" s="1">
        <f t="shared" si="10"/>
        <v>148.5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87</v>
      </c>
      <c r="B60" s="1" t="s">
        <v>35</v>
      </c>
      <c r="C60" s="1">
        <v>5</v>
      </c>
      <c r="D60" s="1"/>
      <c r="E60" s="1">
        <v>5</v>
      </c>
      <c r="F60" s="1"/>
      <c r="G60" s="5">
        <v>1</v>
      </c>
      <c r="H60" s="1">
        <v>180</v>
      </c>
      <c r="I60" s="1"/>
      <c r="J60" s="1">
        <v>10</v>
      </c>
      <c r="K60" s="1">
        <f t="shared" si="11"/>
        <v>-5</v>
      </c>
      <c r="L60" s="1"/>
      <c r="M60" s="1"/>
      <c r="N60" s="1"/>
      <c r="O60" s="1">
        <f t="shared" si="3"/>
        <v>1</v>
      </c>
      <c r="P60" s="20">
        <f>25*O60-F60</f>
        <v>25</v>
      </c>
      <c r="Q60" s="28">
        <v>50</v>
      </c>
      <c r="R60" s="21">
        <v>50</v>
      </c>
      <c r="S60" s="17"/>
      <c r="T60" s="1">
        <f t="shared" si="5"/>
        <v>50</v>
      </c>
      <c r="U60" s="1">
        <f t="shared" si="6"/>
        <v>0</v>
      </c>
      <c r="V60" s="1">
        <v>0</v>
      </c>
      <c r="W60" s="1">
        <v>2</v>
      </c>
      <c r="X60" s="1">
        <v>1.25</v>
      </c>
      <c r="Y60" s="1">
        <v>1</v>
      </c>
      <c r="Z60" s="1"/>
      <c r="AA60" s="1">
        <f t="shared" si="7"/>
        <v>50</v>
      </c>
      <c r="AB60" s="5">
        <v>5</v>
      </c>
      <c r="AC60" s="9">
        <v>10</v>
      </c>
      <c r="AD60" s="1">
        <f t="shared" si="10"/>
        <v>50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ht="15.75" thickBot="1" x14ac:dyDescent="0.3">
      <c r="A61" s="1" t="s">
        <v>88</v>
      </c>
      <c r="B61" s="1" t="s">
        <v>32</v>
      </c>
      <c r="C61" s="1">
        <v>108</v>
      </c>
      <c r="D61" s="1"/>
      <c r="E61" s="1">
        <v>93</v>
      </c>
      <c r="F61" s="1">
        <v>12</v>
      </c>
      <c r="G61" s="5">
        <v>0.14000000000000001</v>
      </c>
      <c r="H61" s="1">
        <v>180</v>
      </c>
      <c r="I61" s="1"/>
      <c r="J61" s="1">
        <v>91</v>
      </c>
      <c r="K61" s="1">
        <f t="shared" si="11"/>
        <v>2</v>
      </c>
      <c r="L61" s="1"/>
      <c r="M61" s="1"/>
      <c r="N61" s="1"/>
      <c r="O61" s="1">
        <f t="shared" si="3"/>
        <v>18.600000000000001</v>
      </c>
      <c r="P61" s="20">
        <f>26*O61-F61</f>
        <v>471.6</v>
      </c>
      <c r="Q61" s="30">
        <f t="shared" si="4"/>
        <v>471.6</v>
      </c>
      <c r="R61" s="21">
        <v>472</v>
      </c>
      <c r="S61" s="17"/>
      <c r="T61" s="1">
        <f t="shared" si="5"/>
        <v>26</v>
      </c>
      <c r="U61" s="1">
        <f t="shared" si="6"/>
        <v>0.64516129032258063</v>
      </c>
      <c r="V61" s="1">
        <v>12.2</v>
      </c>
      <c r="W61" s="1">
        <v>0</v>
      </c>
      <c r="X61" s="1">
        <v>0</v>
      </c>
      <c r="Y61" s="1">
        <v>1.4</v>
      </c>
      <c r="Z61" s="1"/>
      <c r="AA61" s="1">
        <f>Q61*G61</f>
        <v>66.024000000000015</v>
      </c>
      <c r="AB61" s="5">
        <v>22</v>
      </c>
      <c r="AC61" s="9">
        <v>21</v>
      </c>
      <c r="AD61" s="1">
        <f t="shared" si="10"/>
        <v>64.680000000000007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5"/>
      <c r="AC62" s="9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5"/>
      <c r="AC63" s="9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5"/>
      <c r="AC64" s="9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5"/>
      <c r="AC65" s="9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5"/>
      <c r="AC66" s="9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5"/>
      <c r="AC67" s="9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5"/>
      <c r="AC68" s="9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5"/>
      <c r="AC69" s="9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5"/>
      <c r="AC70" s="9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5"/>
      <c r="AC71" s="9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5"/>
      <c r="AC72" s="9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5"/>
      <c r="AC73" s="9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5"/>
      <c r="AC74" s="9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5"/>
      <c r="AC75" s="9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5"/>
      <c r="AC76" s="9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5"/>
      <c r="AC77" s="9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5"/>
      <c r="AC78" s="9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5"/>
      <c r="AC79" s="9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5"/>
      <c r="AC80" s="9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5"/>
      <c r="AC81" s="9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5"/>
      <c r="AC82" s="9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5"/>
      <c r="AC83" s="9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5"/>
      <c r="AC84" s="9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5"/>
      <c r="AC85" s="9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5"/>
      <c r="AC86" s="9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5"/>
      <c r="AC87" s="9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5"/>
      <c r="AC88" s="9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5"/>
      <c r="AC89" s="9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5"/>
      <c r="AC90" s="9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5"/>
      <c r="AC91" s="9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5"/>
      <c r="AC92" s="9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5"/>
      <c r="AC93" s="9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5"/>
      <c r="AC94" s="9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5"/>
      <c r="AC95" s="9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5"/>
      <c r="AC96" s="9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5"/>
      <c r="AC97" s="9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5"/>
      <c r="AC98" s="9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5"/>
      <c r="AC99" s="9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5"/>
      <c r="AC100" s="9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5"/>
      <c r="AC101" s="9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5"/>
      <c r="AC102" s="9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5"/>
      <c r="AC103" s="9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5"/>
      <c r="AC104" s="9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5"/>
      <c r="AC105" s="9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5"/>
      <c r="AC106" s="9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5"/>
      <c r="AC107" s="9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5"/>
      <c r="AC108" s="9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5"/>
      <c r="AC109" s="9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5"/>
      <c r="AC110" s="9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5"/>
      <c r="AC111" s="9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5"/>
      <c r="AC112" s="9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5"/>
      <c r="AC113" s="9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5"/>
      <c r="AC114" s="9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5"/>
      <c r="AC115" s="9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5"/>
      <c r="AC116" s="9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5"/>
      <c r="AC117" s="9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5"/>
      <c r="AC118" s="9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5"/>
      <c r="AC119" s="9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5"/>
      <c r="AC120" s="9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5"/>
      <c r="AC121" s="9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5"/>
      <c r="AC122" s="9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5"/>
      <c r="AC123" s="9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5"/>
      <c r="AC124" s="9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5"/>
      <c r="AC125" s="9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5"/>
      <c r="AC126" s="9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5"/>
      <c r="AC127" s="9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5"/>
      <c r="AC128" s="9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5"/>
      <c r="AC129" s="9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5"/>
      <c r="AC130" s="9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5"/>
      <c r="AC131" s="9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5"/>
      <c r="AC132" s="9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5"/>
      <c r="AC133" s="9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5"/>
      <c r="AC134" s="9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5"/>
      <c r="AC135" s="9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5"/>
      <c r="AC136" s="9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5"/>
      <c r="AC137" s="9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5"/>
      <c r="AC138" s="9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5"/>
      <c r="AC139" s="9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5"/>
      <c r="AC140" s="9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5"/>
      <c r="AC141" s="9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5"/>
      <c r="AC142" s="9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5"/>
      <c r="AC143" s="9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5"/>
      <c r="AC144" s="9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5"/>
      <c r="AC145" s="9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5"/>
      <c r="AC146" s="9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5"/>
      <c r="AC147" s="9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5"/>
      <c r="AC148" s="9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5"/>
      <c r="AC149" s="9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5"/>
      <c r="AC150" s="9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5"/>
      <c r="AC151" s="9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5"/>
      <c r="AC152" s="9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5"/>
      <c r="AC153" s="9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5"/>
      <c r="AC154" s="9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5"/>
      <c r="AC155" s="9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5"/>
      <c r="AC156" s="9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5"/>
      <c r="AC157" s="9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5"/>
      <c r="AC158" s="9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5"/>
      <c r="AC159" s="9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5"/>
      <c r="AC160" s="9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5"/>
      <c r="AC161" s="9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5"/>
      <c r="AC162" s="9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5"/>
      <c r="AC163" s="9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5"/>
      <c r="AC164" s="9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5"/>
      <c r="AC165" s="9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5"/>
      <c r="AC166" s="9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5"/>
      <c r="AC167" s="9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5"/>
      <c r="AC168" s="9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5"/>
      <c r="AC169" s="9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5"/>
      <c r="AC170" s="9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5"/>
      <c r="AC171" s="9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5"/>
      <c r="AC172" s="9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5"/>
      <c r="AC173" s="9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5"/>
      <c r="AC174" s="9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5"/>
      <c r="AC175" s="9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5"/>
      <c r="AC176" s="9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5"/>
      <c r="AC177" s="9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5"/>
      <c r="AC178" s="9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5"/>
      <c r="AC179" s="9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5"/>
      <c r="AC180" s="9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5"/>
      <c r="AC181" s="9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5"/>
      <c r="AC182" s="9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5"/>
      <c r="AC183" s="9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5"/>
      <c r="AC184" s="9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5"/>
      <c r="AC185" s="9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5"/>
      <c r="AC186" s="9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5"/>
      <c r="AC187" s="9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5"/>
      <c r="AC188" s="9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5"/>
      <c r="AC189" s="9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5"/>
      <c r="AC190" s="9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5"/>
      <c r="AC191" s="9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5"/>
      <c r="AC192" s="9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5"/>
      <c r="AC193" s="9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5"/>
      <c r="AC194" s="9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5"/>
      <c r="AC195" s="9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5"/>
      <c r="AC196" s="9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5"/>
      <c r="AC197" s="9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5"/>
      <c r="AC198" s="9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5"/>
      <c r="AC199" s="9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5"/>
      <c r="AC200" s="9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5"/>
      <c r="AC201" s="9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5"/>
      <c r="AC202" s="9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5"/>
      <c r="AC203" s="9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5"/>
      <c r="AC204" s="9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5"/>
      <c r="AC205" s="9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5"/>
      <c r="AC206" s="9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5"/>
      <c r="AC207" s="9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5"/>
      <c r="AC208" s="9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5"/>
      <c r="AC209" s="9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5"/>
      <c r="AC210" s="9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5"/>
      <c r="AC211" s="9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5"/>
      <c r="AC212" s="9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5"/>
      <c r="AC213" s="9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5"/>
      <c r="AC214" s="9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5"/>
      <c r="AC215" s="9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5"/>
      <c r="AC216" s="9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5"/>
      <c r="AC217" s="9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5"/>
      <c r="AC218" s="9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5"/>
      <c r="AC219" s="9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5"/>
      <c r="AC220" s="9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5"/>
      <c r="AC221" s="9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5"/>
      <c r="AC222" s="9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5"/>
      <c r="AC223" s="9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5"/>
      <c r="AC224" s="9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5"/>
      <c r="AC225" s="9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5"/>
      <c r="AC226" s="9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5"/>
      <c r="AC227" s="9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5"/>
      <c r="AC228" s="9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5"/>
      <c r="AC229" s="9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5"/>
      <c r="AC230" s="9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5"/>
      <c r="AC231" s="9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5"/>
      <c r="AC232" s="9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5"/>
      <c r="AC233" s="9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5"/>
      <c r="AC234" s="9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5"/>
      <c r="AC235" s="9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5"/>
      <c r="AC236" s="9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5"/>
      <c r="AC237" s="9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5"/>
      <c r="AC238" s="9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5"/>
      <c r="AC239" s="9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5"/>
      <c r="AC240" s="9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5"/>
      <c r="AC241" s="9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5"/>
      <c r="AC242" s="9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5"/>
      <c r="AC243" s="9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5"/>
      <c r="AC244" s="9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5"/>
      <c r="AC245" s="9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5"/>
      <c r="AC246" s="9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5"/>
      <c r="AC247" s="9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5"/>
      <c r="AC248" s="9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5"/>
      <c r="AC249" s="9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5"/>
      <c r="AC250" s="9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5"/>
      <c r="AC251" s="9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5"/>
      <c r="AC252" s="9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5"/>
      <c r="AC253" s="9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5"/>
      <c r="AC254" s="9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5"/>
      <c r="AC255" s="9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5"/>
      <c r="AC256" s="9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5"/>
      <c r="AC257" s="9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5"/>
      <c r="AC258" s="9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5"/>
      <c r="AC259" s="9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5"/>
      <c r="AC260" s="9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5"/>
      <c r="AC261" s="9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5"/>
      <c r="AC262" s="9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5"/>
      <c r="AC263" s="9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5"/>
      <c r="AC264" s="9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5"/>
      <c r="AC265" s="9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5"/>
      <c r="AC266" s="9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5"/>
      <c r="AC267" s="9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5"/>
      <c r="AC268" s="9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5"/>
      <c r="AC269" s="9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5"/>
      <c r="AC270" s="9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5"/>
      <c r="AC271" s="9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5"/>
      <c r="AC272" s="9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5"/>
      <c r="AC273" s="9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5"/>
      <c r="AC274" s="9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5"/>
      <c r="AC275" s="9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5"/>
      <c r="AC276" s="9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5"/>
      <c r="AC277" s="9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5"/>
      <c r="AC278" s="9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5"/>
      <c r="AC279" s="9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5"/>
      <c r="AC280" s="9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5"/>
      <c r="AC281" s="9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5"/>
      <c r="AC282" s="9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5"/>
      <c r="AC283" s="9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5"/>
      <c r="AC284" s="9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5"/>
      <c r="AC285" s="9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5"/>
      <c r="AC286" s="9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5"/>
      <c r="AC287" s="9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5"/>
      <c r="AC288" s="9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5"/>
      <c r="AC289" s="9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5"/>
      <c r="AC290" s="9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5"/>
      <c r="AC291" s="9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5"/>
      <c r="AC292" s="9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5"/>
      <c r="AC293" s="9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5"/>
      <c r="AC294" s="9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5"/>
      <c r="AC295" s="9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5"/>
      <c r="AC296" s="9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5"/>
      <c r="AC297" s="9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5"/>
      <c r="AC298" s="9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5"/>
      <c r="AC299" s="9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5"/>
      <c r="AC300" s="9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5"/>
      <c r="AC301" s="9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5"/>
      <c r="AC302" s="9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5"/>
      <c r="AC303" s="9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5"/>
      <c r="AC304" s="9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5"/>
      <c r="AC305" s="9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5"/>
      <c r="AC306" s="9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5"/>
      <c r="AC307" s="9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5"/>
      <c r="AC308" s="9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5"/>
      <c r="AC309" s="9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5"/>
      <c r="AC310" s="9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5"/>
      <c r="AC311" s="9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5"/>
      <c r="AC312" s="9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5"/>
      <c r="AC313" s="9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5"/>
      <c r="AC314" s="9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5"/>
      <c r="AC315" s="9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5"/>
      <c r="AC316" s="9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5"/>
      <c r="AC317" s="9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5"/>
      <c r="AC318" s="9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5"/>
      <c r="AC319" s="9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5"/>
      <c r="AC320" s="9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5"/>
      <c r="AC321" s="9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5"/>
      <c r="AC322" s="9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5"/>
      <c r="AC323" s="9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5"/>
      <c r="AC324" s="9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5"/>
      <c r="AC325" s="9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5"/>
      <c r="AC326" s="9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5"/>
      <c r="AC327" s="9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5"/>
      <c r="AC328" s="9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5"/>
      <c r="AC329" s="9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5"/>
      <c r="AC330" s="9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5"/>
      <c r="AC331" s="9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5"/>
      <c r="AC332" s="9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5"/>
      <c r="AC333" s="9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5"/>
      <c r="AC334" s="9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5"/>
      <c r="AC335" s="9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5"/>
      <c r="AC336" s="9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5"/>
      <c r="AC337" s="9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5"/>
      <c r="AC338" s="9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5"/>
      <c r="AC339" s="9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5"/>
      <c r="AC340" s="9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5"/>
      <c r="AC341" s="9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5"/>
      <c r="AC342" s="9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5"/>
      <c r="AC343" s="9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5"/>
      <c r="AC344" s="9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5"/>
      <c r="AC345" s="9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5"/>
      <c r="AC346" s="9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5"/>
      <c r="AC347" s="9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5"/>
      <c r="AC348" s="9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5"/>
      <c r="AC349" s="9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5"/>
      <c r="AC350" s="9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5"/>
      <c r="AC351" s="9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5"/>
      <c r="AC352" s="9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5"/>
      <c r="AC353" s="9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5"/>
      <c r="AC354" s="9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5"/>
      <c r="AC355" s="9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5"/>
      <c r="AC356" s="9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5"/>
      <c r="AC357" s="9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5"/>
      <c r="AC358" s="9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5"/>
      <c r="AC359" s="9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5"/>
      <c r="AC360" s="9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5"/>
      <c r="AC361" s="9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5"/>
      <c r="AC362" s="9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5"/>
      <c r="AC363" s="9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5"/>
      <c r="AC364" s="9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5"/>
      <c r="AC365" s="9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5"/>
      <c r="AC366" s="9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5"/>
      <c r="AC367" s="9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5"/>
      <c r="AC368" s="9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5"/>
      <c r="AC369" s="9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5"/>
      <c r="AC370" s="9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5"/>
      <c r="AC371" s="9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5"/>
      <c r="AC372" s="9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5"/>
      <c r="AC373" s="9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5"/>
      <c r="AC374" s="9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5"/>
      <c r="AC375" s="9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5"/>
      <c r="AC376" s="9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5"/>
      <c r="AC377" s="9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5"/>
      <c r="AC378" s="9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5"/>
      <c r="AC379" s="9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5"/>
      <c r="AC380" s="9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5"/>
      <c r="AC381" s="9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5"/>
      <c r="AC382" s="9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5"/>
      <c r="AC383" s="9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5"/>
      <c r="AC384" s="9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5"/>
      <c r="AC385" s="9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5"/>
      <c r="AC386" s="9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5"/>
      <c r="AC387" s="9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5"/>
      <c r="AC388" s="9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5"/>
      <c r="AC389" s="9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5"/>
      <c r="AC390" s="9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5"/>
      <c r="AC391" s="9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5"/>
      <c r="AC392" s="9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5"/>
      <c r="AC393" s="9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5"/>
      <c r="AC394" s="9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5"/>
      <c r="AC395" s="9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5"/>
      <c r="AC396" s="9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5"/>
      <c r="AC397" s="9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5"/>
      <c r="AC398" s="9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5"/>
      <c r="AC399" s="9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5"/>
      <c r="AC400" s="9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5"/>
      <c r="AC401" s="9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5"/>
      <c r="AC402" s="9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5"/>
      <c r="AC403" s="9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5"/>
      <c r="AC404" s="9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5"/>
      <c r="AC405" s="9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5"/>
      <c r="AC406" s="9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5"/>
      <c r="AC407" s="9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5"/>
      <c r="AC408" s="9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5"/>
      <c r="AC409" s="9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5"/>
      <c r="AC410" s="9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5"/>
      <c r="AC411" s="9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5"/>
      <c r="AC412" s="9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5"/>
      <c r="AC413" s="9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5"/>
      <c r="AC414" s="9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5"/>
      <c r="AC415" s="9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5"/>
      <c r="AC416" s="9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5"/>
      <c r="AC417" s="9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5"/>
      <c r="AC418" s="9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5"/>
      <c r="AC419" s="9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5"/>
      <c r="AC420" s="9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5"/>
      <c r="AC421" s="9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5"/>
      <c r="AC422" s="9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5"/>
      <c r="AC423" s="9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5"/>
      <c r="AC424" s="9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5"/>
      <c r="AC425" s="9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5"/>
      <c r="AC426" s="9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5"/>
      <c r="AC427" s="9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5"/>
      <c r="AC428" s="9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5"/>
      <c r="AC429" s="9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5"/>
      <c r="AC430" s="9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5"/>
      <c r="AC431" s="9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5"/>
      <c r="AC432" s="9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5"/>
      <c r="AC433" s="9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5"/>
      <c r="AC434" s="9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5"/>
      <c r="AC435" s="9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5"/>
      <c r="AC436" s="9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5"/>
      <c r="AC437" s="9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5"/>
      <c r="AC438" s="9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5"/>
      <c r="AC439" s="9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5"/>
      <c r="AC440" s="9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5"/>
      <c r="AC441" s="9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5"/>
      <c r="AC442" s="9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5"/>
      <c r="AC443" s="9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5"/>
      <c r="AC444" s="9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5"/>
      <c r="AC445" s="9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5"/>
      <c r="AC446" s="9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5"/>
      <c r="AC447" s="9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5"/>
      <c r="AC448" s="9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5"/>
      <c r="AC449" s="9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5"/>
      <c r="AC450" s="9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5"/>
      <c r="AC451" s="9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5"/>
      <c r="AC452" s="9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5"/>
      <c r="AC453" s="9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5"/>
      <c r="AC454" s="9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5"/>
      <c r="AC455" s="9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5"/>
      <c r="AC456" s="9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5"/>
      <c r="AC457" s="9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5"/>
      <c r="AC458" s="9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5"/>
      <c r="AC459" s="9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5"/>
      <c r="AC460" s="9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5"/>
      <c r="AC461" s="9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5"/>
      <c r="AC462" s="9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5"/>
      <c r="AC463" s="9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5"/>
      <c r="AC464" s="9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5"/>
      <c r="AC465" s="9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5"/>
      <c r="AC466" s="9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5"/>
      <c r="AC467" s="9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5"/>
      <c r="AC468" s="9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5"/>
      <c r="AC469" s="9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5"/>
      <c r="AC470" s="9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5"/>
      <c r="AC471" s="9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5"/>
      <c r="AC472" s="9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5"/>
      <c r="AC473" s="9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5"/>
      <c r="AC474" s="9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5"/>
      <c r="AC475" s="9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5"/>
      <c r="AC476" s="9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5"/>
      <c r="AC477" s="9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5"/>
      <c r="AC478" s="9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5"/>
      <c r="AC479" s="9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5"/>
      <c r="AC480" s="9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5"/>
      <c r="AC481" s="9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5"/>
      <c r="AC482" s="9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5"/>
      <c r="AC483" s="9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5"/>
      <c r="AC484" s="9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5"/>
      <c r="AC485" s="9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5"/>
      <c r="AC486" s="9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5"/>
      <c r="AC487" s="9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5"/>
      <c r="AC488" s="9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5"/>
      <c r="AC489" s="9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5"/>
      <c r="AC490" s="9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5"/>
      <c r="AC491" s="9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5"/>
      <c r="AC492" s="9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5"/>
      <c r="AC493" s="9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5"/>
      <c r="AC494" s="9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5"/>
      <c r="AC495" s="9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D61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2024-03-01T14:47:46Z</dcterms:created>
  <dcterms:modified xsi:type="dcterms:W3CDTF">2024-03-05T12:38:28Z</dcterms:modified>
</cp:coreProperties>
</file>