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4 ДНР в Мариуполь на 06,03,24\"/>
    </mc:Choice>
  </mc:AlternateContent>
  <xr:revisionPtr revIDLastSave="0" documentId="13_ncr:1_{33A97B1D-68A8-46D4-8AAF-5B9FD503C1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X408" i="1"/>
  <c r="W408" i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V388" i="1"/>
  <c r="W387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36" i="1" l="1"/>
  <c r="W202" i="1"/>
  <c r="X280" i="1"/>
  <c r="W437" i="1"/>
  <c r="W481" i="1"/>
  <c r="V523" i="1"/>
  <c r="X376" i="1"/>
  <c r="V522" i="1"/>
  <c r="X103" i="1"/>
  <c r="X403" i="1"/>
  <c r="X340" i="1"/>
  <c r="X36" i="1"/>
  <c r="X37" i="1" s="1"/>
  <c r="W37" i="1"/>
  <c r="X40" i="1"/>
  <c r="X41" i="1" s="1"/>
  <c r="W41" i="1"/>
  <c r="X44" i="1"/>
  <c r="X45" i="1" s="1"/>
  <c r="W45" i="1"/>
  <c r="X166" i="1"/>
  <c r="X168" i="1" s="1"/>
  <c r="W196" i="1"/>
  <c r="X198" i="1"/>
  <c r="X202" i="1" s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F10" i="1"/>
  <c r="J9" i="1"/>
  <c r="F9" i="1"/>
  <c r="A10" i="1"/>
  <c r="W33" i="1"/>
  <c r="W53" i="1"/>
  <c r="D529" i="1"/>
  <c r="W60" i="1"/>
  <c r="X56" i="1"/>
  <c r="X60" i="1" s="1"/>
  <c r="W61" i="1"/>
  <c r="E529" i="1"/>
  <c r="W85" i="1"/>
  <c r="X64" i="1"/>
  <c r="X85" i="1" s="1"/>
  <c r="W86" i="1"/>
  <c r="W93" i="1"/>
  <c r="X88" i="1"/>
  <c r="X92" i="1" s="1"/>
  <c r="W92" i="1"/>
  <c r="W128" i="1"/>
  <c r="W145" i="1"/>
  <c r="W157" i="1"/>
  <c r="X148" i="1"/>
  <c r="X157" i="1" s="1"/>
  <c r="H529" i="1"/>
  <c r="W158" i="1"/>
  <c r="I529" i="1"/>
  <c r="W164" i="1"/>
  <c r="X161" i="1"/>
  <c r="X163" i="1" s="1"/>
  <c r="W203" i="1"/>
  <c r="L529" i="1"/>
  <c r="W226" i="1"/>
  <c r="X220" i="1"/>
  <c r="X226" i="1" s="1"/>
  <c r="W246" i="1"/>
  <c r="W250" i="1"/>
  <c r="W249" i="1"/>
  <c r="X248" i="1"/>
  <c r="X249" i="1" s="1"/>
  <c r="X253" i="1"/>
  <c r="X256" i="1" s="1"/>
  <c r="W257" i="1"/>
  <c r="X273" i="1"/>
  <c r="W275" i="1"/>
  <c r="H9" i="1"/>
  <c r="B529" i="1"/>
  <c r="W521" i="1"/>
  <c r="W520" i="1"/>
  <c r="W23" i="1"/>
  <c r="X22" i="1"/>
  <c r="X23" i="1" s="1"/>
  <c r="W24" i="1"/>
  <c r="W34" i="1"/>
  <c r="X26" i="1"/>
  <c r="X33" i="1" s="1"/>
  <c r="W103" i="1"/>
  <c r="W104" i="1"/>
  <c r="W118" i="1"/>
  <c r="X106" i="1"/>
  <c r="X118" i="1" s="1"/>
  <c r="W119" i="1"/>
  <c r="W129" i="1"/>
  <c r="X121" i="1"/>
  <c r="X128" i="1" s="1"/>
  <c r="W137" i="1"/>
  <c r="G529" i="1"/>
  <c r="W144" i="1"/>
  <c r="X141" i="1"/>
  <c r="X144" i="1" s="1"/>
  <c r="W163" i="1"/>
  <c r="W169" i="1"/>
  <c r="W176" i="1"/>
  <c r="X171" i="1"/>
  <c r="X175" i="1" s="1"/>
  <c r="W175" i="1"/>
  <c r="X195" i="1"/>
  <c r="W195" i="1"/>
  <c r="W227" i="1"/>
  <c r="M529" i="1"/>
  <c r="W245" i="1"/>
  <c r="X230" i="1"/>
  <c r="X245" i="1" s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Q529" i="1"/>
  <c r="V519" i="1"/>
  <c r="C529" i="1"/>
  <c r="W52" i="1"/>
  <c r="F529" i="1"/>
  <c r="W136" i="1"/>
  <c r="W213" i="1"/>
  <c r="W256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2" i="1" l="1"/>
  <c r="X524" i="1"/>
  <c r="W519" i="1"/>
  <c r="W523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<sst xmlns="http://schemas.openxmlformats.org/spreadsheetml/2006/main" count="2257" uniqueCount="757">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</sst>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A500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0</v>
      </c>
      <c r="W86" s="354">
        <f>IFERROR(SUM(W64:W84),"0")</f>
        <v>0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0</v>
      </c>
      <c r="W119" s="354">
        <f>IFERROR(SUM(W106:W117),"0")</f>
        <v>0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950</v>
      </c>
      <c r="W132" s="353">
        <f>IFERROR(IF(V132="",0,CEILING((V132/$H132),1)*$H132),"")</f>
        <v>957.6</v>
      </c>
      <c r="X132" s="36">
        <f>IFERROR(IF(W132=0,"",ROUNDUP(W132/H132,0)*0.02175),"")</f>
        <v>2.4794999999999998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113.09523809523809</v>
      </c>
      <c r="W136" s="354">
        <f>IFERROR(W132/H132,"0")+IFERROR(W133/H133,"0")+IFERROR(W134/H134,"0")+IFERROR(W135/H135,"0")</f>
        <v>114</v>
      </c>
      <c r="X136" s="354">
        <f>IFERROR(IF(X132="",0,X132),"0")+IFERROR(IF(X133="",0,X133),"0")+IFERROR(IF(X134="",0,X134),"0")+IFERROR(IF(X135="",0,X135),"0")</f>
        <v>2.4794999999999998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950</v>
      </c>
      <c r="W137" s="354">
        <f>IFERROR(SUM(W132:W135),"0")</f>
        <v>957.6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0</v>
      </c>
      <c r="W256" s="354">
        <f>IFERROR(W252/H252,"0")+IFERROR(W253/H253,"0")+IFERROR(W254/H254,"0")+IFERROR(W255/H255,"0")</f>
        <v>0</v>
      </c>
      <c r="X256" s="354">
        <f>IFERROR(IF(X252="",0,X252),"0")+IFERROR(IF(X253="",0,X253),"0")+IFERROR(IF(X254="",0,X254),"0")+IFERROR(IF(X255="",0,X255),"0")</f>
        <v>0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0</v>
      </c>
      <c r="W257" s="354">
        <f>IFERROR(SUM(W252:W255),"0")</f>
        <v>0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0</v>
      </c>
      <c r="W268" s="354">
        <f>IFERROR(W259/H259,"0")+IFERROR(W260/H260,"0")+IFERROR(W261/H261,"0")+IFERROR(W262/H262,"0")+IFERROR(W263/H263,"0")+IFERROR(W264/H264,"0")+IFERROR(W265/H265,"0")+IFERROR(W266/H266,"0")+IFERROR(W267/H267,"0")</f>
        <v>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0</v>
      </c>
      <c r="W269" s="354">
        <f>IFERROR(SUM(W259:W267),"0")</f>
        <v>0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950</v>
      </c>
      <c r="W272" s="353">
        <f>IFERROR(IF(V272="",0,CEILING((V272/$H272),1)*$H272),"")</f>
        <v>951.6</v>
      </c>
      <c r="X272" s="36">
        <f>IFERROR(IF(W272=0,"",ROUNDUP(W272/H272,0)*0.02175),"")</f>
        <v>2.6534999999999997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121.7948717948718</v>
      </c>
      <c r="W274" s="354">
        <f>IFERROR(W271/H271,"0")+IFERROR(W272/H272,"0")+IFERROR(W273/H273,"0")</f>
        <v>122</v>
      </c>
      <c r="X274" s="354">
        <f>IFERROR(IF(X271="",0,X271),"0")+IFERROR(IF(X272="",0,X272),"0")+IFERROR(IF(X273="",0,X273),"0")</f>
        <v>2.6534999999999997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950</v>
      </c>
      <c r="W275" s="354">
        <f>IFERROR(SUM(W271:W273),"0")</f>
        <v>951.6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1450</v>
      </c>
      <c r="W333" s="353">
        <f t="shared" si="17"/>
        <v>1455</v>
      </c>
      <c r="X333" s="36">
        <f>IFERROR(IF(W333=0,"",ROUNDUP(W333/H333,0)*0.02175),"")</f>
        <v>2.10975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1450</v>
      </c>
      <c r="W335" s="353">
        <f t="shared" si="17"/>
        <v>1455</v>
      </c>
      <c r="X335" s="36">
        <f>IFERROR(IF(W335=0,"",ROUNDUP(W335/H335,0)*0.02175),"")</f>
        <v>2.10975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950</v>
      </c>
      <c r="W337" s="353">
        <f t="shared" si="17"/>
        <v>960</v>
      </c>
      <c r="X337" s="36">
        <f>IFERROR(IF(W337=0,"",ROUNDUP(W337/H337,0)*0.02175),"")</f>
        <v>1.3919999999999999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256.66666666666669</v>
      </c>
      <c r="W340" s="354">
        <f>IFERROR(W332/H332,"0")+IFERROR(W333/H333,"0")+IFERROR(W334/H334,"0")+IFERROR(W335/H335,"0")+IFERROR(W336/H336,"0")+IFERROR(W337/H337,"0")+IFERROR(W338/H338,"0")+IFERROR(W339/H339,"0")</f>
        <v>258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5.6114999999999995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3850</v>
      </c>
      <c r="W341" s="354">
        <f>IFERROR(SUM(W332:W339),"0")</f>
        <v>3870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980</v>
      </c>
      <c r="W343" s="353">
        <f>IFERROR(IF(V343="",0,CEILING((V343/$H343),1)*$H343),"")</f>
        <v>990</v>
      </c>
      <c r="X343" s="36">
        <f>IFERROR(IF(W343=0,"",ROUNDUP(W343/H343,0)*0.02175),"")</f>
        <v>1.4355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65.333333333333329</v>
      </c>
      <c r="W346" s="354">
        <f>IFERROR(W343/H343,"0")+IFERROR(W344/H344,"0")+IFERROR(W345/H345,"0")</f>
        <v>66</v>
      </c>
      <c r="X346" s="354">
        <f>IFERROR(IF(X343="",0,X343),"0")+IFERROR(IF(X344="",0,X344),"0")+IFERROR(IF(X345="",0,X345),"0")</f>
        <v>1.4355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980</v>
      </c>
      <c r="W347" s="354">
        <f>IFERROR(SUM(W343:W345),"0")</f>
        <v>990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980</v>
      </c>
      <c r="W372" s="353">
        <f>IFERROR(IF(V372="",0,CEILING((V372/$H372),1)*$H372),"")</f>
        <v>982.8</v>
      </c>
      <c r="X372" s="36">
        <f>IFERROR(IF(W372=0,"",ROUNDUP(W372/H372,0)*0.02175),"")</f>
        <v>2.7404999999999999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125.64102564102565</v>
      </c>
      <c r="W376" s="354">
        <f>IFERROR(W372/H372,"0")+IFERROR(W373/H373,"0")+IFERROR(W374/H374,"0")+IFERROR(W375/H375,"0")</f>
        <v>126</v>
      </c>
      <c r="X376" s="354">
        <f>IFERROR(IF(X372="",0,X372),"0")+IFERROR(IF(X373="",0,X373),"0")+IFERROR(IF(X374="",0,X374),"0")+IFERROR(IF(X375="",0,X375),"0")</f>
        <v>2.7404999999999999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980</v>
      </c>
      <c r="W377" s="354">
        <f>IFERROR(SUM(W372:W375),"0")</f>
        <v>982.8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0</v>
      </c>
      <c r="W404" s="354">
        <f>IFERROR(SUM(W390:W402),"0")</f>
        <v>0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2900</v>
      </c>
      <c r="W452" s="353">
        <f t="shared" si="21"/>
        <v>2904</v>
      </c>
      <c r="X452" s="36">
        <f t="shared" si="22"/>
        <v>6.5780000000000003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1450</v>
      </c>
      <c r="W456" s="353">
        <f t="shared" si="21"/>
        <v>1452</v>
      </c>
      <c r="X456" s="36">
        <f t="shared" si="22"/>
        <v>3.2890000000000001</v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823.86363636363637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825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9.8670000000000009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4350</v>
      </c>
      <c r="W468" s="354">
        <f>IFERROR(SUM(W449:W466),"0")</f>
        <v>4356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1950</v>
      </c>
      <c r="W470" s="353">
        <f>IFERROR(IF(V470="",0,CEILING((V470/$H470),1)*$H470),"")</f>
        <v>1953.6000000000001</v>
      </c>
      <c r="X470" s="36">
        <f>IFERROR(IF(W470=0,"",ROUNDUP(W470/H470,0)*0.01196),"")</f>
        <v>4.4252000000000002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369.31818181818181</v>
      </c>
      <c r="W472" s="354">
        <f>IFERROR(W470/H470,"0")+IFERROR(W471/H471,"0")</f>
        <v>370</v>
      </c>
      <c r="X472" s="354">
        <f>IFERROR(IF(X470="",0,X470),"0")+IFERROR(IF(X471="",0,X471),"0")</f>
        <v>4.4252000000000002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1950</v>
      </c>
      <c r="W473" s="354">
        <f>IFERROR(SUM(W470:W471),"0")</f>
        <v>1953.6000000000001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980</v>
      </c>
      <c r="W475" s="353">
        <f t="shared" ref="W475:W480" si="24">IFERROR(IF(V475="",0,CEILING((V475/$H475),1)*$H475),"")</f>
        <v>982.08</v>
      </c>
      <c r="X475" s="36">
        <f>IFERROR(IF(W475=0,"",ROUNDUP(W475/H475,0)*0.01196),"")</f>
        <v>2.2245599999999999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1450</v>
      </c>
      <c r="W476" s="353">
        <f t="shared" si="24"/>
        <v>1452</v>
      </c>
      <c r="X476" s="36">
        <f>IFERROR(IF(W476=0,"",ROUNDUP(W476/H476,0)*0.01196),"")</f>
        <v>3.2890000000000001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1450</v>
      </c>
      <c r="W477" s="353">
        <f t="shared" si="24"/>
        <v>1452</v>
      </c>
      <c r="X477" s="36">
        <f>IFERROR(IF(W477=0,"",ROUNDUP(W477/H477,0)*0.01196),"")</f>
        <v>3.2890000000000001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734.84848484848487</v>
      </c>
      <c r="W481" s="354">
        <f>IFERROR(W475/H475,"0")+IFERROR(W476/H476,"0")+IFERROR(W477/H477,"0")+IFERROR(W478/H478,"0")+IFERROR(W479/H479,"0")+IFERROR(W480/H480,"0")</f>
        <v>736</v>
      </c>
      <c r="X481" s="354">
        <f>IFERROR(IF(X475="",0,X475),"0")+IFERROR(IF(X476="",0,X476),"0")+IFERROR(IF(X477="",0,X477),"0")+IFERROR(IF(X478="",0,X478),"0")+IFERROR(IF(X479="",0,X479),"0")+IFERROR(IF(X480="",0,X480),"0")</f>
        <v>8.8025599999999997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3880</v>
      </c>
      <c r="W482" s="354">
        <f>IFERROR(SUM(W475:W480),"0")</f>
        <v>3886.08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17890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17947.68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18941.311898101896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19001.844000000001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32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19741.311898101896</v>
      </c>
      <c r="W522" s="354">
        <f>GrossWeightTotalR+PalletQtyTotalR*25</f>
        <v>19801.844000000001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2610.5614385614385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2617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38.015259999999998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46">
        <f>IFERROR(W132*1,"0")+IFERROR(W133*1,"0")+IFERROR(W134*1,"0")+IFERROR(W135*1,"0")</f>
        <v>957.6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951.6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4860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982.8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10195.68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2024-03-04T09:01:35Z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