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64D988E1-F2EE-4553-9B3F-337F0E625BEA}" xr6:coauthVersionLast="47" xr6:coauthVersionMax="47" xr10:uidLastSave="{00000000-0000-0000-0000-000000000000}"/>
  <bookViews>
    <workbookView xWindow="3435" yWindow="94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1" i="2" l="1"/>
  <c r="V522" i="2" s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W496" i="2" s="1"/>
  <c r="V487" i="2"/>
  <c r="W486" i="2"/>
  <c r="V486" i="2"/>
  <c r="W485" i="2"/>
  <c r="X485" i="2" s="1"/>
  <c r="N485" i="2"/>
  <c r="X484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X465" i="2"/>
  <c r="W465" i="2"/>
  <c r="W464" i="2"/>
  <c r="X464" i="2" s="1"/>
  <c r="N464" i="2"/>
  <c r="W463" i="2"/>
  <c r="X463" i="2" s="1"/>
  <c r="N463" i="2"/>
  <c r="W462" i="2"/>
  <c r="X462" i="2" s="1"/>
  <c r="X461" i="2"/>
  <c r="W461" i="2"/>
  <c r="N461" i="2"/>
  <c r="W460" i="2"/>
  <c r="X460" i="2" s="1"/>
  <c r="X459" i="2"/>
  <c r="W459" i="2"/>
  <c r="N459" i="2"/>
  <c r="W458" i="2"/>
  <c r="X458" i="2" s="1"/>
  <c r="X457" i="2"/>
  <c r="W457" i="2"/>
  <c r="W456" i="2"/>
  <c r="X456" i="2" s="1"/>
  <c r="N456" i="2"/>
  <c r="W455" i="2"/>
  <c r="X455" i="2" s="1"/>
  <c r="W454" i="2"/>
  <c r="X454" i="2" s="1"/>
  <c r="X453" i="2"/>
  <c r="W453" i="2"/>
  <c r="W452" i="2"/>
  <c r="X452" i="2" s="1"/>
  <c r="N452" i="2"/>
  <c r="W451" i="2"/>
  <c r="X451" i="2" s="1"/>
  <c r="X450" i="2"/>
  <c r="W450" i="2"/>
  <c r="N450" i="2"/>
  <c r="W449" i="2"/>
  <c r="V445" i="2"/>
  <c r="W444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X431" i="2" s="1"/>
  <c r="N431" i="2"/>
  <c r="X430" i="2"/>
  <c r="W430" i="2"/>
  <c r="N430" i="2"/>
  <c r="X429" i="2"/>
  <c r="W429" i="2"/>
  <c r="N429" i="2"/>
  <c r="V427" i="2"/>
  <c r="W426" i="2"/>
  <c r="V426" i="2"/>
  <c r="W425" i="2"/>
  <c r="X425" i="2" s="1"/>
  <c r="N425" i="2"/>
  <c r="X424" i="2"/>
  <c r="X426" i="2" s="1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W415" i="2"/>
  <c r="V415" i="2"/>
  <c r="W414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V388" i="2"/>
  <c r="W387" i="2"/>
  <c r="V387" i="2"/>
  <c r="X386" i="2"/>
  <c r="W386" i="2"/>
  <c r="N386" i="2"/>
  <c r="X385" i="2"/>
  <c r="X387" i="2" s="1"/>
  <c r="W385" i="2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W369" i="2"/>
  <c r="V369" i="2"/>
  <c r="W368" i="2"/>
  <c r="X368" i="2" s="1"/>
  <c r="N368" i="2"/>
  <c r="X367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X360" i="2"/>
  <c r="W360" i="2"/>
  <c r="N360" i="2"/>
  <c r="W359" i="2"/>
  <c r="N359" i="2"/>
  <c r="V356" i="2"/>
  <c r="W355" i="2"/>
  <c r="V355" i="2"/>
  <c r="W354" i="2"/>
  <c r="X354" i="2" s="1"/>
  <c r="X355" i="2" s="1"/>
  <c r="N354" i="2"/>
  <c r="V352" i="2"/>
  <c r="V351" i="2"/>
  <c r="X350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X336" i="2"/>
  <c r="W336" i="2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X320" i="2" s="1"/>
  <c r="X321" i="2" s="1"/>
  <c r="N320" i="2"/>
  <c r="V318" i="2"/>
  <c r="W317" i="2"/>
  <c r="V317" i="2"/>
  <c r="X316" i="2"/>
  <c r="X317" i="2" s="1"/>
  <c r="W316" i="2"/>
  <c r="W318" i="2" s="1"/>
  <c r="N316" i="2"/>
  <c r="V314" i="2"/>
  <c r="V313" i="2"/>
  <c r="W312" i="2"/>
  <c r="X312" i="2" s="1"/>
  <c r="N312" i="2"/>
  <c r="W311" i="2"/>
  <c r="N311" i="2"/>
  <c r="V309" i="2"/>
  <c r="W308" i="2"/>
  <c r="V308" i="2"/>
  <c r="W307" i="2"/>
  <c r="X307" i="2" s="1"/>
  <c r="X308" i="2" s="1"/>
  <c r="N307" i="2"/>
  <c r="W304" i="2"/>
  <c r="V304" i="2"/>
  <c r="W303" i="2"/>
  <c r="V303" i="2"/>
  <c r="X302" i="2"/>
  <c r="W302" i="2"/>
  <c r="N302" i="2"/>
  <c r="X301" i="2"/>
  <c r="X303" i="2" s="1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X291" i="2"/>
  <c r="W291" i="2"/>
  <c r="N291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X278" i="2"/>
  <c r="W278" i="2"/>
  <c r="W277" i="2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X260" i="2"/>
  <c r="W260" i="2"/>
  <c r="N260" i="2"/>
  <c r="W259" i="2"/>
  <c r="W269" i="2" s="1"/>
  <c r="N259" i="2"/>
  <c r="V257" i="2"/>
  <c r="V256" i="2"/>
  <c r="W255" i="2"/>
  <c r="X255" i="2" s="1"/>
  <c r="N255" i="2"/>
  <c r="X254" i="2"/>
  <c r="W254" i="2"/>
  <c r="N254" i="2"/>
  <c r="X253" i="2"/>
  <c r="W253" i="2"/>
  <c r="N253" i="2"/>
  <c r="W252" i="2"/>
  <c r="X252" i="2" s="1"/>
  <c r="N252" i="2"/>
  <c r="V250" i="2"/>
  <c r="V249" i="2"/>
  <c r="X248" i="2"/>
  <c r="X249" i="2" s="1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W230" i="2"/>
  <c r="N230" i="2"/>
  <c r="V227" i="2"/>
  <c r="V226" i="2"/>
  <c r="X225" i="2"/>
  <c r="W225" i="2"/>
  <c r="W224" i="2"/>
  <c r="X224" i="2" s="1"/>
  <c r="W223" i="2"/>
  <c r="X223" i="2" s="1"/>
  <c r="W222" i="2"/>
  <c r="X222" i="2" s="1"/>
  <c r="W221" i="2"/>
  <c r="X221" i="2" s="1"/>
  <c r="X220" i="2"/>
  <c r="W220" i="2"/>
  <c r="V217" i="2"/>
  <c r="V216" i="2"/>
  <c r="W215" i="2"/>
  <c r="N215" i="2"/>
  <c r="V213" i="2"/>
  <c r="V212" i="2"/>
  <c r="W211" i="2"/>
  <c r="X211" i="2" s="1"/>
  <c r="X210" i="2"/>
  <c r="W210" i="2"/>
  <c r="W209" i="2"/>
  <c r="X209" i="2" s="1"/>
  <c r="X208" i="2"/>
  <c r="W208" i="2"/>
  <c r="W207" i="2"/>
  <c r="X207" i="2" s="1"/>
  <c r="W206" i="2"/>
  <c r="W21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X193" i="2"/>
  <c r="W193" i="2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X180" i="2"/>
  <c r="W180" i="2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W175" i="2" s="1"/>
  <c r="N171" i="2"/>
  <c r="V169" i="2"/>
  <c r="W168" i="2"/>
  <c r="V168" i="2"/>
  <c r="X167" i="2"/>
  <c r="W167" i="2"/>
  <c r="N167" i="2"/>
  <c r="X166" i="2"/>
  <c r="X168" i="2" s="1"/>
  <c r="W166" i="2"/>
  <c r="W169" i="2" s="1"/>
  <c r="N166" i="2"/>
  <c r="V164" i="2"/>
  <c r="V163" i="2"/>
  <c r="W162" i="2"/>
  <c r="X162" i="2" s="1"/>
  <c r="N162" i="2"/>
  <c r="W161" i="2"/>
  <c r="I529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X141" i="2"/>
  <c r="W141" i="2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X125" i="2"/>
  <c r="W125" i="2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X117" i="2"/>
  <c r="W117" i="2"/>
  <c r="N117" i="2"/>
  <c r="X116" i="2"/>
  <c r="W116" i="2"/>
  <c r="N116" i="2"/>
  <c r="W115" i="2"/>
  <c r="X115" i="2" s="1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X88" i="2"/>
  <c r="W88" i="2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X67" i="2"/>
  <c r="W67" i="2"/>
  <c r="N67" i="2"/>
  <c r="X66" i="2"/>
  <c r="W66" i="2"/>
  <c r="N66" i="2"/>
  <c r="W65" i="2"/>
  <c r="X65" i="2" s="1"/>
  <c r="N65" i="2"/>
  <c r="W64" i="2"/>
  <c r="N64" i="2"/>
  <c r="V61" i="2"/>
  <c r="V60" i="2"/>
  <c r="X59" i="2"/>
  <c r="W59" i="2"/>
  <c r="W58" i="2"/>
  <c r="W60" i="2" s="1"/>
  <c r="N58" i="2"/>
  <c r="X57" i="2"/>
  <c r="W57" i="2"/>
  <c r="N57" i="2"/>
  <c r="X56" i="2"/>
  <c r="W56" i="2"/>
  <c r="N56" i="2"/>
  <c r="V53" i="2"/>
  <c r="V52" i="2"/>
  <c r="W51" i="2"/>
  <c r="N51" i="2"/>
  <c r="W50" i="2"/>
  <c r="C529" i="2" s="1"/>
  <c r="N50" i="2"/>
  <c r="V46" i="2"/>
  <c r="V45" i="2"/>
  <c r="X44" i="2"/>
  <c r="X45" i="2" s="1"/>
  <c r="W44" i="2"/>
  <c r="W45" i="2" s="1"/>
  <c r="N44" i="2"/>
  <c r="V42" i="2"/>
  <c r="V41" i="2"/>
  <c r="W40" i="2"/>
  <c r="W42" i="2" s="1"/>
  <c r="N40" i="2"/>
  <c r="V38" i="2"/>
  <c r="V37" i="2"/>
  <c r="W36" i="2"/>
  <c r="N36" i="2"/>
  <c r="V34" i="2"/>
  <c r="V33" i="2"/>
  <c r="X32" i="2"/>
  <c r="W32" i="2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F10" i="2" s="1"/>
  <c r="D7" i="2"/>
  <c r="O6" i="2"/>
  <c r="N2" i="2"/>
  <c r="W203" i="2" l="1"/>
  <c r="X198" i="2"/>
  <c r="X202" i="2" s="1"/>
  <c r="X50" i="2"/>
  <c r="X161" i="2"/>
  <c r="X163" i="2" s="1"/>
  <c r="W34" i="2"/>
  <c r="W38" i="2"/>
  <c r="W37" i="2"/>
  <c r="W93" i="2"/>
  <c r="X89" i="2"/>
  <c r="X92" i="2" s="1"/>
  <c r="W119" i="2"/>
  <c r="W137" i="2"/>
  <c r="W216" i="2"/>
  <c r="W217" i="2"/>
  <c r="W246" i="2"/>
  <c r="P529" i="2"/>
  <c r="W327" i="2"/>
  <c r="W328" i="2"/>
  <c r="X326" i="2"/>
  <c r="X327" i="2" s="1"/>
  <c r="W352" i="2"/>
  <c r="X349" i="2"/>
  <c r="X351" i="2" s="1"/>
  <c r="W351" i="2"/>
  <c r="W365" i="2"/>
  <c r="X403" i="2"/>
  <c r="X436" i="2"/>
  <c r="W503" i="2"/>
  <c r="W502" i="2"/>
  <c r="X499" i="2"/>
  <c r="X502" i="2" s="1"/>
  <c r="V519" i="2"/>
  <c r="X36" i="2"/>
  <c r="X37" i="2" s="1"/>
  <c r="W61" i="2"/>
  <c r="E529" i="2"/>
  <c r="X107" i="2"/>
  <c r="X133" i="2"/>
  <c r="W196" i="2"/>
  <c r="X215" i="2"/>
  <c r="X216" i="2" s="1"/>
  <c r="Q529" i="2"/>
  <c r="X332" i="2"/>
  <c r="W136" i="2"/>
  <c r="X132" i="2"/>
  <c r="U529" i="2"/>
  <c r="X449" i="2"/>
  <c r="W275" i="2"/>
  <c r="W411" i="2"/>
  <c r="W482" i="2"/>
  <c r="W521" i="2"/>
  <c r="W33" i="2"/>
  <c r="W46" i="2"/>
  <c r="W92" i="2"/>
  <c r="G529" i="2"/>
  <c r="W158" i="2"/>
  <c r="W213" i="2"/>
  <c r="W245" i="2"/>
  <c r="W249" i="2"/>
  <c r="X271" i="2"/>
  <c r="X274" i="2" s="1"/>
  <c r="W281" i="2"/>
  <c r="W287" i="2"/>
  <c r="W286" i="2"/>
  <c r="W370" i="2"/>
  <c r="W410" i="2"/>
  <c r="X407" i="2"/>
  <c r="X420" i="2"/>
  <c r="X443" i="2"/>
  <c r="X444" i="2" s="1"/>
  <c r="W473" i="2"/>
  <c r="X475" i="2"/>
  <c r="X509" i="2"/>
  <c r="W518" i="2"/>
  <c r="W299" i="2"/>
  <c r="V523" i="2"/>
  <c r="W52" i="2"/>
  <c r="D529" i="2"/>
  <c r="W104" i="2"/>
  <c r="H529" i="2"/>
  <c r="W176" i="2"/>
  <c r="L529" i="2"/>
  <c r="W314" i="2"/>
  <c r="X369" i="2"/>
  <c r="S529" i="2"/>
  <c r="X406" i="2"/>
  <c r="X410" i="2" s="1"/>
  <c r="T529" i="2"/>
  <c r="W437" i="2"/>
  <c r="X486" i="2"/>
  <c r="V529" i="2"/>
  <c r="W509" i="2"/>
  <c r="X144" i="2"/>
  <c r="X340" i="2"/>
  <c r="X128" i="2"/>
  <c r="X256" i="2"/>
  <c r="X118" i="2"/>
  <c r="X103" i="2"/>
  <c r="X226" i="2"/>
  <c r="X467" i="2"/>
  <c r="X136" i="2"/>
  <c r="X481" i="2"/>
  <c r="X157" i="2"/>
  <c r="X286" i="2"/>
  <c r="X376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W519" i="2"/>
  <c r="W523" i="2"/>
  <c r="X245" i="2"/>
  <c r="X175" i="2"/>
  <c r="X524" i="2" s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<sst xmlns="http://schemas.openxmlformats.org/spreadsheetml/2006/main" count="3480" uniqueCount="761">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</sst>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D506" zoomScaleNormal="100" zoomScaleSheetLayoutView="100" workbookViewId="0">
      <selection activeCell="V344" sqref="V34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45354</v>
      </c>
      <c r="P5" s="363"/>
      <c r="R5" s="364" t="s">
        <v>3</v>
      </c>
      <c r="S5" s="365"/>
      <c r="T5" s="366" t="s">
        <v>718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734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6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0.41666666666666669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7">
        <v>4680115881853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7">
        <v>4607091383911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430" t="s">
        <v>92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4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7">
        <v>4680115880283</v>
      </c>
      <c r="E75" s="417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7">
        <v>4680115883949</v>
      </c>
      <c r="E76" s="417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7">
        <v>4680115881518</v>
      </c>
      <c r="E77" s="417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7">
        <v>4680115881303</v>
      </c>
      <c r="E78" s="417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7">
        <v>4680115882577</v>
      </c>
      <c r="E79" s="417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7">
        <v>4680115882720</v>
      </c>
      <c r="E81" s="417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7">
        <v>4680115880269</v>
      </c>
      <c r="E82" s="417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7">
        <v>4680115880429</v>
      </c>
      <c r="E83" s="417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7">
        <v>4680115881457</v>
      </c>
      <c r="E84" s="417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5"/>
      <c r="N85" s="421" t="s">
        <v>43</v>
      </c>
      <c r="O85" s="422"/>
      <c r="P85" s="422"/>
      <c r="Q85" s="422"/>
      <c r="R85" s="422"/>
      <c r="S85" s="422"/>
      <c r="T85" s="423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416" t="s">
        <v>110</v>
      </c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7">
        <v>4680115881488</v>
      </c>
      <c r="E88" s="417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9"/>
      <c r="P88" s="419"/>
      <c r="Q88" s="419"/>
      <c r="R88" s="420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417">
        <v>4680115882751</v>
      </c>
      <c r="E89" s="417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417">
        <v>4680115882775</v>
      </c>
      <c r="E90" s="417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417">
        <v>4680115880658</v>
      </c>
      <c r="E91" s="417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5"/>
      <c r="N92" s="421" t="s">
        <v>43</v>
      </c>
      <c r="O92" s="422"/>
      <c r="P92" s="422"/>
      <c r="Q92" s="422"/>
      <c r="R92" s="422"/>
      <c r="S92" s="422"/>
      <c r="T92" s="423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416" t="s">
        <v>76</v>
      </c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417">
        <v>4607091387667</v>
      </c>
      <c r="E95" s="417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9"/>
      <c r="P95" s="419"/>
      <c r="Q95" s="419"/>
      <c r="R95" s="420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417">
        <v>4607091387636</v>
      </c>
      <c r="E96" s="417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417">
        <v>4607091382426</v>
      </c>
      <c r="E97" s="417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417">
        <v>4607091386547</v>
      </c>
      <c r="E98" s="417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417">
        <v>4607091384734</v>
      </c>
      <c r="E99" s="417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417">
        <v>4607091382464</v>
      </c>
      <c r="E100" s="41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417">
        <v>4680115883444</v>
      </c>
      <c r="E101" s="41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424"/>
      <c r="B103" s="424"/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5"/>
      <c r="N103" s="421" t="s">
        <v>43</v>
      </c>
      <c r="O103" s="422"/>
      <c r="P103" s="422"/>
      <c r="Q103" s="422"/>
      <c r="R103" s="422"/>
      <c r="S103" s="422"/>
      <c r="T103" s="423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416" t="s">
        <v>81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7">
        <v>4607091386967</v>
      </c>
      <c r="E106" s="417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9"/>
      <c r="P106" s="419"/>
      <c r="Q106" s="419"/>
      <c r="R106" s="420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417">
        <v>4607091386967</v>
      </c>
      <c r="E107" s="417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7">
        <v>4607091385304</v>
      </c>
      <c r="E108" s="41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417">
        <v>4607091386264</v>
      </c>
      <c r="E109" s="41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8" t="s">
        <v>201</v>
      </c>
      <c r="O109" s="419"/>
      <c r="P109" s="419"/>
      <c r="Q109" s="419"/>
      <c r="R109" s="420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417">
        <v>4607091386264</v>
      </c>
      <c r="E110" s="417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7">
        <v>4680115882584</v>
      </c>
      <c r="E111" s="41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7">
        <v>4607091385731</v>
      </c>
      <c r="E113" s="417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7">
        <v>4680115880214</v>
      </c>
      <c r="E114" s="417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7">
        <v>4680115880894</v>
      </c>
      <c r="E115" s="417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7">
        <v>4607091385427</v>
      </c>
      <c r="E116" s="41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7">
        <v>4680115882645</v>
      </c>
      <c r="E117" s="41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4"/>
      <c r="B118" s="424"/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421" t="s">
        <v>43</v>
      </c>
      <c r="O118" s="422"/>
      <c r="P118" s="422"/>
      <c r="Q118" s="422"/>
      <c r="R118" s="422"/>
      <c r="S118" s="422"/>
      <c r="T118" s="423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5"/>
      <c r="Z118" s="65"/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0</v>
      </c>
      <c r="V119" s="42">
        <f>IFERROR(SUM(V106:V117),"0")</f>
        <v>0</v>
      </c>
      <c r="W119" s="42">
        <f>IFERROR(SUM(W106:W117),"0")</f>
        <v>0</v>
      </c>
      <c r="X119" s="41"/>
      <c r="Y119" s="65"/>
      <c r="Z119" s="65"/>
    </row>
    <row r="120" spans="1:53" ht="14.25" customHeight="1" x14ac:dyDescent="0.25">
      <c r="A120" s="416" t="s">
        <v>216</v>
      </c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7">
        <v>4607091383065</v>
      </c>
      <c r="E121" s="417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9"/>
      <c r="P121" s="419"/>
      <c r="Q121" s="419"/>
      <c r="R121" s="420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417">
        <v>4680115881532</v>
      </c>
      <c r="E122" s="417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417">
        <v>4680115881532</v>
      </c>
      <c r="E123" s="417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489" t="s">
        <v>222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417">
        <v>4680115881532</v>
      </c>
      <c r="E124" s="41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7">
        <v>4680115882652</v>
      </c>
      <c r="E125" s="417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7">
        <v>4680115880238</v>
      </c>
      <c r="E126" s="417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7">
        <v>4680115881464</v>
      </c>
      <c r="E127" s="417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4"/>
      <c r="B128" s="424"/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5"/>
      <c r="N128" s="421" t="s">
        <v>43</v>
      </c>
      <c r="O128" s="422"/>
      <c r="P128" s="422"/>
      <c r="Q128" s="422"/>
      <c r="R128" s="422"/>
      <c r="S128" s="422"/>
      <c r="T128" s="423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415" t="s">
        <v>230</v>
      </c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15"/>
      <c r="P130" s="415"/>
      <c r="Q130" s="415"/>
      <c r="R130" s="415"/>
      <c r="S130" s="415"/>
      <c r="T130" s="415"/>
      <c r="U130" s="415"/>
      <c r="V130" s="415"/>
      <c r="W130" s="415"/>
      <c r="X130" s="415"/>
      <c r="Y130" s="63"/>
      <c r="Z130" s="63"/>
    </row>
    <row r="131" spans="1:53" ht="14.25" customHeight="1" x14ac:dyDescent="0.25">
      <c r="A131" s="416" t="s">
        <v>81</v>
      </c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417">
        <v>4607091385168</v>
      </c>
      <c r="E132" s="417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19"/>
      <c r="P132" s="419"/>
      <c r="Q132" s="419"/>
      <c r="R132" s="420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417">
        <v>4607091385168</v>
      </c>
      <c r="E133" s="417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7">
        <v>4607091383256</v>
      </c>
      <c r="E134" s="417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7">
        <v>4607091385748</v>
      </c>
      <c r="E135" s="417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4"/>
      <c r="B136" s="424"/>
      <c r="C136" s="424"/>
      <c r="D136" s="424"/>
      <c r="E136" s="424"/>
      <c r="F136" s="424"/>
      <c r="G136" s="424"/>
      <c r="H136" s="424"/>
      <c r="I136" s="424"/>
      <c r="J136" s="424"/>
      <c r="K136" s="424"/>
      <c r="L136" s="424"/>
      <c r="M136" s="425"/>
      <c r="N136" s="421" t="s">
        <v>43</v>
      </c>
      <c r="O136" s="422"/>
      <c r="P136" s="422"/>
      <c r="Q136" s="422"/>
      <c r="R136" s="422"/>
      <c r="S136" s="422"/>
      <c r="T136" s="423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424"/>
      <c r="B137" s="424"/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5"/>
      <c r="N137" s="421" t="s">
        <v>43</v>
      </c>
      <c r="O137" s="422"/>
      <c r="P137" s="422"/>
      <c r="Q137" s="422"/>
      <c r="R137" s="422"/>
      <c r="S137" s="422"/>
      <c r="T137" s="423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414" t="s">
        <v>238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53"/>
      <c r="Z138" s="53"/>
    </row>
    <row r="139" spans="1:53" ht="16.5" customHeight="1" x14ac:dyDescent="0.25">
      <c r="A139" s="415" t="s">
        <v>239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63"/>
      <c r="Z139" s="63"/>
    </row>
    <row r="140" spans="1:53" ht="14.25" customHeight="1" x14ac:dyDescent="0.25">
      <c r="A140" s="416" t="s">
        <v>118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7">
        <v>4607091383423</v>
      </c>
      <c r="E141" s="417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9"/>
      <c r="P141" s="419"/>
      <c r="Q141" s="419"/>
      <c r="R141" s="420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7">
        <v>4607091381405</v>
      </c>
      <c r="E142" s="41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9"/>
      <c r="P142" s="419"/>
      <c r="Q142" s="419"/>
      <c r="R142" s="420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7">
        <v>4607091386516</v>
      </c>
      <c r="E143" s="417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4"/>
      <c r="B144" s="424"/>
      <c r="C144" s="424"/>
      <c r="D144" s="424"/>
      <c r="E144" s="424"/>
      <c r="F144" s="424"/>
      <c r="G144" s="424"/>
      <c r="H144" s="424"/>
      <c r="I144" s="424"/>
      <c r="J144" s="424"/>
      <c r="K144" s="424"/>
      <c r="L144" s="424"/>
      <c r="M144" s="425"/>
      <c r="N144" s="421" t="s">
        <v>43</v>
      </c>
      <c r="O144" s="422"/>
      <c r="P144" s="422"/>
      <c r="Q144" s="422"/>
      <c r="R144" s="422"/>
      <c r="S144" s="422"/>
      <c r="T144" s="423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4"/>
      <c r="B145" s="424"/>
      <c r="C145" s="424"/>
      <c r="D145" s="424"/>
      <c r="E145" s="424"/>
      <c r="F145" s="424"/>
      <c r="G145" s="424"/>
      <c r="H145" s="424"/>
      <c r="I145" s="424"/>
      <c r="J145" s="424"/>
      <c r="K145" s="424"/>
      <c r="L145" s="424"/>
      <c r="M145" s="425"/>
      <c r="N145" s="421" t="s">
        <v>43</v>
      </c>
      <c r="O145" s="422"/>
      <c r="P145" s="422"/>
      <c r="Q145" s="422"/>
      <c r="R145" s="422"/>
      <c r="S145" s="422"/>
      <c r="T145" s="423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5" t="s">
        <v>246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63"/>
      <c r="Z146" s="63"/>
    </row>
    <row r="147" spans="1:53" ht="14.25" customHeight="1" x14ac:dyDescent="0.25">
      <c r="A147" s="416" t="s">
        <v>76</v>
      </c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7">
        <v>4680115880993</v>
      </c>
      <c r="E148" s="417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9"/>
      <c r="P148" s="419"/>
      <c r="Q148" s="419"/>
      <c r="R148" s="420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7">
        <v>4680115881761</v>
      </c>
      <c r="E149" s="417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9"/>
      <c r="P149" s="419"/>
      <c r="Q149" s="419"/>
      <c r="R149" s="420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7">
        <v>4680115881563</v>
      </c>
      <c r="E150" s="417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7">
        <v>4680115880986</v>
      </c>
      <c r="E151" s="417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7">
        <v>4680115880207</v>
      </c>
      <c r="E152" s="417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7">
        <v>4680115881785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7">
        <v>4680115881679</v>
      </c>
      <c r="E154" s="417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7">
        <v>4680115880191</v>
      </c>
      <c r="E155" s="417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7">
        <v>4680115883963</v>
      </c>
      <c r="E156" s="417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4"/>
      <c r="B157" s="424"/>
      <c r="C157" s="424"/>
      <c r="D157" s="424"/>
      <c r="E157" s="424"/>
      <c r="F157" s="424"/>
      <c r="G157" s="424"/>
      <c r="H157" s="424"/>
      <c r="I157" s="424"/>
      <c r="J157" s="424"/>
      <c r="K157" s="424"/>
      <c r="L157" s="424"/>
      <c r="M157" s="425"/>
      <c r="N157" s="421" t="s">
        <v>43</v>
      </c>
      <c r="O157" s="422"/>
      <c r="P157" s="422"/>
      <c r="Q157" s="422"/>
      <c r="R157" s="422"/>
      <c r="S157" s="422"/>
      <c r="T157" s="423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424"/>
      <c r="B158" s="424"/>
      <c r="C158" s="424"/>
      <c r="D158" s="424"/>
      <c r="E158" s="424"/>
      <c r="F158" s="424"/>
      <c r="G158" s="424"/>
      <c r="H158" s="424"/>
      <c r="I158" s="424"/>
      <c r="J158" s="424"/>
      <c r="K158" s="424"/>
      <c r="L158" s="424"/>
      <c r="M158" s="425"/>
      <c r="N158" s="421" t="s">
        <v>43</v>
      </c>
      <c r="O158" s="422"/>
      <c r="P158" s="422"/>
      <c r="Q158" s="422"/>
      <c r="R158" s="422"/>
      <c r="S158" s="422"/>
      <c r="T158" s="423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415" t="s">
        <v>265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63"/>
      <c r="Z159" s="63"/>
    </row>
    <row r="160" spans="1:53" ht="14.25" customHeight="1" x14ac:dyDescent="0.25">
      <c r="A160" s="416" t="s">
        <v>118</v>
      </c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7">
        <v>4680115881402</v>
      </c>
      <c r="E161" s="417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9"/>
      <c r="P161" s="419"/>
      <c r="Q161" s="419"/>
      <c r="R161" s="420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7">
        <v>4680115881396</v>
      </c>
      <c r="E162" s="417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9"/>
      <c r="P162" s="419"/>
      <c r="Q162" s="419"/>
      <c r="R162" s="420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4"/>
      <c r="B163" s="424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5"/>
      <c r="N163" s="421" t="s">
        <v>43</v>
      </c>
      <c r="O163" s="422"/>
      <c r="P163" s="422"/>
      <c r="Q163" s="422"/>
      <c r="R163" s="422"/>
      <c r="S163" s="422"/>
      <c r="T163" s="423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24"/>
      <c r="B164" s="424"/>
      <c r="C164" s="424"/>
      <c r="D164" s="424"/>
      <c r="E164" s="424"/>
      <c r="F164" s="424"/>
      <c r="G164" s="424"/>
      <c r="H164" s="424"/>
      <c r="I164" s="424"/>
      <c r="J164" s="424"/>
      <c r="K164" s="424"/>
      <c r="L164" s="424"/>
      <c r="M164" s="425"/>
      <c r="N164" s="421" t="s">
        <v>43</v>
      </c>
      <c r="O164" s="422"/>
      <c r="P164" s="422"/>
      <c r="Q164" s="422"/>
      <c r="R164" s="422"/>
      <c r="S164" s="422"/>
      <c r="T164" s="423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6" t="s">
        <v>110</v>
      </c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7">
        <v>4680115882935</v>
      </c>
      <c r="E166" s="417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9"/>
      <c r="P166" s="419"/>
      <c r="Q166" s="419"/>
      <c r="R166" s="420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7">
        <v>4680115880764</v>
      </c>
      <c r="E167" s="417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9"/>
      <c r="P167" s="419"/>
      <c r="Q167" s="419"/>
      <c r="R167" s="420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4"/>
      <c r="B168" s="424"/>
      <c r="C168" s="424"/>
      <c r="D168" s="424"/>
      <c r="E168" s="424"/>
      <c r="F168" s="424"/>
      <c r="G168" s="424"/>
      <c r="H168" s="424"/>
      <c r="I168" s="424"/>
      <c r="J168" s="424"/>
      <c r="K168" s="424"/>
      <c r="L168" s="424"/>
      <c r="M168" s="425"/>
      <c r="N168" s="421" t="s">
        <v>43</v>
      </c>
      <c r="O168" s="422"/>
      <c r="P168" s="422"/>
      <c r="Q168" s="422"/>
      <c r="R168" s="422"/>
      <c r="S168" s="422"/>
      <c r="T168" s="423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4"/>
      <c r="B169" s="424"/>
      <c r="C169" s="424"/>
      <c r="D169" s="424"/>
      <c r="E169" s="424"/>
      <c r="F169" s="424"/>
      <c r="G169" s="424"/>
      <c r="H169" s="424"/>
      <c r="I169" s="424"/>
      <c r="J169" s="424"/>
      <c r="K169" s="424"/>
      <c r="L169" s="424"/>
      <c r="M169" s="425"/>
      <c r="N169" s="421" t="s">
        <v>43</v>
      </c>
      <c r="O169" s="422"/>
      <c r="P169" s="422"/>
      <c r="Q169" s="422"/>
      <c r="R169" s="422"/>
      <c r="S169" s="422"/>
      <c r="T169" s="423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6" t="s">
        <v>76</v>
      </c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7">
        <v>4680115882683</v>
      </c>
      <c r="E171" s="417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9"/>
      <c r="P171" s="419"/>
      <c r="Q171" s="419"/>
      <c r="R171" s="420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7">
        <v>4680115882690</v>
      </c>
      <c r="E172" s="417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9"/>
      <c r="P172" s="419"/>
      <c r="Q172" s="419"/>
      <c r="R172" s="420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7">
        <v>4680115882669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7">
        <v>4680115882676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4"/>
      <c r="B175" s="424"/>
      <c r="C175" s="424"/>
      <c r="D175" s="424"/>
      <c r="E175" s="424"/>
      <c r="F175" s="424"/>
      <c r="G175" s="424"/>
      <c r="H175" s="424"/>
      <c r="I175" s="424"/>
      <c r="J175" s="424"/>
      <c r="K175" s="424"/>
      <c r="L175" s="424"/>
      <c r="M175" s="425"/>
      <c r="N175" s="421" t="s">
        <v>43</v>
      </c>
      <c r="O175" s="422"/>
      <c r="P175" s="422"/>
      <c r="Q175" s="422"/>
      <c r="R175" s="422"/>
      <c r="S175" s="422"/>
      <c r="T175" s="423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424"/>
      <c r="B176" s="424"/>
      <c r="C176" s="424"/>
      <c r="D176" s="424"/>
      <c r="E176" s="424"/>
      <c r="F176" s="424"/>
      <c r="G176" s="424"/>
      <c r="H176" s="424"/>
      <c r="I176" s="424"/>
      <c r="J176" s="424"/>
      <c r="K176" s="424"/>
      <c r="L176" s="424"/>
      <c r="M176" s="425"/>
      <c r="N176" s="421" t="s">
        <v>43</v>
      </c>
      <c r="O176" s="422"/>
      <c r="P176" s="422"/>
      <c r="Q176" s="422"/>
      <c r="R176" s="422"/>
      <c r="S176" s="422"/>
      <c r="T176" s="423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416" t="s">
        <v>81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7">
        <v>4680115881556</v>
      </c>
      <c r="E178" s="417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9"/>
      <c r="P178" s="419"/>
      <c r="Q178" s="419"/>
      <c r="R178" s="420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7">
        <v>4680115880573</v>
      </c>
      <c r="E179" s="417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9"/>
      <c r="P179" s="419"/>
      <c r="Q179" s="419"/>
      <c r="R179" s="420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7">
        <v>4680115881594</v>
      </c>
      <c r="E180" s="417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7">
        <v>4680115881587</v>
      </c>
      <c r="E181" s="41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7">
        <v>4680115880962</v>
      </c>
      <c r="E182" s="417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7">
        <v>4680115881617</v>
      </c>
      <c r="E183" s="417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7">
        <v>4680115881228</v>
      </c>
      <c r="E184" s="417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7">
        <v>4680115881037</v>
      </c>
      <c r="E185" s="417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7">
        <v>4680115881211</v>
      </c>
      <c r="E186" s="417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7">
        <v>4680115881020</v>
      </c>
      <c r="E187" s="417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7">
        <v>4680115882195</v>
      </c>
      <c r="E188" s="417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7">
        <v>4680115882607</v>
      </c>
      <c r="E189" s="417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7">
        <v>4680115880092</v>
      </c>
      <c r="E190" s="41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7">
        <v>4680115880221</v>
      </c>
      <c r="E191" s="417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7">
        <v>4680115882942</v>
      </c>
      <c r="E192" s="41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7">
        <v>4680115880504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7">
        <v>4680115882164</v>
      </c>
      <c r="E194" s="417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4"/>
      <c r="B195" s="424"/>
      <c r="C195" s="424"/>
      <c r="D195" s="424"/>
      <c r="E195" s="424"/>
      <c r="F195" s="424"/>
      <c r="G195" s="424"/>
      <c r="H195" s="424"/>
      <c r="I195" s="424"/>
      <c r="J195" s="424"/>
      <c r="K195" s="424"/>
      <c r="L195" s="424"/>
      <c r="M195" s="425"/>
      <c r="N195" s="421" t="s">
        <v>43</v>
      </c>
      <c r="O195" s="422"/>
      <c r="P195" s="422"/>
      <c r="Q195" s="422"/>
      <c r="R195" s="422"/>
      <c r="S195" s="422"/>
      <c r="T195" s="423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424"/>
      <c r="B196" s="424"/>
      <c r="C196" s="424"/>
      <c r="D196" s="424"/>
      <c r="E196" s="424"/>
      <c r="F196" s="424"/>
      <c r="G196" s="424"/>
      <c r="H196" s="424"/>
      <c r="I196" s="424"/>
      <c r="J196" s="424"/>
      <c r="K196" s="424"/>
      <c r="L196" s="424"/>
      <c r="M196" s="425"/>
      <c r="N196" s="421" t="s">
        <v>43</v>
      </c>
      <c r="O196" s="422"/>
      <c r="P196" s="422"/>
      <c r="Q196" s="422"/>
      <c r="R196" s="422"/>
      <c r="S196" s="422"/>
      <c r="T196" s="423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416" t="s">
        <v>216</v>
      </c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7">
        <v>4680115882874</v>
      </c>
      <c r="E198" s="417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9"/>
      <c r="P198" s="419"/>
      <c r="Q198" s="419"/>
      <c r="R198" s="420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7">
        <v>4680115884434</v>
      </c>
      <c r="E199" s="417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9"/>
      <c r="P199" s="419"/>
      <c r="Q199" s="419"/>
      <c r="R199" s="420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7">
        <v>4680115880801</v>
      </c>
      <c r="E200" s="417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7">
        <v>4680115880818</v>
      </c>
      <c r="E201" s="417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4"/>
      <c r="B202" s="424"/>
      <c r="C202" s="424"/>
      <c r="D202" s="424"/>
      <c r="E202" s="424"/>
      <c r="F202" s="424"/>
      <c r="G202" s="424"/>
      <c r="H202" s="424"/>
      <c r="I202" s="424"/>
      <c r="J202" s="424"/>
      <c r="K202" s="424"/>
      <c r="L202" s="424"/>
      <c r="M202" s="425"/>
      <c r="N202" s="421" t="s">
        <v>43</v>
      </c>
      <c r="O202" s="422"/>
      <c r="P202" s="422"/>
      <c r="Q202" s="422"/>
      <c r="R202" s="422"/>
      <c r="S202" s="422"/>
      <c r="T202" s="423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424"/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5"/>
      <c r="N203" s="421" t="s">
        <v>43</v>
      </c>
      <c r="O203" s="422"/>
      <c r="P203" s="422"/>
      <c r="Q203" s="422"/>
      <c r="R203" s="422"/>
      <c r="S203" s="422"/>
      <c r="T203" s="423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415" t="s">
        <v>324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63"/>
      <c r="Z204" s="63"/>
    </row>
    <row r="205" spans="1:53" ht="14.25" customHeight="1" x14ac:dyDescent="0.25">
      <c r="A205" s="416" t="s">
        <v>118</v>
      </c>
      <c r="B205" s="416"/>
      <c r="C205" s="416"/>
      <c r="D205" s="416"/>
      <c r="E205" s="416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7">
        <v>4680115884274</v>
      </c>
      <c r="E206" s="417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9" t="s">
        <v>327</v>
      </c>
      <c r="O206" s="419"/>
      <c r="P206" s="419"/>
      <c r="Q206" s="419"/>
      <c r="R206" s="420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417">
        <v>4680115884298</v>
      </c>
      <c r="E207" s="417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0" t="s">
        <v>330</v>
      </c>
      <c r="O207" s="419"/>
      <c r="P207" s="419"/>
      <c r="Q207" s="419"/>
      <c r="R207" s="420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417">
        <v>4680115884250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417">
        <v>4680115884281</v>
      </c>
      <c r="E209" s="417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417">
        <v>4680115884199</v>
      </c>
      <c r="E210" s="417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417">
        <v>4680115884267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424"/>
      <c r="B212" s="424"/>
      <c r="C212" s="424"/>
      <c r="D212" s="424"/>
      <c r="E212" s="424"/>
      <c r="F212" s="424"/>
      <c r="G212" s="424"/>
      <c r="H212" s="424"/>
      <c r="I212" s="424"/>
      <c r="J212" s="424"/>
      <c r="K212" s="424"/>
      <c r="L212" s="424"/>
      <c r="M212" s="425"/>
      <c r="N212" s="421" t="s">
        <v>43</v>
      </c>
      <c r="O212" s="422"/>
      <c r="P212" s="422"/>
      <c r="Q212" s="422"/>
      <c r="R212" s="422"/>
      <c r="S212" s="422"/>
      <c r="T212" s="423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4"/>
      <c r="B213" s="424"/>
      <c r="C213" s="424"/>
      <c r="D213" s="424"/>
      <c r="E213" s="424"/>
      <c r="F213" s="424"/>
      <c r="G213" s="424"/>
      <c r="H213" s="424"/>
      <c r="I213" s="424"/>
      <c r="J213" s="424"/>
      <c r="K213" s="424"/>
      <c r="L213" s="424"/>
      <c r="M213" s="425"/>
      <c r="N213" s="421" t="s">
        <v>43</v>
      </c>
      <c r="O213" s="422"/>
      <c r="P213" s="422"/>
      <c r="Q213" s="422"/>
      <c r="R213" s="422"/>
      <c r="S213" s="422"/>
      <c r="T213" s="423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6" t="s">
        <v>76</v>
      </c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417">
        <v>4607091389845</v>
      </c>
      <c r="E215" s="417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9"/>
      <c r="P215" s="419"/>
      <c r="Q215" s="419"/>
      <c r="R215" s="420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4"/>
      <c r="B216" s="424"/>
      <c r="C216" s="424"/>
      <c r="D216" s="424"/>
      <c r="E216" s="424"/>
      <c r="F216" s="424"/>
      <c r="G216" s="424"/>
      <c r="H216" s="424"/>
      <c r="I216" s="424"/>
      <c r="J216" s="424"/>
      <c r="K216" s="424"/>
      <c r="L216" s="424"/>
      <c r="M216" s="425"/>
      <c r="N216" s="421" t="s">
        <v>43</v>
      </c>
      <c r="O216" s="422"/>
      <c r="P216" s="422"/>
      <c r="Q216" s="422"/>
      <c r="R216" s="422"/>
      <c r="S216" s="422"/>
      <c r="T216" s="423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4"/>
      <c r="B217" s="424"/>
      <c r="C217" s="424"/>
      <c r="D217" s="424"/>
      <c r="E217" s="424"/>
      <c r="F217" s="424"/>
      <c r="G217" s="424"/>
      <c r="H217" s="424"/>
      <c r="I217" s="424"/>
      <c r="J217" s="424"/>
      <c r="K217" s="424"/>
      <c r="L217" s="424"/>
      <c r="M217" s="425"/>
      <c r="N217" s="421" t="s">
        <v>43</v>
      </c>
      <c r="O217" s="422"/>
      <c r="P217" s="422"/>
      <c r="Q217" s="422"/>
      <c r="R217" s="422"/>
      <c r="S217" s="422"/>
      <c r="T217" s="423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5" t="s">
        <v>345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63"/>
      <c r="Z218" s="63"/>
    </row>
    <row r="219" spans="1:53" ht="14.25" customHeight="1" x14ac:dyDescent="0.25">
      <c r="A219" s="416" t="s">
        <v>118</v>
      </c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417">
        <v>4680115884137</v>
      </c>
      <c r="E220" s="417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6" t="s">
        <v>348</v>
      </c>
      <c r="O220" s="419"/>
      <c r="P220" s="419"/>
      <c r="Q220" s="419"/>
      <c r="R220" s="420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417">
        <v>4680115884236</v>
      </c>
      <c r="E221" s="417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7" t="s">
        <v>351</v>
      </c>
      <c r="O221" s="419"/>
      <c r="P221" s="419"/>
      <c r="Q221" s="419"/>
      <c r="R221" s="420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417">
        <v>4680115884175</v>
      </c>
      <c r="E222" s="417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8" t="s">
        <v>354</v>
      </c>
      <c r="O222" s="419"/>
      <c r="P222" s="419"/>
      <c r="Q222" s="419"/>
      <c r="R222" s="420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417">
        <v>4680115884144</v>
      </c>
      <c r="E223" s="417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9" t="s">
        <v>357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417">
        <v>4680115884182</v>
      </c>
      <c r="E224" s="417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0" t="s">
        <v>360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417">
        <v>4680115884205</v>
      </c>
      <c r="E225" s="417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1" t="s">
        <v>363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4"/>
      <c r="B226" s="424"/>
      <c r="C226" s="424"/>
      <c r="D226" s="424"/>
      <c r="E226" s="424"/>
      <c r="F226" s="424"/>
      <c r="G226" s="424"/>
      <c r="H226" s="424"/>
      <c r="I226" s="424"/>
      <c r="J226" s="424"/>
      <c r="K226" s="424"/>
      <c r="L226" s="424"/>
      <c r="M226" s="425"/>
      <c r="N226" s="421" t="s">
        <v>43</v>
      </c>
      <c r="O226" s="422"/>
      <c r="P226" s="422"/>
      <c r="Q226" s="422"/>
      <c r="R226" s="422"/>
      <c r="S226" s="422"/>
      <c r="T226" s="423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4"/>
      <c r="B227" s="424"/>
      <c r="C227" s="424"/>
      <c r="D227" s="424"/>
      <c r="E227" s="424"/>
      <c r="F227" s="424"/>
      <c r="G227" s="424"/>
      <c r="H227" s="424"/>
      <c r="I227" s="424"/>
      <c r="J227" s="424"/>
      <c r="K227" s="424"/>
      <c r="L227" s="424"/>
      <c r="M227" s="425"/>
      <c r="N227" s="421" t="s">
        <v>43</v>
      </c>
      <c r="O227" s="422"/>
      <c r="P227" s="422"/>
      <c r="Q227" s="422"/>
      <c r="R227" s="422"/>
      <c r="S227" s="422"/>
      <c r="T227" s="423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5" t="s">
        <v>364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63"/>
      <c r="Z228" s="63"/>
    </row>
    <row r="229" spans="1:53" ht="14.25" customHeight="1" x14ac:dyDescent="0.25">
      <c r="A229" s="416" t="s">
        <v>118</v>
      </c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417">
        <v>4607091387445</v>
      </c>
      <c r="E230" s="417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9"/>
      <c r="P230" s="419"/>
      <c r="Q230" s="419"/>
      <c r="R230" s="420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417">
        <v>4607091386004</v>
      </c>
      <c r="E231" s="417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9"/>
      <c r="P231" s="419"/>
      <c r="Q231" s="419"/>
      <c r="R231" s="420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417">
        <v>4607091386004</v>
      </c>
      <c r="E232" s="417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9"/>
      <c r="P232" s="419"/>
      <c r="Q232" s="419"/>
      <c r="R232" s="420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417">
        <v>4607091386073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417">
        <v>4607091387322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417">
        <v>4607091387322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417">
        <v>4607091387377</v>
      </c>
      <c r="E236" s="417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417">
        <v>4607091387353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417">
        <v>4607091386011</v>
      </c>
      <c r="E238" s="417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417">
        <v>4607091387308</v>
      </c>
      <c r="E239" s="417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417">
        <v>4607091387339</v>
      </c>
      <c r="E240" s="417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417">
        <v>4680115882638</v>
      </c>
      <c r="E241" s="417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417">
        <v>4680115881938</v>
      </c>
      <c r="E242" s="417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417">
        <v>4607091387346</v>
      </c>
      <c r="E243" s="417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417">
        <v>4607091389807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4"/>
      <c r="B245" s="424"/>
      <c r="C245" s="424"/>
      <c r="D245" s="424"/>
      <c r="E245" s="424"/>
      <c r="F245" s="424"/>
      <c r="G245" s="424"/>
      <c r="H245" s="424"/>
      <c r="I245" s="424"/>
      <c r="J245" s="424"/>
      <c r="K245" s="424"/>
      <c r="L245" s="424"/>
      <c r="M245" s="425"/>
      <c r="N245" s="421" t="s">
        <v>43</v>
      </c>
      <c r="O245" s="422"/>
      <c r="P245" s="422"/>
      <c r="Q245" s="422"/>
      <c r="R245" s="422"/>
      <c r="S245" s="422"/>
      <c r="T245" s="423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424"/>
      <c r="B246" s="424"/>
      <c r="C246" s="424"/>
      <c r="D246" s="424"/>
      <c r="E246" s="424"/>
      <c r="F246" s="424"/>
      <c r="G246" s="424"/>
      <c r="H246" s="424"/>
      <c r="I246" s="424"/>
      <c r="J246" s="424"/>
      <c r="K246" s="424"/>
      <c r="L246" s="424"/>
      <c r="M246" s="425"/>
      <c r="N246" s="421" t="s">
        <v>43</v>
      </c>
      <c r="O246" s="422"/>
      <c r="P246" s="422"/>
      <c r="Q246" s="422"/>
      <c r="R246" s="422"/>
      <c r="S246" s="422"/>
      <c r="T246" s="423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416" t="s">
        <v>110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417">
        <v>4680115881914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6" t="s">
        <v>76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417">
        <v>4607091387193</v>
      </c>
      <c r="E252" s="417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417">
        <v>4607091387230</v>
      </c>
      <c r="E253" s="41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9"/>
      <c r="P253" s="419"/>
      <c r="Q253" s="419"/>
      <c r="R253" s="420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417">
        <v>4607091387285</v>
      </c>
      <c r="E254" s="417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9"/>
      <c r="P254" s="419"/>
      <c r="Q254" s="419"/>
      <c r="R254" s="420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417">
        <v>4680115880481</v>
      </c>
      <c r="E255" s="417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9"/>
      <c r="P255" s="419"/>
      <c r="Q255" s="419"/>
      <c r="R255" s="420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4"/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5"/>
      <c r="N256" s="421" t="s">
        <v>43</v>
      </c>
      <c r="O256" s="422"/>
      <c r="P256" s="422"/>
      <c r="Q256" s="422"/>
      <c r="R256" s="422"/>
      <c r="S256" s="422"/>
      <c r="T256" s="423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x14ac:dyDescent="0.2">
      <c r="A257" s="424"/>
      <c r="B257" s="424"/>
      <c r="C257" s="424"/>
      <c r="D257" s="424"/>
      <c r="E257" s="424"/>
      <c r="F257" s="424"/>
      <c r="G257" s="424"/>
      <c r="H257" s="424"/>
      <c r="I257" s="424"/>
      <c r="J257" s="424"/>
      <c r="K257" s="424"/>
      <c r="L257" s="424"/>
      <c r="M257" s="425"/>
      <c r="N257" s="421" t="s">
        <v>43</v>
      </c>
      <c r="O257" s="422"/>
      <c r="P257" s="422"/>
      <c r="Q257" s="422"/>
      <c r="R257" s="422"/>
      <c r="S257" s="422"/>
      <c r="T257" s="423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customHeight="1" x14ac:dyDescent="0.25">
      <c r="A258" s="416" t="s">
        <v>81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417">
        <v>4607091387766</v>
      </c>
      <c r="E259" s="417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8000</v>
      </c>
      <c r="W259" s="54">
        <f t="shared" ref="W259:W267" si="15">IFERROR(IF(V259="",0,CEILING((V259/$H259),1)*$H259),"")</f>
        <v>8002.8</v>
      </c>
      <c r="X259" s="40">
        <f>IFERROR(IF(W259=0,"",ROUNDUP(W259/H259,0)*0.02175),"")</f>
        <v>22.3155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417">
        <v>4607091387957</v>
      </c>
      <c r="E260" s="417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9"/>
      <c r="P260" s="419"/>
      <c r="Q260" s="419"/>
      <c r="R260" s="420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417">
        <v>4607091387964</v>
      </c>
      <c r="E261" s="417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9"/>
      <c r="P261" s="419"/>
      <c r="Q261" s="419"/>
      <c r="R261" s="420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417">
        <v>4680115883567</v>
      </c>
      <c r="E262" s="417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419"/>
      <c r="P262" s="419"/>
      <c r="Q262" s="419"/>
      <c r="R262" s="420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7">
        <v>4607091381672</v>
      </c>
      <c r="E263" s="417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7">
        <v>4607091387537</v>
      </c>
      <c r="E264" s="417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7">
        <v>4607091387513</v>
      </c>
      <c r="E265" s="417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7">
        <v>4680115880511</v>
      </c>
      <c r="E266" s="417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7">
        <v>4680115880412</v>
      </c>
      <c r="E267" s="417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4"/>
      <c r="B268" s="424"/>
      <c r="C268" s="424"/>
      <c r="D268" s="424"/>
      <c r="E268" s="424"/>
      <c r="F268" s="424"/>
      <c r="G268" s="424"/>
      <c r="H268" s="424"/>
      <c r="I268" s="424"/>
      <c r="J268" s="424"/>
      <c r="K268" s="424"/>
      <c r="L268" s="424"/>
      <c r="M268" s="425"/>
      <c r="N268" s="421" t="s">
        <v>43</v>
      </c>
      <c r="O268" s="422"/>
      <c r="P268" s="422"/>
      <c r="Q268" s="422"/>
      <c r="R268" s="422"/>
      <c r="S268" s="422"/>
      <c r="T268" s="423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1025.6410256410256</v>
      </c>
      <c r="W268" s="42">
        <f>IFERROR(W259/H259,"0")+IFERROR(W260/H260,"0")+IFERROR(W261/H261,"0")+IFERROR(W262/H262,"0")+IFERROR(W263/H263,"0")+IFERROR(W264/H264,"0")+IFERROR(W265/H265,"0")+IFERROR(W266/H266,"0")+IFERROR(W267/H267,"0")</f>
        <v>1026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22.3155</v>
      </c>
      <c r="Y268" s="65"/>
      <c r="Z268" s="65"/>
    </row>
    <row r="269" spans="1:53" x14ac:dyDescent="0.2">
      <c r="A269" s="424"/>
      <c r="B269" s="424"/>
      <c r="C269" s="424"/>
      <c r="D269" s="424"/>
      <c r="E269" s="424"/>
      <c r="F269" s="424"/>
      <c r="G269" s="424"/>
      <c r="H269" s="424"/>
      <c r="I269" s="424"/>
      <c r="J269" s="424"/>
      <c r="K269" s="424"/>
      <c r="L269" s="424"/>
      <c r="M269" s="425"/>
      <c r="N269" s="421" t="s">
        <v>43</v>
      </c>
      <c r="O269" s="422"/>
      <c r="P269" s="422"/>
      <c r="Q269" s="422"/>
      <c r="R269" s="422"/>
      <c r="S269" s="422"/>
      <c r="T269" s="423"/>
      <c r="U269" s="41" t="s">
        <v>0</v>
      </c>
      <c r="V269" s="42">
        <f>IFERROR(SUM(V259:V267),"0")</f>
        <v>8000</v>
      </c>
      <c r="W269" s="42">
        <f>IFERROR(SUM(W259:W267),"0")</f>
        <v>8002.8</v>
      </c>
      <c r="X269" s="41"/>
      <c r="Y269" s="65"/>
      <c r="Z269" s="65"/>
    </row>
    <row r="270" spans="1:53" ht="14.25" customHeight="1" x14ac:dyDescent="0.25">
      <c r="A270" s="416" t="s">
        <v>216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7">
        <v>4607091380880</v>
      </c>
      <c r="E271" s="417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7">
        <v>4607091384482</v>
      </c>
      <c r="E272" s="417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9"/>
      <c r="P272" s="419"/>
      <c r="Q272" s="419"/>
      <c r="R272" s="420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7">
        <v>4607091380897</v>
      </c>
      <c r="E273" s="41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9"/>
      <c r="P273" s="419"/>
      <c r="Q273" s="419"/>
      <c r="R273" s="420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4"/>
      <c r="B274" s="424"/>
      <c r="C274" s="424"/>
      <c r="D274" s="424"/>
      <c r="E274" s="424"/>
      <c r="F274" s="424"/>
      <c r="G274" s="424"/>
      <c r="H274" s="424"/>
      <c r="I274" s="424"/>
      <c r="J274" s="424"/>
      <c r="K274" s="424"/>
      <c r="L274" s="424"/>
      <c r="M274" s="425"/>
      <c r="N274" s="421" t="s">
        <v>43</v>
      </c>
      <c r="O274" s="422"/>
      <c r="P274" s="422"/>
      <c r="Q274" s="422"/>
      <c r="R274" s="422"/>
      <c r="S274" s="422"/>
      <c r="T274" s="423"/>
      <c r="U274" s="41" t="s">
        <v>42</v>
      </c>
      <c r="V274" s="42">
        <f>IFERROR(V271/H271,"0")+IFERROR(V272/H272,"0")+IFERROR(V273/H273,"0")</f>
        <v>0</v>
      </c>
      <c r="W274" s="42">
        <f>IFERROR(W271/H271,"0")+IFERROR(W272/H272,"0")+IFERROR(W273/H273,"0")</f>
        <v>0</v>
      </c>
      <c r="X274" s="42">
        <f>IFERROR(IF(X271="",0,X271),"0")+IFERROR(IF(X272="",0,X272),"0")+IFERROR(IF(X273="",0,X273),"0")</f>
        <v>0</v>
      </c>
      <c r="Y274" s="65"/>
      <c r="Z274" s="65"/>
    </row>
    <row r="275" spans="1:53" x14ac:dyDescent="0.2">
      <c r="A275" s="424"/>
      <c r="B275" s="424"/>
      <c r="C275" s="424"/>
      <c r="D275" s="424"/>
      <c r="E275" s="424"/>
      <c r="F275" s="424"/>
      <c r="G275" s="424"/>
      <c r="H275" s="424"/>
      <c r="I275" s="424"/>
      <c r="J275" s="424"/>
      <c r="K275" s="424"/>
      <c r="L275" s="424"/>
      <c r="M275" s="425"/>
      <c r="N275" s="421" t="s">
        <v>43</v>
      </c>
      <c r="O275" s="422"/>
      <c r="P275" s="422"/>
      <c r="Q275" s="422"/>
      <c r="R275" s="422"/>
      <c r="S275" s="422"/>
      <c r="T275" s="423"/>
      <c r="U275" s="41" t="s">
        <v>0</v>
      </c>
      <c r="V275" s="42">
        <f>IFERROR(SUM(V271:V273),"0")</f>
        <v>0</v>
      </c>
      <c r="W275" s="42">
        <f>IFERROR(SUM(W271:W273),"0")</f>
        <v>0</v>
      </c>
      <c r="X275" s="41"/>
      <c r="Y275" s="65"/>
      <c r="Z275" s="65"/>
    </row>
    <row r="276" spans="1:53" ht="14.25" customHeight="1" x14ac:dyDescent="0.25">
      <c r="A276" s="416" t="s">
        <v>96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7">
        <v>4607091388374</v>
      </c>
      <c r="E277" s="417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584" t="s">
        <v>429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7">
        <v>4607091388381</v>
      </c>
      <c r="E278" s="417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85" t="s">
        <v>432</v>
      </c>
      <c r="O278" s="419"/>
      <c r="P278" s="419"/>
      <c r="Q278" s="419"/>
      <c r="R278" s="420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7">
        <v>4607091388404</v>
      </c>
      <c r="E279" s="417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9"/>
      <c r="P279" s="419"/>
      <c r="Q279" s="419"/>
      <c r="R279" s="420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4"/>
      <c r="B280" s="424"/>
      <c r="C280" s="424"/>
      <c r="D280" s="424"/>
      <c r="E280" s="424"/>
      <c r="F280" s="424"/>
      <c r="G280" s="424"/>
      <c r="H280" s="424"/>
      <c r="I280" s="424"/>
      <c r="J280" s="424"/>
      <c r="K280" s="424"/>
      <c r="L280" s="424"/>
      <c r="M280" s="425"/>
      <c r="N280" s="421" t="s">
        <v>43</v>
      </c>
      <c r="O280" s="422"/>
      <c r="P280" s="422"/>
      <c r="Q280" s="422"/>
      <c r="R280" s="422"/>
      <c r="S280" s="422"/>
      <c r="T280" s="42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4"/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5"/>
      <c r="N281" s="421" t="s">
        <v>43</v>
      </c>
      <c r="O281" s="422"/>
      <c r="P281" s="422"/>
      <c r="Q281" s="422"/>
      <c r="R281" s="422"/>
      <c r="S281" s="422"/>
      <c r="T281" s="42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6" t="s">
        <v>435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7">
        <v>4680115881808</v>
      </c>
      <c r="E283" s="417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7">
        <v>4680115881822</v>
      </c>
      <c r="E284" s="417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9"/>
      <c r="P284" s="419"/>
      <c r="Q284" s="419"/>
      <c r="R284" s="420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7">
        <v>4680115880016</v>
      </c>
      <c r="E285" s="417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9"/>
      <c r="P285" s="419"/>
      <c r="Q285" s="419"/>
      <c r="R285" s="420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4"/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5"/>
      <c r="N286" s="421" t="s">
        <v>43</v>
      </c>
      <c r="O286" s="422"/>
      <c r="P286" s="422"/>
      <c r="Q286" s="422"/>
      <c r="R286" s="422"/>
      <c r="S286" s="422"/>
      <c r="T286" s="42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4"/>
      <c r="B287" s="424"/>
      <c r="C287" s="424"/>
      <c r="D287" s="424"/>
      <c r="E287" s="424"/>
      <c r="F287" s="424"/>
      <c r="G287" s="424"/>
      <c r="H287" s="424"/>
      <c r="I287" s="424"/>
      <c r="J287" s="424"/>
      <c r="K287" s="424"/>
      <c r="L287" s="424"/>
      <c r="M287" s="425"/>
      <c r="N287" s="421" t="s">
        <v>43</v>
      </c>
      <c r="O287" s="422"/>
      <c r="P287" s="422"/>
      <c r="Q287" s="422"/>
      <c r="R287" s="422"/>
      <c r="S287" s="422"/>
      <c r="T287" s="42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5" t="s">
        <v>444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3"/>
      <c r="Z288" s="63"/>
    </row>
    <row r="289" spans="1:53" ht="14.25" customHeight="1" x14ac:dyDescent="0.25">
      <c r="A289" s="416" t="s">
        <v>118</v>
      </c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  <c r="X289" s="416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7">
        <v>4607091387421</v>
      </c>
      <c r="E290" s="417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9"/>
      <c r="P290" s="419"/>
      <c r="Q290" s="419"/>
      <c r="R290" s="420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7">
        <v>4607091387421</v>
      </c>
      <c r="E291" s="417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5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9"/>
      <c r="P291" s="419"/>
      <c r="Q291" s="419"/>
      <c r="R291" s="420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7">
        <v>4607091387452</v>
      </c>
      <c r="E292" s="417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5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9"/>
      <c r="P292" s="419"/>
      <c r="Q292" s="419"/>
      <c r="R292" s="420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7">
        <v>4607091387452</v>
      </c>
      <c r="E293" s="41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5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9"/>
      <c r="P293" s="419"/>
      <c r="Q293" s="419"/>
      <c r="R293" s="420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7">
        <v>4607091387452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5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7">
        <v>4607091385984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7">
        <v>4607091387438</v>
      </c>
      <c r="E296" s="417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7">
        <v>4607091387469</v>
      </c>
      <c r="E297" s="417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4"/>
      <c r="B298" s="424"/>
      <c r="C298" s="424"/>
      <c r="D298" s="424"/>
      <c r="E298" s="424"/>
      <c r="F298" s="424"/>
      <c r="G298" s="424"/>
      <c r="H298" s="424"/>
      <c r="I298" s="424"/>
      <c r="J298" s="424"/>
      <c r="K298" s="424"/>
      <c r="L298" s="424"/>
      <c r="M298" s="425"/>
      <c r="N298" s="421" t="s">
        <v>43</v>
      </c>
      <c r="O298" s="422"/>
      <c r="P298" s="422"/>
      <c r="Q298" s="422"/>
      <c r="R298" s="422"/>
      <c r="S298" s="422"/>
      <c r="T298" s="42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x14ac:dyDescent="0.2">
      <c r="A299" s="424"/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5"/>
      <c r="N299" s="421" t="s">
        <v>43</v>
      </c>
      <c r="O299" s="422"/>
      <c r="P299" s="422"/>
      <c r="Q299" s="422"/>
      <c r="R299" s="422"/>
      <c r="S299" s="422"/>
      <c r="T299" s="423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customHeight="1" x14ac:dyDescent="0.25">
      <c r="A300" s="416" t="s">
        <v>76</v>
      </c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7">
        <v>4607091387292</v>
      </c>
      <c r="E301" s="417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7">
        <v>4607091387315</v>
      </c>
      <c r="E302" s="417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9"/>
      <c r="P302" s="419"/>
      <c r="Q302" s="419"/>
      <c r="R302" s="420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4"/>
      <c r="B304" s="424"/>
      <c r="C304" s="424"/>
      <c r="D304" s="424"/>
      <c r="E304" s="424"/>
      <c r="F304" s="424"/>
      <c r="G304" s="424"/>
      <c r="H304" s="424"/>
      <c r="I304" s="424"/>
      <c r="J304" s="424"/>
      <c r="K304" s="424"/>
      <c r="L304" s="424"/>
      <c r="M304" s="425"/>
      <c r="N304" s="421" t="s">
        <v>43</v>
      </c>
      <c r="O304" s="422"/>
      <c r="P304" s="422"/>
      <c r="Q304" s="422"/>
      <c r="R304" s="422"/>
      <c r="S304" s="422"/>
      <c r="T304" s="423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5" t="s">
        <v>462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3"/>
      <c r="Z305" s="63"/>
    </row>
    <row r="306" spans="1:53" ht="14.25" customHeight="1" x14ac:dyDescent="0.25">
      <c r="A306" s="416" t="s">
        <v>76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7">
        <v>4607091383836</v>
      </c>
      <c r="E307" s="417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6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9"/>
      <c r="P307" s="419"/>
      <c r="Q307" s="419"/>
      <c r="R307" s="420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4"/>
      <c r="B309" s="424"/>
      <c r="C309" s="424"/>
      <c r="D309" s="424"/>
      <c r="E309" s="424"/>
      <c r="F309" s="424"/>
      <c r="G309" s="424"/>
      <c r="H309" s="424"/>
      <c r="I309" s="424"/>
      <c r="J309" s="424"/>
      <c r="K309" s="424"/>
      <c r="L309" s="424"/>
      <c r="M309" s="425"/>
      <c r="N309" s="421" t="s">
        <v>43</v>
      </c>
      <c r="O309" s="422"/>
      <c r="P309" s="422"/>
      <c r="Q309" s="422"/>
      <c r="R309" s="422"/>
      <c r="S309" s="422"/>
      <c r="T309" s="42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6" t="s">
        <v>81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7">
        <v>4607091387919</v>
      </c>
      <c r="E311" s="417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6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7">
        <v>4680115883604</v>
      </c>
      <c r="E312" s="417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6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9"/>
      <c r="P312" s="419"/>
      <c r="Q312" s="419"/>
      <c r="R312" s="420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42</v>
      </c>
      <c r="V313" s="42">
        <f>IFERROR(V311/H311,"0")+IFERROR(V312/H312,"0")</f>
        <v>0</v>
      </c>
      <c r="W313" s="42">
        <f>IFERROR(W311/H311,"0")+IFERROR(W312/H312,"0")</f>
        <v>0</v>
      </c>
      <c r="X313" s="42">
        <f>IFERROR(IF(X311="",0,X311),"0")+IFERROR(IF(X312="",0,X312),"0")</f>
        <v>0</v>
      </c>
      <c r="Y313" s="65"/>
      <c r="Z313" s="65"/>
    </row>
    <row r="314" spans="1:53" x14ac:dyDescent="0.2">
      <c r="A314" s="424"/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5"/>
      <c r="N314" s="421" t="s">
        <v>43</v>
      </c>
      <c r="O314" s="422"/>
      <c r="P314" s="422"/>
      <c r="Q314" s="422"/>
      <c r="R314" s="422"/>
      <c r="S314" s="422"/>
      <c r="T314" s="423"/>
      <c r="U314" s="41" t="s">
        <v>0</v>
      </c>
      <c r="V314" s="42">
        <f>IFERROR(SUM(V311:V312),"0")</f>
        <v>0</v>
      </c>
      <c r="W314" s="42">
        <f>IFERROR(SUM(W311:W312),"0")</f>
        <v>0</v>
      </c>
      <c r="X314" s="41"/>
      <c r="Y314" s="65"/>
      <c r="Z314" s="65"/>
    </row>
    <row r="315" spans="1:53" ht="14.25" customHeight="1" x14ac:dyDescent="0.25">
      <c r="A315" s="416" t="s">
        <v>216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417">
        <v>4607091388831</v>
      </c>
      <c r="E316" s="417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4"/>
      <c r="B317" s="424"/>
      <c r="C317" s="424"/>
      <c r="D317" s="424"/>
      <c r="E317" s="424"/>
      <c r="F317" s="424"/>
      <c r="G317" s="424"/>
      <c r="H317" s="424"/>
      <c r="I317" s="424"/>
      <c r="J317" s="424"/>
      <c r="K317" s="424"/>
      <c r="L317" s="424"/>
      <c r="M317" s="425"/>
      <c r="N317" s="421" t="s">
        <v>43</v>
      </c>
      <c r="O317" s="422"/>
      <c r="P317" s="422"/>
      <c r="Q317" s="422"/>
      <c r="R317" s="422"/>
      <c r="S317" s="422"/>
      <c r="T317" s="423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6" t="s">
        <v>96</v>
      </c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  <c r="X319" s="416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417">
        <v>4607091383102</v>
      </c>
      <c r="E320" s="417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9"/>
      <c r="P320" s="419"/>
      <c r="Q320" s="419"/>
      <c r="R320" s="420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4"/>
      <c r="B321" s="424"/>
      <c r="C321" s="424"/>
      <c r="D321" s="424"/>
      <c r="E321" s="424"/>
      <c r="F321" s="424"/>
      <c r="G321" s="424"/>
      <c r="H321" s="424"/>
      <c r="I321" s="424"/>
      <c r="J321" s="424"/>
      <c r="K321" s="424"/>
      <c r="L321" s="424"/>
      <c r="M321" s="425"/>
      <c r="N321" s="421" t="s">
        <v>43</v>
      </c>
      <c r="O321" s="422"/>
      <c r="P321" s="422"/>
      <c r="Q321" s="422"/>
      <c r="R321" s="422"/>
      <c r="S321" s="422"/>
      <c r="T321" s="423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4" t="s">
        <v>473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53"/>
      <c r="Z323" s="53"/>
    </row>
    <row r="324" spans="1:53" ht="16.5" customHeight="1" x14ac:dyDescent="0.25">
      <c r="A324" s="415" t="s">
        <v>474</v>
      </c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5"/>
      <c r="T324" s="415"/>
      <c r="U324" s="415"/>
      <c r="V324" s="415"/>
      <c r="W324" s="415"/>
      <c r="X324" s="415"/>
      <c r="Y324" s="63"/>
      <c r="Z324" s="63"/>
    </row>
    <row r="325" spans="1:53" ht="14.25" customHeight="1" x14ac:dyDescent="0.25">
      <c r="A325" s="416" t="s">
        <v>81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417">
        <v>4607091383928</v>
      </c>
      <c r="E326" s="417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9"/>
      <c r="P326" s="419"/>
      <c r="Q326" s="419"/>
      <c r="R326" s="420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4"/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5"/>
      <c r="N328" s="421" t="s">
        <v>43</v>
      </c>
      <c r="O328" s="422"/>
      <c r="P328" s="422"/>
      <c r="Q328" s="422"/>
      <c r="R328" s="422"/>
      <c r="S328" s="422"/>
      <c r="T328" s="423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4" t="s">
        <v>477</v>
      </c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414"/>
      <c r="P329" s="414"/>
      <c r="Q329" s="414"/>
      <c r="R329" s="414"/>
      <c r="S329" s="414"/>
      <c r="T329" s="414"/>
      <c r="U329" s="414"/>
      <c r="V329" s="414"/>
      <c r="W329" s="414"/>
      <c r="X329" s="414"/>
      <c r="Y329" s="53"/>
      <c r="Z329" s="53"/>
    </row>
    <row r="330" spans="1:53" ht="16.5" customHeight="1" x14ac:dyDescent="0.25">
      <c r="A330" s="415" t="s">
        <v>478</v>
      </c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5"/>
      <c r="T330" s="415"/>
      <c r="U330" s="415"/>
      <c r="V330" s="415"/>
      <c r="W330" s="415"/>
      <c r="X330" s="415"/>
      <c r="Y330" s="63"/>
      <c r="Z330" s="63"/>
    </row>
    <row r="331" spans="1:53" ht="14.25" customHeight="1" x14ac:dyDescent="0.25">
      <c r="A331" s="416" t="s">
        <v>118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6000</v>
      </c>
      <c r="W332" s="54">
        <f t="shared" ref="W332:W339" si="17">IFERROR(IF(V332="",0,CEILING((V332/$H332),1)*$H332),"")</f>
        <v>6000</v>
      </c>
      <c r="X332" s="40">
        <f>IFERROR(IF(W332=0,"",ROUNDUP(W332/H332,0)*0.02039),"")</f>
        <v>8.1559999999999988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417">
        <v>4607091383997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417">
        <v>4607091384130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417">
        <v>4607091384147</v>
      </c>
      <c r="E337" s="417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417">
        <v>4607091384154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417">
        <v>4607091384161</v>
      </c>
      <c r="E339" s="417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9"/>
      <c r="P339" s="419"/>
      <c r="Q339" s="419"/>
      <c r="R339" s="420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400</v>
      </c>
      <c r="W340" s="42">
        <f>IFERROR(W332/H332,"0")+IFERROR(W333/H333,"0")+IFERROR(W334/H334,"0")+IFERROR(W335/H335,"0")+IFERROR(W336/H336,"0")+IFERROR(W337/H337,"0")+IFERROR(W338/H338,"0")+IFERROR(W339/H339,"0")</f>
        <v>400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8.1559999999999988</v>
      </c>
      <c r="Y340" s="65"/>
      <c r="Z340" s="65"/>
    </row>
    <row r="341" spans="1:53" x14ac:dyDescent="0.2">
      <c r="A341" s="424"/>
      <c r="B341" s="424"/>
      <c r="C341" s="424"/>
      <c r="D341" s="424"/>
      <c r="E341" s="424"/>
      <c r="F341" s="424"/>
      <c r="G341" s="424"/>
      <c r="H341" s="424"/>
      <c r="I341" s="424"/>
      <c r="J341" s="424"/>
      <c r="K341" s="424"/>
      <c r="L341" s="424"/>
      <c r="M341" s="425"/>
      <c r="N341" s="421" t="s">
        <v>43</v>
      </c>
      <c r="O341" s="422"/>
      <c r="P341" s="422"/>
      <c r="Q341" s="422"/>
      <c r="R341" s="422"/>
      <c r="S341" s="422"/>
      <c r="T341" s="423"/>
      <c r="U341" s="41" t="s">
        <v>0</v>
      </c>
      <c r="V341" s="42">
        <f>IFERROR(SUM(V332:V339),"0")</f>
        <v>6000</v>
      </c>
      <c r="W341" s="42">
        <f>IFERROR(SUM(W332:W339),"0")</f>
        <v>6000</v>
      </c>
      <c r="X341" s="41"/>
      <c r="Y341" s="65"/>
      <c r="Z341" s="65"/>
    </row>
    <row r="342" spans="1:53" ht="14.25" customHeight="1" x14ac:dyDescent="0.25">
      <c r="A342" s="416" t="s">
        <v>110</v>
      </c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  <c r="X342" s="416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417">
        <v>4607091383980</v>
      </c>
      <c r="E343" s="417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4000</v>
      </c>
      <c r="W343" s="54">
        <f>IFERROR(IF(V343="",0,CEILING((V343/$H343),1)*$H343),"")</f>
        <v>4005</v>
      </c>
      <c r="X343" s="40">
        <f>IFERROR(IF(W343=0,"",ROUNDUP(W343/H343,0)*0.02175),"")</f>
        <v>5.8072499999999998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417">
        <v>4680115883314</v>
      </c>
      <c r="E344" s="417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417">
        <v>4607091384178</v>
      </c>
      <c r="E345" s="41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9"/>
      <c r="P345" s="419"/>
      <c r="Q345" s="419"/>
      <c r="R345" s="420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42</v>
      </c>
      <c r="V346" s="42">
        <f>IFERROR(V343/H343,"0")+IFERROR(V344/H344,"0")+IFERROR(V345/H345,"0")</f>
        <v>266.66666666666669</v>
      </c>
      <c r="W346" s="42">
        <f>IFERROR(W343/H343,"0")+IFERROR(W344/H344,"0")+IFERROR(W345/H345,"0")</f>
        <v>267</v>
      </c>
      <c r="X346" s="42">
        <f>IFERROR(IF(X343="",0,X343),"0")+IFERROR(IF(X344="",0,X344),"0")+IFERROR(IF(X345="",0,X345),"0")</f>
        <v>5.8072499999999998</v>
      </c>
      <c r="Y346" s="65"/>
      <c r="Z346" s="65"/>
    </row>
    <row r="347" spans="1:53" x14ac:dyDescent="0.2">
      <c r="A347" s="424"/>
      <c r="B347" s="424"/>
      <c r="C347" s="424"/>
      <c r="D347" s="424"/>
      <c r="E347" s="424"/>
      <c r="F347" s="424"/>
      <c r="G347" s="424"/>
      <c r="H347" s="424"/>
      <c r="I347" s="424"/>
      <c r="J347" s="424"/>
      <c r="K347" s="424"/>
      <c r="L347" s="424"/>
      <c r="M347" s="425"/>
      <c r="N347" s="421" t="s">
        <v>43</v>
      </c>
      <c r="O347" s="422"/>
      <c r="P347" s="422"/>
      <c r="Q347" s="422"/>
      <c r="R347" s="422"/>
      <c r="S347" s="422"/>
      <c r="T347" s="423"/>
      <c r="U347" s="41" t="s">
        <v>0</v>
      </c>
      <c r="V347" s="42">
        <f>IFERROR(SUM(V343:V345),"0")</f>
        <v>4000</v>
      </c>
      <c r="W347" s="42">
        <f>IFERROR(SUM(W343:W345),"0")</f>
        <v>4005</v>
      </c>
      <c r="X347" s="41"/>
      <c r="Y347" s="65"/>
      <c r="Z347" s="65"/>
    </row>
    <row r="348" spans="1:53" ht="14.25" customHeight="1" x14ac:dyDescent="0.25">
      <c r="A348" s="416" t="s">
        <v>81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417">
        <v>4607091383928</v>
      </c>
      <c r="E349" s="41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7" t="s">
        <v>500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417">
        <v>4607091384260</v>
      </c>
      <c r="E350" s="41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9"/>
      <c r="P350" s="419"/>
      <c r="Q350" s="419"/>
      <c r="R350" s="420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42</v>
      </c>
      <c r="V351" s="42">
        <f>IFERROR(V349/H349,"0")+IFERROR(V350/H350,"0")</f>
        <v>0</v>
      </c>
      <c r="W351" s="42">
        <f>IFERROR(W349/H349,"0")+IFERROR(W350/H350,"0")</f>
        <v>0</v>
      </c>
      <c r="X351" s="42">
        <f>IFERROR(IF(X349="",0,X349),"0")+IFERROR(IF(X350="",0,X350),"0")</f>
        <v>0</v>
      </c>
      <c r="Y351" s="65"/>
      <c r="Z351" s="65"/>
    </row>
    <row r="352" spans="1:53" x14ac:dyDescent="0.2">
      <c r="A352" s="424"/>
      <c r="B352" s="424"/>
      <c r="C352" s="424"/>
      <c r="D352" s="424"/>
      <c r="E352" s="424"/>
      <c r="F352" s="424"/>
      <c r="G352" s="424"/>
      <c r="H352" s="424"/>
      <c r="I352" s="424"/>
      <c r="J352" s="424"/>
      <c r="K352" s="424"/>
      <c r="L352" s="424"/>
      <c r="M352" s="425"/>
      <c r="N352" s="421" t="s">
        <v>43</v>
      </c>
      <c r="O352" s="422"/>
      <c r="P352" s="422"/>
      <c r="Q352" s="422"/>
      <c r="R352" s="422"/>
      <c r="S352" s="422"/>
      <c r="T352" s="423"/>
      <c r="U352" s="41" t="s">
        <v>0</v>
      </c>
      <c r="V352" s="42">
        <f>IFERROR(SUM(V349:V350),"0")</f>
        <v>0</v>
      </c>
      <c r="W352" s="42">
        <f>IFERROR(SUM(W349:W350),"0")</f>
        <v>0</v>
      </c>
      <c r="X352" s="41"/>
      <c r="Y352" s="65"/>
      <c r="Z352" s="65"/>
    </row>
    <row r="353" spans="1:53" ht="14.25" customHeight="1" x14ac:dyDescent="0.25">
      <c r="A353" s="416" t="s">
        <v>216</v>
      </c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  <c r="X353" s="416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417">
        <v>4607091384673</v>
      </c>
      <c r="E354" s="41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9"/>
      <c r="P354" s="419"/>
      <c r="Q354" s="419"/>
      <c r="R354" s="420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424"/>
      <c r="B356" s="424"/>
      <c r="C356" s="424"/>
      <c r="D356" s="424"/>
      <c r="E356" s="424"/>
      <c r="F356" s="424"/>
      <c r="G356" s="424"/>
      <c r="H356" s="424"/>
      <c r="I356" s="424"/>
      <c r="J356" s="424"/>
      <c r="K356" s="424"/>
      <c r="L356" s="424"/>
      <c r="M356" s="425"/>
      <c r="N356" s="421" t="s">
        <v>43</v>
      </c>
      <c r="O356" s="422"/>
      <c r="P356" s="422"/>
      <c r="Q356" s="422"/>
      <c r="R356" s="422"/>
      <c r="S356" s="422"/>
      <c r="T356" s="423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415" t="s">
        <v>505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63"/>
      <c r="Z357" s="63"/>
    </row>
    <row r="358" spans="1:53" ht="14.25" customHeight="1" x14ac:dyDescent="0.25">
      <c r="A358" s="416" t="s">
        <v>118</v>
      </c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  <c r="X358" s="416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417">
        <v>4607091384185</v>
      </c>
      <c r="E359" s="41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417">
        <v>4607091384192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417">
        <v>4680115881907</v>
      </c>
      <c r="E361" s="41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417">
        <v>4680115883925</v>
      </c>
      <c r="E362" s="41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417">
        <v>4607091384680</v>
      </c>
      <c r="E363" s="41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9"/>
      <c r="P363" s="419"/>
      <c r="Q363" s="419"/>
      <c r="R363" s="420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24"/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5"/>
      <c r="N365" s="421" t="s">
        <v>43</v>
      </c>
      <c r="O365" s="422"/>
      <c r="P365" s="422"/>
      <c r="Q365" s="422"/>
      <c r="R365" s="422"/>
      <c r="S365" s="422"/>
      <c r="T365" s="423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6" t="s">
        <v>76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417">
        <v>4607091384802</v>
      </c>
      <c r="E367" s="41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417">
        <v>4607091384826</v>
      </c>
      <c r="E368" s="41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9"/>
      <c r="P368" s="419"/>
      <c r="Q368" s="419"/>
      <c r="R368" s="420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424"/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5"/>
      <c r="N370" s="421" t="s">
        <v>43</v>
      </c>
      <c r="O370" s="422"/>
      <c r="P370" s="422"/>
      <c r="Q370" s="422"/>
      <c r="R370" s="422"/>
      <c r="S370" s="422"/>
      <c r="T370" s="423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416" t="s">
        <v>81</v>
      </c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  <c r="X371" s="416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417">
        <v>4607091384246</v>
      </c>
      <c r="E372" s="41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417">
        <v>4680115881976</v>
      </c>
      <c r="E373" s="41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417">
        <v>4607091384253</v>
      </c>
      <c r="E374" s="41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417">
        <v>4680115881969</v>
      </c>
      <c r="E375" s="41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9"/>
      <c r="P375" s="419"/>
      <c r="Q375" s="419"/>
      <c r="R375" s="420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424"/>
      <c r="B377" s="424"/>
      <c r="C377" s="424"/>
      <c r="D377" s="424"/>
      <c r="E377" s="424"/>
      <c r="F377" s="424"/>
      <c r="G377" s="424"/>
      <c r="H377" s="424"/>
      <c r="I377" s="424"/>
      <c r="J377" s="424"/>
      <c r="K377" s="424"/>
      <c r="L377" s="424"/>
      <c r="M377" s="425"/>
      <c r="N377" s="421" t="s">
        <v>43</v>
      </c>
      <c r="O377" s="422"/>
      <c r="P377" s="422"/>
      <c r="Q377" s="422"/>
      <c r="R377" s="422"/>
      <c r="S377" s="422"/>
      <c r="T377" s="423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416" t="s">
        <v>216</v>
      </c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  <c r="X378" s="416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417">
        <v>4607091389357</v>
      </c>
      <c r="E379" s="41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9"/>
      <c r="P379" s="419"/>
      <c r="Q379" s="419"/>
      <c r="R379" s="420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24"/>
      <c r="B381" s="424"/>
      <c r="C381" s="424"/>
      <c r="D381" s="424"/>
      <c r="E381" s="424"/>
      <c r="F381" s="424"/>
      <c r="G381" s="424"/>
      <c r="H381" s="424"/>
      <c r="I381" s="424"/>
      <c r="J381" s="424"/>
      <c r="K381" s="424"/>
      <c r="L381" s="424"/>
      <c r="M381" s="425"/>
      <c r="N381" s="421" t="s">
        <v>43</v>
      </c>
      <c r="O381" s="422"/>
      <c r="P381" s="422"/>
      <c r="Q381" s="422"/>
      <c r="R381" s="422"/>
      <c r="S381" s="422"/>
      <c r="T381" s="423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14" t="s">
        <v>530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53"/>
      <c r="Z382" s="53"/>
    </row>
    <row r="383" spans="1:53" ht="16.5" customHeight="1" x14ac:dyDescent="0.25">
      <c r="A383" s="415" t="s">
        <v>531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3"/>
      <c r="Z383" s="63"/>
    </row>
    <row r="384" spans="1:53" ht="14.25" customHeight="1" x14ac:dyDescent="0.25">
      <c r="A384" s="416" t="s">
        <v>118</v>
      </c>
      <c r="B384" s="416"/>
      <c r="C384" s="416"/>
      <c r="D384" s="416"/>
      <c r="E384" s="416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  <c r="X384" s="416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417">
        <v>4607091389708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417">
        <v>4607091389692</v>
      </c>
      <c r="E386" s="41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9"/>
      <c r="P386" s="419"/>
      <c r="Q386" s="419"/>
      <c r="R386" s="420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4"/>
      <c r="B388" s="424"/>
      <c r="C388" s="424"/>
      <c r="D388" s="424"/>
      <c r="E388" s="424"/>
      <c r="F388" s="424"/>
      <c r="G388" s="424"/>
      <c r="H388" s="424"/>
      <c r="I388" s="424"/>
      <c r="J388" s="424"/>
      <c r="K388" s="424"/>
      <c r="L388" s="424"/>
      <c r="M388" s="425"/>
      <c r="N388" s="421" t="s">
        <v>43</v>
      </c>
      <c r="O388" s="422"/>
      <c r="P388" s="422"/>
      <c r="Q388" s="422"/>
      <c r="R388" s="422"/>
      <c r="S388" s="422"/>
      <c r="T388" s="423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6" t="s">
        <v>76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417">
        <v>4607091389753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417">
        <v>4607091389760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417">
        <v>4607091389746</v>
      </c>
      <c r="E392" s="41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417">
        <v>4680115882928</v>
      </c>
      <c r="E393" s="41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417">
        <v>4680115883147</v>
      </c>
      <c r="E394" s="41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417">
        <v>4607091384338</v>
      </c>
      <c r="E395" s="41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417">
        <v>4680115883154</v>
      </c>
      <c r="E396" s="41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417">
        <v>4607091389524</v>
      </c>
      <c r="E397" s="41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417">
        <v>4680115883161</v>
      </c>
      <c r="E398" s="41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417">
        <v>4607091384345</v>
      </c>
      <c r="E399" s="41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417">
        <v>4680115883178</v>
      </c>
      <c r="E400" s="41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417">
        <v>4607091389531</v>
      </c>
      <c r="E401" s="41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417">
        <v>4680115883185</v>
      </c>
      <c r="E402" s="41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9"/>
      <c r="P402" s="419"/>
      <c r="Q402" s="419"/>
      <c r="R402" s="420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424"/>
      <c r="B404" s="424"/>
      <c r="C404" s="424"/>
      <c r="D404" s="424"/>
      <c r="E404" s="424"/>
      <c r="F404" s="424"/>
      <c r="G404" s="424"/>
      <c r="H404" s="424"/>
      <c r="I404" s="424"/>
      <c r="J404" s="424"/>
      <c r="K404" s="424"/>
      <c r="L404" s="424"/>
      <c r="M404" s="425"/>
      <c r="N404" s="421" t="s">
        <v>43</v>
      </c>
      <c r="O404" s="422"/>
      <c r="P404" s="422"/>
      <c r="Q404" s="422"/>
      <c r="R404" s="422"/>
      <c r="S404" s="422"/>
      <c r="T404" s="423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416" t="s">
        <v>81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417">
        <v>4607091389685</v>
      </c>
      <c r="E406" s="41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417">
        <v>4607091389654</v>
      </c>
      <c r="E407" s="41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417">
        <v>4607091384352</v>
      </c>
      <c r="E408" s="41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9"/>
      <c r="P408" s="419"/>
      <c r="Q408" s="419"/>
      <c r="R408" s="420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417">
        <v>4607091389661</v>
      </c>
      <c r="E409" s="417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9"/>
      <c r="P409" s="419"/>
      <c r="Q409" s="419"/>
      <c r="R409" s="420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4"/>
      <c r="B410" s="424"/>
      <c r="C410" s="424"/>
      <c r="D410" s="424"/>
      <c r="E410" s="424"/>
      <c r="F410" s="424"/>
      <c r="G410" s="424"/>
      <c r="H410" s="424"/>
      <c r="I410" s="424"/>
      <c r="J410" s="424"/>
      <c r="K410" s="424"/>
      <c r="L410" s="424"/>
      <c r="M410" s="425"/>
      <c r="N410" s="421" t="s">
        <v>43</v>
      </c>
      <c r="O410" s="422"/>
      <c r="P410" s="422"/>
      <c r="Q410" s="422"/>
      <c r="R410" s="422"/>
      <c r="S410" s="422"/>
      <c r="T410" s="423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24"/>
      <c r="B411" s="424"/>
      <c r="C411" s="424"/>
      <c r="D411" s="424"/>
      <c r="E411" s="424"/>
      <c r="F411" s="424"/>
      <c r="G411" s="424"/>
      <c r="H411" s="424"/>
      <c r="I411" s="424"/>
      <c r="J411" s="424"/>
      <c r="K411" s="424"/>
      <c r="L411" s="424"/>
      <c r="M411" s="425"/>
      <c r="N411" s="421" t="s">
        <v>43</v>
      </c>
      <c r="O411" s="422"/>
      <c r="P411" s="422"/>
      <c r="Q411" s="422"/>
      <c r="R411" s="422"/>
      <c r="S411" s="422"/>
      <c r="T411" s="423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6" t="s">
        <v>216</v>
      </c>
      <c r="B412" s="416"/>
      <c r="C412" s="416"/>
      <c r="D412" s="416"/>
      <c r="E412" s="416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  <c r="X412" s="416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417">
        <v>4680115881648</v>
      </c>
      <c r="E413" s="417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9"/>
      <c r="P413" s="419"/>
      <c r="Q413" s="419"/>
      <c r="R413" s="420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4"/>
      <c r="B414" s="424"/>
      <c r="C414" s="424"/>
      <c r="D414" s="424"/>
      <c r="E414" s="424"/>
      <c r="F414" s="424"/>
      <c r="G414" s="424"/>
      <c r="H414" s="424"/>
      <c r="I414" s="424"/>
      <c r="J414" s="424"/>
      <c r="K414" s="424"/>
      <c r="L414" s="424"/>
      <c r="M414" s="425"/>
      <c r="N414" s="421" t="s">
        <v>43</v>
      </c>
      <c r="O414" s="422"/>
      <c r="P414" s="422"/>
      <c r="Q414" s="422"/>
      <c r="R414" s="422"/>
      <c r="S414" s="422"/>
      <c r="T414" s="423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4"/>
      <c r="B415" s="424"/>
      <c r="C415" s="424"/>
      <c r="D415" s="424"/>
      <c r="E415" s="424"/>
      <c r="F415" s="424"/>
      <c r="G415" s="424"/>
      <c r="H415" s="424"/>
      <c r="I415" s="424"/>
      <c r="J415" s="424"/>
      <c r="K415" s="424"/>
      <c r="L415" s="424"/>
      <c r="M415" s="425"/>
      <c r="N415" s="421" t="s">
        <v>43</v>
      </c>
      <c r="O415" s="422"/>
      <c r="P415" s="422"/>
      <c r="Q415" s="422"/>
      <c r="R415" s="422"/>
      <c r="S415" s="422"/>
      <c r="T415" s="423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6" t="s">
        <v>96</v>
      </c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417">
        <v>4680115884335</v>
      </c>
      <c r="E417" s="41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417">
        <v>4680115884342</v>
      </c>
      <c r="E418" s="417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9"/>
      <c r="P418" s="419"/>
      <c r="Q418" s="419"/>
      <c r="R418" s="420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417">
        <v>4680115884113</v>
      </c>
      <c r="E419" s="417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9"/>
      <c r="P419" s="419"/>
      <c r="Q419" s="419"/>
      <c r="R419" s="420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424"/>
      <c r="B420" s="424"/>
      <c r="C420" s="424"/>
      <c r="D420" s="424"/>
      <c r="E420" s="424"/>
      <c r="F420" s="424"/>
      <c r="G420" s="424"/>
      <c r="H420" s="424"/>
      <c r="I420" s="424"/>
      <c r="J420" s="424"/>
      <c r="K420" s="424"/>
      <c r="L420" s="424"/>
      <c r="M420" s="425"/>
      <c r="N420" s="421" t="s">
        <v>43</v>
      </c>
      <c r="O420" s="422"/>
      <c r="P420" s="422"/>
      <c r="Q420" s="422"/>
      <c r="R420" s="422"/>
      <c r="S420" s="422"/>
      <c r="T420" s="423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424"/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5"/>
      <c r="N421" s="421" t="s">
        <v>43</v>
      </c>
      <c r="O421" s="422"/>
      <c r="P421" s="422"/>
      <c r="Q421" s="422"/>
      <c r="R421" s="422"/>
      <c r="S421" s="422"/>
      <c r="T421" s="423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415" t="s">
        <v>580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3"/>
      <c r="Z422" s="63"/>
    </row>
    <row r="423" spans="1:53" ht="14.25" customHeight="1" x14ac:dyDescent="0.25">
      <c r="A423" s="416" t="s">
        <v>110</v>
      </c>
      <c r="B423" s="416"/>
      <c r="C423" s="416"/>
      <c r="D423" s="416"/>
      <c r="E423" s="416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  <c r="X423" s="416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417">
        <v>4607091389388</v>
      </c>
      <c r="E424" s="417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9"/>
      <c r="P424" s="419"/>
      <c r="Q424" s="419"/>
      <c r="R424" s="420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417">
        <v>4607091389364</v>
      </c>
      <c r="E425" s="417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9"/>
      <c r="P425" s="419"/>
      <c r="Q425" s="419"/>
      <c r="R425" s="420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424"/>
      <c r="B426" s="424"/>
      <c r="C426" s="424"/>
      <c r="D426" s="424"/>
      <c r="E426" s="424"/>
      <c r="F426" s="424"/>
      <c r="G426" s="424"/>
      <c r="H426" s="424"/>
      <c r="I426" s="424"/>
      <c r="J426" s="424"/>
      <c r="K426" s="424"/>
      <c r="L426" s="424"/>
      <c r="M426" s="425"/>
      <c r="N426" s="421" t="s">
        <v>43</v>
      </c>
      <c r="O426" s="422"/>
      <c r="P426" s="422"/>
      <c r="Q426" s="422"/>
      <c r="R426" s="422"/>
      <c r="S426" s="422"/>
      <c r="T426" s="423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424"/>
      <c r="B427" s="424"/>
      <c r="C427" s="424"/>
      <c r="D427" s="424"/>
      <c r="E427" s="424"/>
      <c r="F427" s="424"/>
      <c r="G427" s="424"/>
      <c r="H427" s="424"/>
      <c r="I427" s="424"/>
      <c r="J427" s="424"/>
      <c r="K427" s="424"/>
      <c r="L427" s="424"/>
      <c r="M427" s="425"/>
      <c r="N427" s="421" t="s">
        <v>43</v>
      </c>
      <c r="O427" s="422"/>
      <c r="P427" s="422"/>
      <c r="Q427" s="422"/>
      <c r="R427" s="422"/>
      <c r="S427" s="422"/>
      <c r="T427" s="423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416" t="s">
        <v>76</v>
      </c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  <c r="X428" s="416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417">
        <v>4607091389739</v>
      </c>
      <c r="E429" s="417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417">
        <v>4680115883048</v>
      </c>
      <c r="E430" s="417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417">
        <v>4607091389425</v>
      </c>
      <c r="E431" s="417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417">
        <v>4680115882911</v>
      </c>
      <c r="E432" s="417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417">
        <v>4680115880771</v>
      </c>
      <c r="E433" s="417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417">
        <v>4607091389500</v>
      </c>
      <c r="E434" s="417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9"/>
      <c r="P434" s="419"/>
      <c r="Q434" s="419"/>
      <c r="R434" s="420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417">
        <v>4680115881983</v>
      </c>
      <c r="E435" s="417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9"/>
      <c r="P435" s="419"/>
      <c r="Q435" s="419"/>
      <c r="R435" s="420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424"/>
      <c r="B436" s="424"/>
      <c r="C436" s="424"/>
      <c r="D436" s="424"/>
      <c r="E436" s="424"/>
      <c r="F436" s="424"/>
      <c r="G436" s="424"/>
      <c r="H436" s="424"/>
      <c r="I436" s="424"/>
      <c r="J436" s="424"/>
      <c r="K436" s="424"/>
      <c r="L436" s="424"/>
      <c r="M436" s="425"/>
      <c r="N436" s="421" t="s">
        <v>43</v>
      </c>
      <c r="O436" s="422"/>
      <c r="P436" s="422"/>
      <c r="Q436" s="422"/>
      <c r="R436" s="422"/>
      <c r="S436" s="422"/>
      <c r="T436" s="423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x14ac:dyDescent="0.2">
      <c r="A437" s="424"/>
      <c r="B437" s="424"/>
      <c r="C437" s="424"/>
      <c r="D437" s="424"/>
      <c r="E437" s="424"/>
      <c r="F437" s="424"/>
      <c r="G437" s="424"/>
      <c r="H437" s="424"/>
      <c r="I437" s="424"/>
      <c r="J437" s="424"/>
      <c r="K437" s="424"/>
      <c r="L437" s="424"/>
      <c r="M437" s="425"/>
      <c r="N437" s="421" t="s">
        <v>43</v>
      </c>
      <c r="O437" s="422"/>
      <c r="P437" s="422"/>
      <c r="Q437" s="422"/>
      <c r="R437" s="422"/>
      <c r="S437" s="422"/>
      <c r="T437" s="423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customHeight="1" x14ac:dyDescent="0.25">
      <c r="A438" s="416" t="s">
        <v>105</v>
      </c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  <c r="X438" s="416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417">
        <v>4680115884090</v>
      </c>
      <c r="E439" s="41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9"/>
      <c r="P439" s="419"/>
      <c r="Q439" s="419"/>
      <c r="R439" s="420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424"/>
      <c r="B441" s="424"/>
      <c r="C441" s="424"/>
      <c r="D441" s="424"/>
      <c r="E441" s="424"/>
      <c r="F441" s="424"/>
      <c r="G441" s="424"/>
      <c r="H441" s="424"/>
      <c r="I441" s="424"/>
      <c r="J441" s="424"/>
      <c r="K441" s="424"/>
      <c r="L441" s="424"/>
      <c r="M441" s="425"/>
      <c r="N441" s="421" t="s">
        <v>43</v>
      </c>
      <c r="O441" s="422"/>
      <c r="P441" s="422"/>
      <c r="Q441" s="422"/>
      <c r="R441" s="422"/>
      <c r="S441" s="422"/>
      <c r="T441" s="423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416" t="s">
        <v>601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417">
        <v>4680115884564</v>
      </c>
      <c r="E443" s="41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9"/>
      <c r="P443" s="419"/>
      <c r="Q443" s="419"/>
      <c r="R443" s="420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424"/>
      <c r="B445" s="424"/>
      <c r="C445" s="424"/>
      <c r="D445" s="424"/>
      <c r="E445" s="424"/>
      <c r="F445" s="424"/>
      <c r="G445" s="424"/>
      <c r="H445" s="424"/>
      <c r="I445" s="424"/>
      <c r="J445" s="424"/>
      <c r="K445" s="424"/>
      <c r="L445" s="424"/>
      <c r="M445" s="425"/>
      <c r="N445" s="421" t="s">
        <v>43</v>
      </c>
      <c r="O445" s="422"/>
      <c r="P445" s="422"/>
      <c r="Q445" s="422"/>
      <c r="R445" s="422"/>
      <c r="S445" s="422"/>
      <c r="T445" s="423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414" t="s">
        <v>604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53"/>
      <c r="Z446" s="53"/>
    </row>
    <row r="447" spans="1:53" ht="16.5" customHeight="1" x14ac:dyDescent="0.25">
      <c r="A447" s="415" t="s">
        <v>604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3"/>
      <c r="Z447" s="63"/>
    </row>
    <row r="448" spans="1:53" ht="14.25" customHeight="1" x14ac:dyDescent="0.25">
      <c r="A448" s="416" t="s">
        <v>118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417">
        <v>4607091389067</v>
      </c>
      <c r="E449" s="417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6" t="s">
        <v>607</v>
      </c>
      <c r="O449" s="419"/>
      <c r="P449" s="419"/>
      <c r="Q449" s="419"/>
      <c r="R449" s="420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417">
        <v>4607091389067</v>
      </c>
      <c r="E450" s="417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6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19"/>
      <c r="P450" s="419"/>
      <c r="Q450" s="419"/>
      <c r="R450" s="420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417">
        <v>4607091383522</v>
      </c>
      <c r="E451" s="417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8" t="s">
        <v>611</v>
      </c>
      <c r="O451" s="419"/>
      <c r="P451" s="419"/>
      <c r="Q451" s="419"/>
      <c r="R451" s="420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417">
        <v>4607091383522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417">
        <v>4607091384437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0" t="s">
        <v>615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417">
        <v>4680115884502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1" t="s">
        <v>618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417">
        <v>4607091389104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2" t="s">
        <v>621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4" t="s">
        <v>625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5" t="s">
        <v>628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417">
        <v>4680115880603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417">
        <v>4607091389999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7" t="s">
        <v>632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417">
        <v>4607091389999</v>
      </c>
      <c r="E461" s="417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417">
        <v>4680115882782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79" t="s">
        <v>636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417">
        <v>4680115882782</v>
      </c>
      <c r="E463" s="41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19"/>
      <c r="P463" s="419"/>
      <c r="Q463" s="419"/>
      <c r="R463" s="420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417">
        <v>4607091389098</v>
      </c>
      <c r="E464" s="417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6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419"/>
      <c r="P464" s="419"/>
      <c r="Q464" s="419"/>
      <c r="R464" s="420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417">
        <v>4607091389982</v>
      </c>
      <c r="E465" s="41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682" t="s">
        <v>642</v>
      </c>
      <c r="O465" s="419"/>
      <c r="P465" s="419"/>
      <c r="Q465" s="419"/>
      <c r="R465" s="420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417">
        <v>4607091389982</v>
      </c>
      <c r="E466" s="417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424"/>
      <c r="B467" s="424"/>
      <c r="C467" s="424"/>
      <c r="D467" s="424"/>
      <c r="E467" s="424"/>
      <c r="F467" s="424"/>
      <c r="G467" s="424"/>
      <c r="H467" s="424"/>
      <c r="I467" s="424"/>
      <c r="J467" s="424"/>
      <c r="K467" s="424"/>
      <c r="L467" s="424"/>
      <c r="M467" s="425"/>
      <c r="N467" s="421" t="s">
        <v>43</v>
      </c>
      <c r="O467" s="422"/>
      <c r="P467" s="422"/>
      <c r="Q467" s="422"/>
      <c r="R467" s="422"/>
      <c r="S467" s="422"/>
      <c r="T467" s="423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5"/>
      <c r="Z467" s="65"/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0</v>
      </c>
      <c r="V468" s="42">
        <f>IFERROR(SUM(V449:V466),"0")</f>
        <v>0</v>
      </c>
      <c r="W468" s="42">
        <f>IFERROR(SUM(W449:W466),"0")</f>
        <v>0</v>
      </c>
      <c r="X468" s="41"/>
      <c r="Y468" s="65"/>
      <c r="Z468" s="65"/>
    </row>
    <row r="469" spans="1:53" ht="14.25" customHeight="1" x14ac:dyDescent="0.25">
      <c r="A469" s="416" t="s">
        <v>110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417">
        <v>4607091388930</v>
      </c>
      <c r="E470" s="417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419"/>
      <c r="P470" s="419"/>
      <c r="Q470" s="419"/>
      <c r="R470" s="420"/>
      <c r="S470" s="38" t="s">
        <v>48</v>
      </c>
      <c r="T470" s="38" t="s">
        <v>48</v>
      </c>
      <c r="U470" s="39" t="s">
        <v>0</v>
      </c>
      <c r="V470" s="57">
        <v>0</v>
      </c>
      <c r="W470" s="54">
        <f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417">
        <v>4680115880054</v>
      </c>
      <c r="E471" s="417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424"/>
      <c r="B472" s="424"/>
      <c r="C472" s="424"/>
      <c r="D472" s="424"/>
      <c r="E472" s="424"/>
      <c r="F472" s="424"/>
      <c r="G472" s="424"/>
      <c r="H472" s="424"/>
      <c r="I472" s="424"/>
      <c r="J472" s="424"/>
      <c r="K472" s="424"/>
      <c r="L472" s="424"/>
      <c r="M472" s="425"/>
      <c r="N472" s="421" t="s">
        <v>43</v>
      </c>
      <c r="O472" s="422"/>
      <c r="P472" s="422"/>
      <c r="Q472" s="422"/>
      <c r="R472" s="422"/>
      <c r="S472" s="422"/>
      <c r="T472" s="423"/>
      <c r="U472" s="41" t="s">
        <v>42</v>
      </c>
      <c r="V472" s="42">
        <f>IFERROR(V470/H470,"0")+IFERROR(V471/H471,"0")</f>
        <v>0</v>
      </c>
      <c r="W472" s="42">
        <f>IFERROR(W470/H470,"0")+IFERROR(W471/H471,"0")</f>
        <v>0</v>
      </c>
      <c r="X472" s="42">
        <f>IFERROR(IF(X470="",0,X470),"0")+IFERROR(IF(X471="",0,X471),"0")</f>
        <v>0</v>
      </c>
      <c r="Y472" s="65"/>
      <c r="Z472" s="65"/>
    </row>
    <row r="473" spans="1:53" x14ac:dyDescent="0.2">
      <c r="A473" s="424"/>
      <c r="B473" s="424"/>
      <c r="C473" s="424"/>
      <c r="D473" s="424"/>
      <c r="E473" s="424"/>
      <c r="F473" s="424"/>
      <c r="G473" s="424"/>
      <c r="H473" s="424"/>
      <c r="I473" s="424"/>
      <c r="J473" s="424"/>
      <c r="K473" s="424"/>
      <c r="L473" s="424"/>
      <c r="M473" s="425"/>
      <c r="N473" s="421" t="s">
        <v>43</v>
      </c>
      <c r="O473" s="422"/>
      <c r="P473" s="422"/>
      <c r="Q473" s="422"/>
      <c r="R473" s="422"/>
      <c r="S473" s="422"/>
      <c r="T473" s="423"/>
      <c r="U473" s="41" t="s">
        <v>0</v>
      </c>
      <c r="V473" s="42">
        <f>IFERROR(SUM(V470:V471),"0")</f>
        <v>0</v>
      </c>
      <c r="W473" s="42">
        <f>IFERROR(SUM(W470:W471),"0")</f>
        <v>0</v>
      </c>
      <c r="X473" s="41"/>
      <c r="Y473" s="65"/>
      <c r="Z473" s="65"/>
    </row>
    <row r="474" spans="1:53" ht="14.25" customHeight="1" x14ac:dyDescent="0.25">
      <c r="A474" s="416" t="s">
        <v>76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417">
        <v>4680115883116</v>
      </c>
      <c r="E475" s="41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6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ref="W475:W480" si="24">IFERROR(IF(V475="",0,CEILING((V475/$H475),1)*$H475),"")</f>
        <v>0</v>
      </c>
      <c r="X475" s="40" t="str">
        <f>IFERROR(IF(W475=0,"",ROUNDUP(W475/H475,0)*0.01196),"")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417">
        <v>4680115883093</v>
      </c>
      <c r="E476" s="41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417">
        <v>4680115883109</v>
      </c>
      <c r="E477" s="41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419"/>
      <c r="P477" s="419"/>
      <c r="Q477" s="419"/>
      <c r="R477" s="420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417">
        <v>4680115882072</v>
      </c>
      <c r="E478" s="417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419"/>
      <c r="P478" s="419"/>
      <c r="Q478" s="419"/>
      <c r="R478" s="420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417">
        <v>4680115882102</v>
      </c>
      <c r="E479" s="417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6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419"/>
      <c r="P479" s="419"/>
      <c r="Q479" s="419"/>
      <c r="R479" s="420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417">
        <v>4680115882096</v>
      </c>
      <c r="E480" s="41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424"/>
      <c r="B481" s="424"/>
      <c r="C481" s="424"/>
      <c r="D481" s="424"/>
      <c r="E481" s="424"/>
      <c r="F481" s="424"/>
      <c r="G481" s="424"/>
      <c r="H481" s="424"/>
      <c r="I481" s="424"/>
      <c r="J481" s="424"/>
      <c r="K481" s="424"/>
      <c r="L481" s="424"/>
      <c r="M481" s="425"/>
      <c r="N481" s="421" t="s">
        <v>43</v>
      </c>
      <c r="O481" s="422"/>
      <c r="P481" s="422"/>
      <c r="Q481" s="422"/>
      <c r="R481" s="422"/>
      <c r="S481" s="422"/>
      <c r="T481" s="423"/>
      <c r="U481" s="41" t="s">
        <v>42</v>
      </c>
      <c r="V481" s="42">
        <f>IFERROR(V475/H475,"0")+IFERROR(V476/H476,"0")+IFERROR(V477/H477,"0")+IFERROR(V478/H478,"0")+IFERROR(V479/H479,"0")+IFERROR(V480/H480,"0")</f>
        <v>0</v>
      </c>
      <c r="W481" s="42">
        <f>IFERROR(W475/H475,"0")+IFERROR(W476/H476,"0")+IFERROR(W477/H477,"0")+IFERROR(W478/H478,"0")+IFERROR(W479/H479,"0")+IFERROR(W480/H480,"0")</f>
        <v>0</v>
      </c>
      <c r="X481" s="42">
        <f>IFERROR(IF(X475="",0,X475),"0")+IFERROR(IF(X476="",0,X476),"0")+IFERROR(IF(X477="",0,X477),"0")+IFERROR(IF(X478="",0,X478),"0")+IFERROR(IF(X479="",0,X479),"0")+IFERROR(IF(X480="",0,X480),"0")</f>
        <v>0</v>
      </c>
      <c r="Y481" s="65"/>
      <c r="Z481" s="65"/>
    </row>
    <row r="482" spans="1:53" x14ac:dyDescent="0.2">
      <c r="A482" s="424"/>
      <c r="B482" s="424"/>
      <c r="C482" s="424"/>
      <c r="D482" s="424"/>
      <c r="E482" s="424"/>
      <c r="F482" s="424"/>
      <c r="G482" s="424"/>
      <c r="H482" s="424"/>
      <c r="I482" s="424"/>
      <c r="J482" s="424"/>
      <c r="K482" s="424"/>
      <c r="L482" s="424"/>
      <c r="M482" s="425"/>
      <c r="N482" s="421" t="s">
        <v>43</v>
      </c>
      <c r="O482" s="422"/>
      <c r="P482" s="422"/>
      <c r="Q482" s="422"/>
      <c r="R482" s="422"/>
      <c r="S482" s="422"/>
      <c r="T482" s="423"/>
      <c r="U482" s="41" t="s">
        <v>0</v>
      </c>
      <c r="V482" s="42">
        <f>IFERROR(SUM(V475:V480),"0")</f>
        <v>0</v>
      </c>
      <c r="W482" s="42">
        <f>IFERROR(SUM(W475:W480),"0")</f>
        <v>0</v>
      </c>
      <c r="X482" s="41"/>
      <c r="Y482" s="65"/>
      <c r="Z482" s="65"/>
    </row>
    <row r="483" spans="1:53" ht="14.25" customHeight="1" x14ac:dyDescent="0.25">
      <c r="A483" s="416" t="s">
        <v>81</v>
      </c>
      <c r="B483" s="416"/>
      <c r="C483" s="416"/>
      <c r="D483" s="416"/>
      <c r="E483" s="416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  <c r="X483" s="416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417">
        <v>4607091383409</v>
      </c>
      <c r="E484" s="417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419"/>
      <c r="P484" s="419"/>
      <c r="Q484" s="419"/>
      <c r="R484" s="420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417">
        <v>4607091383416</v>
      </c>
      <c r="E485" s="41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419"/>
      <c r="P485" s="419"/>
      <c r="Q485" s="419"/>
      <c r="R485" s="420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424"/>
      <c r="B486" s="424"/>
      <c r="C486" s="424"/>
      <c r="D486" s="424"/>
      <c r="E486" s="424"/>
      <c r="F486" s="424"/>
      <c r="G486" s="424"/>
      <c r="H486" s="424"/>
      <c r="I486" s="424"/>
      <c r="J486" s="424"/>
      <c r="K486" s="424"/>
      <c r="L486" s="424"/>
      <c r="M486" s="425"/>
      <c r="N486" s="421" t="s">
        <v>43</v>
      </c>
      <c r="O486" s="422"/>
      <c r="P486" s="422"/>
      <c r="Q486" s="422"/>
      <c r="R486" s="422"/>
      <c r="S486" s="422"/>
      <c r="T486" s="423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414" t="s">
        <v>664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53"/>
      <c r="Z488" s="53"/>
    </row>
    <row r="489" spans="1:53" ht="16.5" customHeight="1" x14ac:dyDescent="0.25">
      <c r="A489" s="415" t="s">
        <v>665</v>
      </c>
      <c r="B489" s="415"/>
      <c r="C489" s="415"/>
      <c r="D489" s="415"/>
      <c r="E489" s="415"/>
      <c r="F489" s="415"/>
      <c r="G489" s="415"/>
      <c r="H489" s="415"/>
      <c r="I489" s="415"/>
      <c r="J489" s="415"/>
      <c r="K489" s="415"/>
      <c r="L489" s="415"/>
      <c r="M489" s="415"/>
      <c r="N489" s="415"/>
      <c r="O489" s="415"/>
      <c r="P489" s="415"/>
      <c r="Q489" s="415"/>
      <c r="R489" s="415"/>
      <c r="S489" s="415"/>
      <c r="T489" s="415"/>
      <c r="U489" s="415"/>
      <c r="V489" s="415"/>
      <c r="W489" s="415"/>
      <c r="X489" s="415"/>
      <c r="Y489" s="63"/>
      <c r="Z489" s="63"/>
    </row>
    <row r="490" spans="1:53" ht="14.25" customHeight="1" x14ac:dyDescent="0.25">
      <c r="A490" s="416" t="s">
        <v>118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417">
        <v>4640242181011</v>
      </c>
      <c r="E491" s="417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694" t="s">
        <v>668</v>
      </c>
      <c r="O491" s="419"/>
      <c r="P491" s="419"/>
      <c r="Q491" s="419"/>
      <c r="R491" s="420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417">
        <v>4640242180441</v>
      </c>
      <c r="E492" s="417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695" t="s">
        <v>671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417">
        <v>4640242180564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6" t="s">
        <v>674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417">
        <v>4640242180922</v>
      </c>
      <c r="E494" s="417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697" t="s">
        <v>677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417">
        <v>4640242180038</v>
      </c>
      <c r="E495" s="417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698" t="s">
        <v>680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424"/>
      <c r="B496" s="424"/>
      <c r="C496" s="424"/>
      <c r="D496" s="424"/>
      <c r="E496" s="424"/>
      <c r="F496" s="424"/>
      <c r="G496" s="424"/>
      <c r="H496" s="424"/>
      <c r="I496" s="424"/>
      <c r="J496" s="424"/>
      <c r="K496" s="424"/>
      <c r="L496" s="424"/>
      <c r="M496" s="425"/>
      <c r="N496" s="421" t="s">
        <v>43</v>
      </c>
      <c r="O496" s="422"/>
      <c r="P496" s="422"/>
      <c r="Q496" s="422"/>
      <c r="R496" s="422"/>
      <c r="S496" s="422"/>
      <c r="T496" s="423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customHeight="1" x14ac:dyDescent="0.25">
      <c r="A498" s="416" t="s">
        <v>110</v>
      </c>
      <c r="B498" s="416"/>
      <c r="C498" s="416"/>
      <c r="D498" s="416"/>
      <c r="E498" s="416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  <c r="X498" s="416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417">
        <v>4640242180526</v>
      </c>
      <c r="E499" s="417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699" t="s">
        <v>683</v>
      </c>
      <c r="O499" s="419"/>
      <c r="P499" s="419"/>
      <c r="Q499" s="419"/>
      <c r="R499" s="420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417">
        <v>4640242180519</v>
      </c>
      <c r="E500" s="41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700" t="s">
        <v>686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417">
        <v>4640242180090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1" t="s">
        <v>689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424"/>
      <c r="B502" s="424"/>
      <c r="C502" s="424"/>
      <c r="D502" s="424"/>
      <c r="E502" s="424"/>
      <c r="F502" s="424"/>
      <c r="G502" s="424"/>
      <c r="H502" s="424"/>
      <c r="I502" s="424"/>
      <c r="J502" s="424"/>
      <c r="K502" s="424"/>
      <c r="L502" s="424"/>
      <c r="M502" s="425"/>
      <c r="N502" s="421" t="s">
        <v>43</v>
      </c>
      <c r="O502" s="422"/>
      <c r="P502" s="422"/>
      <c r="Q502" s="422"/>
      <c r="R502" s="422"/>
      <c r="S502" s="422"/>
      <c r="T502" s="423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416" t="s">
        <v>76</v>
      </c>
      <c r="B504" s="416"/>
      <c r="C504" s="416"/>
      <c r="D504" s="416"/>
      <c r="E504" s="416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  <c r="X504" s="416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417">
        <v>4640242180816</v>
      </c>
      <c r="E505" s="417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702" t="s">
        <v>692</v>
      </c>
      <c r="O505" s="419"/>
      <c r="P505" s="419"/>
      <c r="Q505" s="419"/>
      <c r="R505" s="420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417">
        <v>4640242180595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3" t="s">
        <v>695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0</v>
      </c>
      <c r="W506" s="54">
        <f>IFERROR(IF(V506="",0,CEILING((V506/$H506),1)*$H506),"")</f>
        <v>0</v>
      </c>
      <c r="X506" s="40" t="str">
        <f>IFERROR(IF(W506=0,"",ROUNDUP(W506/H506,0)*0.00753),"")</f>
        <v/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417">
        <v>4640242180908</v>
      </c>
      <c r="E507" s="417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704" t="s">
        <v>698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417">
        <v>4640242180489</v>
      </c>
      <c r="E508" s="417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705" t="s">
        <v>701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424"/>
      <c r="B509" s="424"/>
      <c r="C509" s="424"/>
      <c r="D509" s="424"/>
      <c r="E509" s="424"/>
      <c r="F509" s="424"/>
      <c r="G509" s="424"/>
      <c r="H509" s="424"/>
      <c r="I509" s="424"/>
      <c r="J509" s="424"/>
      <c r="K509" s="424"/>
      <c r="L509" s="424"/>
      <c r="M509" s="425"/>
      <c r="N509" s="421" t="s">
        <v>43</v>
      </c>
      <c r="O509" s="422"/>
      <c r="P509" s="422"/>
      <c r="Q509" s="422"/>
      <c r="R509" s="422"/>
      <c r="S509" s="422"/>
      <c r="T509" s="423"/>
      <c r="U509" s="41" t="s">
        <v>42</v>
      </c>
      <c r="V509" s="42">
        <f>IFERROR(V505/H505,"0")+IFERROR(V506/H506,"0")+IFERROR(V507/H507,"0")+IFERROR(V508/H508,"0")</f>
        <v>0</v>
      </c>
      <c r="W509" s="42">
        <f>IFERROR(W505/H505,"0")+IFERROR(W506/H506,"0")+IFERROR(W507/H507,"0")+IFERROR(W508/H508,"0")</f>
        <v>0</v>
      </c>
      <c r="X509" s="42">
        <f>IFERROR(IF(X505="",0,X505),"0")+IFERROR(IF(X506="",0,X506),"0")+IFERROR(IF(X507="",0,X507),"0")+IFERROR(IF(X508="",0,X508),"0")</f>
        <v>0</v>
      </c>
      <c r="Y509" s="65"/>
      <c r="Z509" s="65"/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0</v>
      </c>
      <c r="V510" s="42">
        <f>IFERROR(SUM(V505:V508),"0")</f>
        <v>0</v>
      </c>
      <c r="W510" s="42">
        <f>IFERROR(SUM(W505:W508),"0")</f>
        <v>0</v>
      </c>
      <c r="X510" s="41"/>
      <c r="Y510" s="65"/>
      <c r="Z510" s="65"/>
    </row>
    <row r="511" spans="1:53" ht="14.25" customHeight="1" x14ac:dyDescent="0.25">
      <c r="A511" s="416" t="s">
        <v>81</v>
      </c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  <c r="X511" s="416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417">
        <v>4680115880870</v>
      </c>
      <c r="E512" s="417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70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419"/>
      <c r="P512" s="419"/>
      <c r="Q512" s="419"/>
      <c r="R512" s="420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417">
        <v>4640242180540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707" t="s">
        <v>706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417">
        <v>4640242181233</v>
      </c>
      <c r="E514" s="417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708" t="s">
        <v>709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417">
        <v>4640242180557</v>
      </c>
      <c r="E515" s="417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710" t="s">
        <v>712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417">
        <v>4640242181226</v>
      </c>
      <c r="E516" s="417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711" t="s">
        <v>715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424"/>
      <c r="B517" s="424"/>
      <c r="C517" s="424"/>
      <c r="D517" s="424"/>
      <c r="E517" s="424"/>
      <c r="F517" s="424"/>
      <c r="G517" s="424"/>
      <c r="H517" s="424"/>
      <c r="I517" s="424"/>
      <c r="J517" s="424"/>
      <c r="K517" s="424"/>
      <c r="L517" s="424"/>
      <c r="M517" s="425"/>
      <c r="N517" s="421" t="s">
        <v>43</v>
      </c>
      <c r="O517" s="422"/>
      <c r="P517" s="422"/>
      <c r="Q517" s="422"/>
      <c r="R517" s="422"/>
      <c r="S517" s="422"/>
      <c r="T517" s="423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715"/>
      <c r="N519" s="712" t="s">
        <v>36</v>
      </c>
      <c r="O519" s="713"/>
      <c r="P519" s="713"/>
      <c r="Q519" s="713"/>
      <c r="R519" s="713"/>
      <c r="S519" s="713"/>
      <c r="T519" s="714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18000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18007.8</v>
      </c>
      <c r="X519" s="41"/>
      <c r="Y519" s="65"/>
      <c r="Z519" s="65"/>
    </row>
    <row r="520" spans="1:53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5"/>
      <c r="N520" s="712" t="s">
        <v>37</v>
      </c>
      <c r="O520" s="713"/>
      <c r="P520" s="713"/>
      <c r="Q520" s="713"/>
      <c r="R520" s="713"/>
      <c r="S520" s="713"/>
      <c r="T520" s="714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18892.307692307695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18900.468000000001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5"/>
      <c r="N521" s="712" t="s">
        <v>38</v>
      </c>
      <c r="O521" s="713"/>
      <c r="P521" s="713"/>
      <c r="Q521" s="713"/>
      <c r="R521" s="713"/>
      <c r="S521" s="713"/>
      <c r="T521" s="714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5"/>
      <c r="N522" s="712" t="s">
        <v>39</v>
      </c>
      <c r="O522" s="713"/>
      <c r="P522" s="713"/>
      <c r="Q522" s="713"/>
      <c r="R522" s="713"/>
      <c r="S522" s="713"/>
      <c r="T522" s="714"/>
      <c r="U522" s="41" t="s">
        <v>0</v>
      </c>
      <c r="V522" s="42">
        <f>GrossWeightTotal+PalletQtyTotal*25</f>
        <v>19717.307692307695</v>
      </c>
      <c r="W522" s="42">
        <f>GrossWeightTotalR+PalletQtyTotalR*25</f>
        <v>19725.468000000001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5"/>
      <c r="N523" s="712" t="s">
        <v>40</v>
      </c>
      <c r="O523" s="713"/>
      <c r="P523" s="713"/>
      <c r="Q523" s="713"/>
      <c r="R523" s="713"/>
      <c r="S523" s="713"/>
      <c r="T523" s="714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1692.3076923076924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1693</v>
      </c>
      <c r="X523" s="41"/>
      <c r="Y523" s="65"/>
      <c r="Z523" s="65"/>
    </row>
    <row r="524" spans="1:53" ht="14.25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5"/>
      <c r="N524" s="712" t="s">
        <v>41</v>
      </c>
      <c r="O524" s="713"/>
      <c r="P524" s="713"/>
      <c r="Q524" s="713"/>
      <c r="R524" s="713"/>
      <c r="S524" s="713"/>
      <c r="T524" s="714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36.278750000000002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709" t="s">
        <v>108</v>
      </c>
      <c r="D526" s="709" t="s">
        <v>108</v>
      </c>
      <c r="E526" s="709" t="s">
        <v>108</v>
      </c>
      <c r="F526" s="709" t="s">
        <v>108</v>
      </c>
      <c r="G526" s="709" t="s">
        <v>238</v>
      </c>
      <c r="H526" s="709" t="s">
        <v>238</v>
      </c>
      <c r="I526" s="709" t="s">
        <v>238</v>
      </c>
      <c r="J526" s="709" t="s">
        <v>238</v>
      </c>
      <c r="K526" s="716"/>
      <c r="L526" s="709" t="s">
        <v>238</v>
      </c>
      <c r="M526" s="709" t="s">
        <v>238</v>
      </c>
      <c r="N526" s="709" t="s">
        <v>238</v>
      </c>
      <c r="O526" s="709" t="s">
        <v>238</v>
      </c>
      <c r="P526" s="69" t="s">
        <v>473</v>
      </c>
      <c r="Q526" s="709" t="s">
        <v>477</v>
      </c>
      <c r="R526" s="709" t="s">
        <v>477</v>
      </c>
      <c r="S526" s="709" t="s">
        <v>530</v>
      </c>
      <c r="T526" s="709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717" t="s">
        <v>10</v>
      </c>
      <c r="B527" s="709" t="s">
        <v>75</v>
      </c>
      <c r="C527" s="709" t="s">
        <v>109</v>
      </c>
      <c r="D527" s="709" t="s">
        <v>117</v>
      </c>
      <c r="E527" s="709" t="s">
        <v>108</v>
      </c>
      <c r="F527" s="709" t="s">
        <v>230</v>
      </c>
      <c r="G527" s="709" t="s">
        <v>239</v>
      </c>
      <c r="H527" s="709" t="s">
        <v>246</v>
      </c>
      <c r="I527" s="709" t="s">
        <v>265</v>
      </c>
      <c r="J527" s="709" t="s">
        <v>324</v>
      </c>
      <c r="K527" s="1"/>
      <c r="L527" s="709" t="s">
        <v>345</v>
      </c>
      <c r="M527" s="709" t="s">
        <v>364</v>
      </c>
      <c r="N527" s="709" t="s">
        <v>444</v>
      </c>
      <c r="O527" s="709" t="s">
        <v>462</v>
      </c>
      <c r="P527" s="709" t="s">
        <v>474</v>
      </c>
      <c r="Q527" s="709" t="s">
        <v>478</v>
      </c>
      <c r="R527" s="709" t="s">
        <v>505</v>
      </c>
      <c r="S527" s="709" t="s">
        <v>531</v>
      </c>
      <c r="T527" s="709" t="s">
        <v>580</v>
      </c>
      <c r="U527" s="709" t="s">
        <v>604</v>
      </c>
      <c r="V527" s="709" t="s">
        <v>665</v>
      </c>
      <c r="Z527" s="9"/>
      <c r="AC527" s="1"/>
    </row>
    <row r="528" spans="1:53" ht="13.5" thickBot="1" x14ac:dyDescent="0.25">
      <c r="A528" s="718"/>
      <c r="B528" s="709"/>
      <c r="C528" s="709"/>
      <c r="D528" s="709"/>
      <c r="E528" s="709"/>
      <c r="F528" s="709"/>
      <c r="G528" s="709"/>
      <c r="H528" s="709"/>
      <c r="I528" s="709"/>
      <c r="J528" s="709"/>
      <c r="K528" s="1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0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8002.8</v>
      </c>
      <c r="N529" s="51">
        <f>IFERROR(W290*1,"0")+IFERROR(W291*1,"0")+IFERROR(W292*1,"0")+IFERROR(W293*1,"0")+IFERROR(W294*1,"0")+IFERROR(W295*1,"0")+IFERROR(W296*1,"0")+IFERROR(W297*1,"0")+IFERROR(W301*1,"0")+IFERROR(W302*1,"0")</f>
        <v>0</v>
      </c>
      <c r="O529" s="51">
        <f>IFERROR(W307*1,"0")+IFERROR(W311*1,"0")+IFERROR(W312*1,"0")+IFERROR(W316*1,"0")+IFERROR(W320*1,"0")</f>
        <v>0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10005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2024-03-05T07:49:07Z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