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67D785E-B3B9-482C-B859-C7DE8525C6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X465" i="1"/>
  <c r="W465" i="1"/>
  <c r="W464" i="1"/>
  <c r="X464" i="1" s="1"/>
  <c r="N464" i="1"/>
  <c r="W463" i="1"/>
  <c r="X463" i="1" s="1"/>
  <c r="W462" i="1"/>
  <c r="V460" i="1"/>
  <c r="V459" i="1"/>
  <c r="W458" i="1"/>
  <c r="X458" i="1" s="1"/>
  <c r="W457" i="1"/>
  <c r="X457" i="1" s="1"/>
  <c r="W456" i="1"/>
  <c r="X456" i="1" s="1"/>
  <c r="W455" i="1"/>
  <c r="X455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X438" i="1"/>
  <c r="X440" i="1" s="1"/>
  <c r="W438" i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V390" i="1"/>
  <c r="V389" i="1"/>
  <c r="W388" i="1"/>
  <c r="X388" i="1" s="1"/>
  <c r="N388" i="1"/>
  <c r="W387" i="1"/>
  <c r="N387" i="1"/>
  <c r="V384" i="1"/>
  <c r="V383" i="1"/>
  <c r="W382" i="1"/>
  <c r="X382" i="1" s="1"/>
  <c r="X381" i="1"/>
  <c r="W381" i="1"/>
  <c r="W380" i="1"/>
  <c r="X380" i="1" s="1"/>
  <c r="W379" i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X369" i="1"/>
  <c r="W369" i="1"/>
  <c r="N369" i="1"/>
  <c r="W368" i="1"/>
  <c r="N368" i="1"/>
  <c r="V366" i="1"/>
  <c r="V365" i="1"/>
  <c r="W364" i="1"/>
  <c r="X364" i="1" s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X300" i="1"/>
  <c r="W300" i="1"/>
  <c r="W299" i="1"/>
  <c r="X299" i="1" s="1"/>
  <c r="N299" i="1"/>
  <c r="X298" i="1"/>
  <c r="W298" i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X277" i="1" s="1"/>
  <c r="X278" i="1" s="1"/>
  <c r="N277" i="1"/>
  <c r="V274" i="1"/>
  <c r="V273" i="1"/>
  <c r="W272" i="1"/>
  <c r="X272" i="1" s="1"/>
  <c r="N272" i="1"/>
  <c r="W271" i="1"/>
  <c r="W274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X254" i="1" s="1"/>
  <c r="N254" i="1"/>
  <c r="V252" i="1"/>
  <c r="V251" i="1"/>
  <c r="W250" i="1"/>
  <c r="X250" i="1" s="1"/>
  <c r="N250" i="1"/>
  <c r="W249" i="1"/>
  <c r="W248" i="1"/>
  <c r="X248" i="1" s="1"/>
  <c r="V246" i="1"/>
  <c r="V245" i="1"/>
  <c r="W244" i="1"/>
  <c r="X244" i="1" s="1"/>
  <c r="N244" i="1"/>
  <c r="W243" i="1"/>
  <c r="X243" i="1" s="1"/>
  <c r="N243" i="1"/>
  <c r="W242" i="1"/>
  <c r="N242" i="1"/>
  <c r="V240" i="1"/>
  <c r="V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X233" i="1"/>
  <c r="W233" i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N202" i="1"/>
  <c r="V199" i="1"/>
  <c r="V198" i="1"/>
  <c r="W197" i="1"/>
  <c r="N197" i="1"/>
  <c r="V194" i="1"/>
  <c r="V193" i="1"/>
  <c r="W192" i="1"/>
  <c r="X192" i="1" s="1"/>
  <c r="N192" i="1"/>
  <c r="W191" i="1"/>
  <c r="X191" i="1" s="1"/>
  <c r="N191" i="1"/>
  <c r="W190" i="1"/>
  <c r="X190" i="1" s="1"/>
  <c r="W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X175" i="1"/>
  <c r="W175" i="1"/>
  <c r="W174" i="1"/>
  <c r="X174" i="1" s="1"/>
  <c r="N174" i="1"/>
  <c r="X173" i="1"/>
  <c r="W173" i="1"/>
  <c r="N173" i="1"/>
  <c r="W172" i="1"/>
  <c r="X172" i="1" s="1"/>
  <c r="W171" i="1"/>
  <c r="X171" i="1" s="1"/>
  <c r="N171" i="1"/>
  <c r="X170" i="1"/>
  <c r="W170" i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X162" i="1"/>
  <c r="W162" i="1"/>
  <c r="N162" i="1"/>
  <c r="V160" i="1"/>
  <c r="V159" i="1"/>
  <c r="W158" i="1"/>
  <c r="X158" i="1" s="1"/>
  <c r="N158" i="1"/>
  <c r="W157" i="1"/>
  <c r="V155" i="1"/>
  <c r="V154" i="1"/>
  <c r="W153" i="1"/>
  <c r="X153" i="1" s="1"/>
  <c r="N153" i="1"/>
  <c r="W152" i="1"/>
  <c r="X152" i="1" s="1"/>
  <c r="X154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X139" i="1"/>
  <c r="W139" i="1"/>
  <c r="N139" i="1"/>
  <c r="V136" i="1"/>
  <c r="V135" i="1"/>
  <c r="W134" i="1"/>
  <c r="X134" i="1" s="1"/>
  <c r="N134" i="1"/>
  <c r="W133" i="1"/>
  <c r="N133" i="1"/>
  <c r="W132" i="1"/>
  <c r="X132" i="1" s="1"/>
  <c r="N132" i="1"/>
  <c r="V128" i="1"/>
  <c r="V127" i="1"/>
  <c r="X126" i="1"/>
  <c r="W126" i="1"/>
  <c r="N126" i="1"/>
  <c r="W125" i="1"/>
  <c r="X125" i="1" s="1"/>
  <c r="N125" i="1"/>
  <c r="W124" i="1"/>
  <c r="X124" i="1" s="1"/>
  <c r="V121" i="1"/>
  <c r="V120" i="1"/>
  <c r="W119" i="1"/>
  <c r="X119" i="1" s="1"/>
  <c r="W118" i="1"/>
  <c r="X118" i="1" s="1"/>
  <c r="W117" i="1"/>
  <c r="N117" i="1"/>
  <c r="W116" i="1"/>
  <c r="X116" i="1" s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N106" i="1"/>
  <c r="W105" i="1"/>
  <c r="X105" i="1" s="1"/>
  <c r="W104" i="1"/>
  <c r="X104" i="1" s="1"/>
  <c r="W103" i="1"/>
  <c r="X103" i="1" s="1"/>
  <c r="V101" i="1"/>
  <c r="V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W86" i="1"/>
  <c r="X86" i="1" s="1"/>
  <c r="W85" i="1"/>
  <c r="X85" i="1" s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H9" i="1"/>
  <c r="A9" i="1"/>
  <c r="F10" i="1" s="1"/>
  <c r="D7" i="1"/>
  <c r="O6" i="1"/>
  <c r="N2" i="1"/>
  <c r="V473" i="1" l="1"/>
  <c r="W24" i="1"/>
  <c r="W33" i="1"/>
  <c r="X35" i="1"/>
  <c r="X36" i="1" s="1"/>
  <c r="W36" i="1"/>
  <c r="X39" i="1"/>
  <c r="X40" i="1" s="1"/>
  <c r="W40" i="1"/>
  <c r="X43" i="1"/>
  <c r="X44" i="1" s="1"/>
  <c r="W44" i="1"/>
  <c r="W52" i="1"/>
  <c r="W59" i="1"/>
  <c r="W90" i="1"/>
  <c r="W100" i="1"/>
  <c r="W112" i="1"/>
  <c r="W120" i="1"/>
  <c r="X127" i="1"/>
  <c r="W135" i="1"/>
  <c r="W373" i="1"/>
  <c r="W452" i="1"/>
  <c r="X459" i="1"/>
  <c r="W127" i="1"/>
  <c r="X166" i="1"/>
  <c r="W440" i="1"/>
  <c r="W441" i="1"/>
  <c r="V469" i="1"/>
  <c r="W32" i="1"/>
  <c r="X92" i="1"/>
  <c r="W113" i="1"/>
  <c r="X115" i="1"/>
  <c r="W121" i="1"/>
  <c r="W149" i="1"/>
  <c r="W167" i="1"/>
  <c r="W166" i="1"/>
  <c r="L479" i="1"/>
  <c r="W221" i="1"/>
  <c r="W222" i="1"/>
  <c r="W239" i="1"/>
  <c r="X257" i="1"/>
  <c r="W258" i="1"/>
  <c r="X271" i="1"/>
  <c r="W273" i="1"/>
  <c r="W278" i="1"/>
  <c r="W279" i="1"/>
  <c r="W282" i="1"/>
  <c r="W283" i="1"/>
  <c r="W286" i="1"/>
  <c r="W287" i="1"/>
  <c r="W290" i="1"/>
  <c r="W291" i="1"/>
  <c r="W342" i="1"/>
  <c r="W343" i="1"/>
  <c r="X368" i="1"/>
  <c r="X372" i="1" s="1"/>
  <c r="W383" i="1"/>
  <c r="W460" i="1"/>
  <c r="W468" i="1"/>
  <c r="X100" i="1"/>
  <c r="W101" i="1"/>
  <c r="P479" i="1"/>
  <c r="X322" i="1"/>
  <c r="X326" i="1" s="1"/>
  <c r="W327" i="1"/>
  <c r="W338" i="1"/>
  <c r="W399" i="1"/>
  <c r="W407" i="1"/>
  <c r="W408" i="1"/>
  <c r="T479" i="1"/>
  <c r="W447" i="1"/>
  <c r="X445" i="1"/>
  <c r="X447" i="1" s="1"/>
  <c r="D479" i="1"/>
  <c r="W89" i="1"/>
  <c r="W218" i="1"/>
  <c r="W227" i="1"/>
  <c r="J9" i="1"/>
  <c r="X28" i="1"/>
  <c r="C479" i="1"/>
  <c r="X50" i="1"/>
  <c r="X51" i="1" s="1"/>
  <c r="X55" i="1"/>
  <c r="X59" i="1" s="1"/>
  <c r="W60" i="1"/>
  <c r="X84" i="1"/>
  <c r="X89" i="1" s="1"/>
  <c r="X106" i="1"/>
  <c r="X112" i="1" s="1"/>
  <c r="X117" i="1"/>
  <c r="X120" i="1" s="1"/>
  <c r="G479" i="1"/>
  <c r="X133" i="1"/>
  <c r="X135" i="1" s="1"/>
  <c r="W136" i="1"/>
  <c r="W148" i="1"/>
  <c r="I479" i="1"/>
  <c r="W155" i="1"/>
  <c r="W187" i="1"/>
  <c r="X169" i="1"/>
  <c r="X186" i="1" s="1"/>
  <c r="X202" i="1"/>
  <c r="X217" i="1" s="1"/>
  <c r="W240" i="1"/>
  <c r="W303" i="1"/>
  <c r="X309" i="1"/>
  <c r="W310" i="1"/>
  <c r="X379" i="1"/>
  <c r="X383" i="1" s="1"/>
  <c r="W384" i="1"/>
  <c r="X406" i="1"/>
  <c r="X407" i="1" s="1"/>
  <c r="X424" i="1"/>
  <c r="X426" i="1" s="1"/>
  <c r="W448" i="1"/>
  <c r="H479" i="1"/>
  <c r="X148" i="1"/>
  <c r="A10" i="1"/>
  <c r="B479" i="1"/>
  <c r="W470" i="1"/>
  <c r="E479" i="1"/>
  <c r="W82" i="1"/>
  <c r="W154" i="1"/>
  <c r="W159" i="1"/>
  <c r="W160" i="1"/>
  <c r="W193" i="1"/>
  <c r="W194" i="1"/>
  <c r="J479" i="1"/>
  <c r="W198" i="1"/>
  <c r="W199" i="1"/>
  <c r="W217" i="1"/>
  <c r="W252" i="1"/>
  <c r="X249" i="1"/>
  <c r="X251" i="1" s="1"/>
  <c r="W257" i="1"/>
  <c r="X268" i="1"/>
  <c r="X273" i="1"/>
  <c r="O479" i="1"/>
  <c r="W315" i="1"/>
  <c r="W314" i="1"/>
  <c r="W319" i="1"/>
  <c r="X317" i="1"/>
  <c r="X318" i="1" s="1"/>
  <c r="W326" i="1"/>
  <c r="W332" i="1"/>
  <c r="W331" i="1"/>
  <c r="X338" i="1"/>
  <c r="W339" i="1"/>
  <c r="W350" i="1"/>
  <c r="W349" i="1"/>
  <c r="W365" i="1"/>
  <c r="W366" i="1"/>
  <c r="X352" i="1"/>
  <c r="X365" i="1" s="1"/>
  <c r="W400" i="1"/>
  <c r="S479" i="1"/>
  <c r="W421" i="1"/>
  <c r="W422" i="1"/>
  <c r="X435" i="1"/>
  <c r="W436" i="1"/>
  <c r="W471" i="1"/>
  <c r="M479" i="1"/>
  <c r="W251" i="1"/>
  <c r="F9" i="1"/>
  <c r="X22" i="1"/>
  <c r="X23" i="1" s="1"/>
  <c r="X26" i="1"/>
  <c r="X32" i="1" s="1"/>
  <c r="W51" i="1"/>
  <c r="X63" i="1"/>
  <c r="X81" i="1" s="1"/>
  <c r="W81" i="1"/>
  <c r="F479" i="1"/>
  <c r="W128" i="1"/>
  <c r="X157" i="1"/>
  <c r="X159" i="1" s="1"/>
  <c r="W186" i="1"/>
  <c r="X189" i="1"/>
  <c r="X193" i="1" s="1"/>
  <c r="X197" i="1"/>
  <c r="X198" i="1" s="1"/>
  <c r="X230" i="1"/>
  <c r="X239" i="1" s="1"/>
  <c r="W245" i="1"/>
  <c r="W269" i="1"/>
  <c r="W304" i="1"/>
  <c r="W372" i="1"/>
  <c r="W377" i="1"/>
  <c r="X375" i="1"/>
  <c r="X376" i="1" s="1"/>
  <c r="W390" i="1"/>
  <c r="W389" i="1"/>
  <c r="X399" i="1"/>
  <c r="W404" i="1"/>
  <c r="X402" i="1"/>
  <c r="X403" i="1" s="1"/>
  <c r="X412" i="1"/>
  <c r="X421" i="1" s="1"/>
  <c r="W427" i="1"/>
  <c r="W459" i="1"/>
  <c r="X462" i="1"/>
  <c r="X467" i="1" s="1"/>
  <c r="W467" i="1"/>
  <c r="Q479" i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W473" i="1" l="1"/>
  <c r="W469" i="1"/>
  <c r="X474" i="1"/>
  <c r="W472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<sst xmlns="http://schemas.openxmlformats.org/spreadsheetml/2006/main" count="2017" uniqueCount="700">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</sst>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 t="s">
        <v>699</v>
      </c>
      <c r="I5" s="625"/>
      <c r="J5" s="625"/>
      <c r="K5" s="625"/>
      <c r="L5" s="585"/>
      <c r="N5" s="24" t="s">
        <v>10</v>
      </c>
      <c r="O5" s="361">
        <v>45297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0.45833333333333331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100</v>
      </c>
      <c r="W55" s="315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9.2592592592592595</v>
      </c>
      <c r="W59" s="316">
        <f>IFERROR(W55/H55,"0")+IFERROR(W56/H56,"0")+IFERROR(W57/H57,"0")+IFERROR(W58/H58,"0")</f>
        <v>10</v>
      </c>
      <c r="X59" s="316">
        <f>IFERROR(IF(X55="",0,X55),"0")+IFERROR(IF(X56="",0,X56),"0")+IFERROR(IF(X57="",0,X57),"0")+IFERROR(IF(X58="",0,X58),"0")</f>
        <v>0.21749999999999997</v>
      </c>
      <c r="Y59" s="317"/>
      <c r="Z59" s="317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100</v>
      </c>
      <c r="W60" s="316">
        <f>IFERROR(SUM(W55:W58),"0")</f>
        <v>108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11.9</v>
      </c>
      <c r="W250" s="315">
        <f>IFERROR(IF(V250="",0,CEILING((V250/$H250),1)*$H250),"")</f>
        <v>12.75</v>
      </c>
      <c r="X250" s="36">
        <f>IFERROR(IF(W250=0,"",ROUNDUP(W250/H250,0)*0.00753),"")</f>
        <v>3.7650000000000003E-2</v>
      </c>
      <c r="Y250" s="56"/>
      <c r="Z250" s="57"/>
      <c r="AD250" s="58"/>
      <c r="BA250" s="198" t="s">
        <v>1</v>
      </c>
    </row>
    <row r="251" spans="1:53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4.666666666666667</v>
      </c>
      <c r="W251" s="316">
        <f>IFERROR(W248/H248,"0")+IFERROR(W249/H249,"0")+IFERROR(W250/H250,"0")</f>
        <v>5</v>
      </c>
      <c r="X251" s="316">
        <f>IFERROR(IF(X248="",0,X248),"0")+IFERROR(IF(X249="",0,X249),"0")+IFERROR(IF(X250="",0,X250),"0")</f>
        <v>3.7650000000000003E-2</v>
      </c>
      <c r="Y251" s="317"/>
      <c r="Z251" s="317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11.9</v>
      </c>
      <c r="W252" s="316">
        <f>IFERROR(SUM(W248:W250),"0")</f>
        <v>12.75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hidden="1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0</v>
      </c>
      <c r="W295" s="315">
        <f t="shared" ref="W295:W302" si="13">IFERROR(IF(V295="",0,CEILING((V295/$H295),1)*$H295),"")</f>
        <v>0</v>
      </c>
      <c r="X295" s="36" t="str">
        <f>IFERROR(IF(W295=0,"",ROUNDUP(W295/H295,0)*0.02175),"")</f>
        <v/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2000</v>
      </c>
      <c r="W297" s="315">
        <f t="shared" si="13"/>
        <v>2010</v>
      </c>
      <c r="X297" s="36">
        <f>IFERROR(IF(W297=0,"",ROUNDUP(W297/H297,0)*0.02175),"")</f>
        <v>2.9144999999999999</v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133.33333333333334</v>
      </c>
      <c r="W303" s="316">
        <f>IFERROR(W295/H295,"0")+IFERROR(W296/H296,"0")+IFERROR(W297/H297,"0")+IFERROR(W298/H298,"0")+IFERROR(W299/H299,"0")+IFERROR(W300/H300,"0")+IFERROR(W301/H301,"0")+IFERROR(W302/H302,"0")</f>
        <v>134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2.9144999999999999</v>
      </c>
      <c r="Y303" s="317"/>
      <c r="Z303" s="317"/>
    </row>
    <row r="304" spans="1:53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2000</v>
      </c>
      <c r="W304" s="316">
        <f>IFERROR(SUM(W295:W302),"0")</f>
        <v>2010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100</v>
      </c>
      <c r="W313" s="315">
        <f>IFERROR(IF(V313="",0,CEILING((V313/$H313),1)*$H313),"")</f>
        <v>101.39999999999999</v>
      </c>
      <c r="X313" s="36">
        <f>IFERROR(IF(W313=0,"",ROUNDUP(W313/H313,0)*0.02175),"")</f>
        <v>0.28275</v>
      </c>
      <c r="Y313" s="56"/>
      <c r="Z313" s="57"/>
      <c r="AD313" s="58"/>
      <c r="BA313" s="227" t="s">
        <v>1</v>
      </c>
    </row>
    <row r="314" spans="1:53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12.820512820512821</v>
      </c>
      <c r="W314" s="316">
        <f>IFERROR(W312/H312,"0")+IFERROR(W313/H313,"0")</f>
        <v>13</v>
      </c>
      <c r="X314" s="316">
        <f>IFERROR(IF(X312="",0,X312),"0")+IFERROR(IF(X313="",0,X313),"0")</f>
        <v>0.28275</v>
      </c>
      <c r="Y314" s="317"/>
      <c r="Z314" s="317"/>
    </row>
    <row r="315" spans="1:53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100</v>
      </c>
      <c r="W315" s="316">
        <f>IFERROR(SUM(W312:W313),"0")</f>
        <v>101.39999999999999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80</v>
      </c>
      <c r="W329" s="315">
        <f>IFERROR(IF(V329="",0,CEILING((V329/$H329),1)*$H329),"")</f>
        <v>83.22</v>
      </c>
      <c r="X329" s="36">
        <f>IFERROR(IF(W329=0,"",ROUNDUP(W329/H329,0)*0.00753),"")</f>
        <v>0.14307</v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18.264840182648403</v>
      </c>
      <c r="W331" s="316">
        <f>IFERROR(W329/H329,"0")+IFERROR(W330/H330,"0")</f>
        <v>19</v>
      </c>
      <c r="X331" s="316">
        <f>IFERROR(IF(X329="",0,X329),"0")+IFERROR(IF(X330="",0,X330),"0")</f>
        <v>0.14307</v>
      </c>
      <c r="Y331" s="317"/>
      <c r="Z331" s="317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80</v>
      </c>
      <c r="W332" s="316">
        <f>IFERROR(SUM(W329:W330),"0")</f>
        <v>83.22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400</v>
      </c>
      <c r="W413" s="315">
        <f t="shared" si="17"/>
        <v>401.28000000000003</v>
      </c>
      <c r="X413" s="36">
        <f>IFERROR(IF(W413=0,"",ROUNDUP(W413/H413,0)*0.01196),"")</f>
        <v>0.90895999999999999</v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75.757575757575751</v>
      </c>
      <c r="W421" s="316">
        <f>IFERROR(W412/H412,"0")+IFERROR(W413/H413,"0")+IFERROR(W414/H414,"0")+IFERROR(W415/H415,"0")+IFERROR(W416/H416,"0")+IFERROR(W417/H417,"0")+IFERROR(W418/H418,"0")+IFERROR(W419/H419,"0")+IFERROR(W420/H420,"0")</f>
        <v>76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0.90895999999999999</v>
      </c>
      <c r="Y421" s="317"/>
      <c r="Z421" s="317"/>
    </row>
    <row r="422" spans="1:53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400</v>
      </c>
      <c r="W422" s="316">
        <f>IFERROR(SUM(W412:W420),"0")</f>
        <v>401.28000000000003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100</v>
      </c>
      <c r="W446" s="315">
        <f>IFERROR(IF(V446="",0,CEILING((V446/$H446),1)*$H446),"")</f>
        <v>108</v>
      </c>
      <c r="X446" s="36">
        <f>IFERROR(IF(W446=0,"",ROUNDUP(W446/H446,0)*0.02175),"")</f>
        <v>0.19574999999999998</v>
      </c>
      <c r="Y446" s="56"/>
      <c r="Z446" s="57"/>
      <c r="AD446" s="58"/>
      <c r="BA446" s="295" t="s">
        <v>1</v>
      </c>
    </row>
    <row r="447" spans="1:53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8.3333333333333339</v>
      </c>
      <c r="W447" s="316">
        <f>IFERROR(W445/H445,"0")+IFERROR(W446/H446,"0")</f>
        <v>9</v>
      </c>
      <c r="X447" s="316">
        <f>IFERROR(IF(X445="",0,X445),"0")+IFERROR(IF(X446="",0,X446),"0")</f>
        <v>0.19574999999999998</v>
      </c>
      <c r="Y447" s="317"/>
      <c r="Z447" s="317"/>
    </row>
    <row r="448" spans="1:53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100</v>
      </c>
      <c r="W448" s="316">
        <f>IFERROR(SUM(W445:W446),"0")</f>
        <v>108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2791.9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2824.65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2904.1342423178039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2938.3320000000003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5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5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3029.1342423178039</v>
      </c>
      <c r="W472" s="316">
        <f>GrossWeightTotalR+PalletQtyTotalR*25</f>
        <v>3063.3320000000003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262.43552135332959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266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4.7001799999999996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108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12.75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2111.4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83.22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401.28000000000003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108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,90"/>
        <filter val="12,82"/>
        <filter val="133,33"/>
        <filter val="18,26"/>
        <filter val="2 000,00"/>
        <filter val="2 791,90"/>
        <filter val="2 904,13"/>
        <filter val="262,44"/>
        <filter val="3 029,13"/>
        <filter val="4,67"/>
        <filter val="400,00"/>
        <filter val="5"/>
        <filter val="75,76"/>
        <filter val="8,33"/>
        <filter val="80,00"/>
        <filter val="9,26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