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C7B51E-D7A8-40E6-B351-3DD4D45D49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X462" i="1"/>
  <c r="W462" i="1"/>
  <c r="V460" i="1"/>
  <c r="V459" i="1"/>
  <c r="W458" i="1"/>
  <c r="X458" i="1" s="1"/>
  <c r="W457" i="1"/>
  <c r="X457" i="1" s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X434" i="1"/>
  <c r="W434" i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X425" i="1"/>
  <c r="W425" i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V408" i="1"/>
  <c r="V407" i="1"/>
  <c r="W406" i="1"/>
  <c r="X406" i="1" s="1"/>
  <c r="X407" i="1" s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N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V390" i="1"/>
  <c r="V389" i="1"/>
  <c r="W388" i="1"/>
  <c r="X388" i="1" s="1"/>
  <c r="N388" i="1"/>
  <c r="W387" i="1"/>
  <c r="W390" i="1" s="1"/>
  <c r="N387" i="1"/>
  <c r="V384" i="1"/>
  <c r="V383" i="1"/>
  <c r="W382" i="1"/>
  <c r="X382" i="1" s="1"/>
  <c r="W381" i="1"/>
  <c r="X381" i="1" s="1"/>
  <c r="W380" i="1"/>
  <c r="X380" i="1" s="1"/>
  <c r="W379" i="1"/>
  <c r="W383" i="1" s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X372" i="1" s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X307" i="1"/>
  <c r="W307" i="1"/>
  <c r="W306" i="1"/>
  <c r="X306" i="1" s="1"/>
  <c r="N306" i="1"/>
  <c r="V304" i="1"/>
  <c r="V303" i="1"/>
  <c r="W302" i="1"/>
  <c r="X302" i="1" s="1"/>
  <c r="N302" i="1"/>
  <c r="X301" i="1"/>
  <c r="W301" i="1"/>
  <c r="N301" i="1"/>
  <c r="W300" i="1"/>
  <c r="X300" i="1" s="1"/>
  <c r="W299" i="1"/>
  <c r="X299" i="1" s="1"/>
  <c r="N299" i="1"/>
  <c r="X298" i="1"/>
  <c r="W298" i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X277" i="1" s="1"/>
  <c r="X278" i="1" s="1"/>
  <c r="N277" i="1"/>
  <c r="V274" i="1"/>
  <c r="V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X254" i="1"/>
  <c r="W254" i="1"/>
  <c r="N254" i="1"/>
  <c r="V252" i="1"/>
  <c r="V251" i="1"/>
  <c r="W250" i="1"/>
  <c r="X250" i="1" s="1"/>
  <c r="N250" i="1"/>
  <c r="W249" i="1"/>
  <c r="X248" i="1"/>
  <c r="W248" i="1"/>
  <c r="W251" i="1" s="1"/>
  <c r="V246" i="1"/>
  <c r="V245" i="1"/>
  <c r="X244" i="1"/>
  <c r="W244" i="1"/>
  <c r="N244" i="1"/>
  <c r="W243" i="1"/>
  <c r="X243" i="1" s="1"/>
  <c r="N243" i="1"/>
  <c r="W242" i="1"/>
  <c r="W245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V199" i="1"/>
  <c r="V198" i="1"/>
  <c r="W197" i="1"/>
  <c r="X197" i="1" s="1"/>
  <c r="X198" i="1" s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X189" i="1" s="1"/>
  <c r="X193" i="1" s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N162" i="1"/>
  <c r="V160" i="1"/>
  <c r="V159" i="1"/>
  <c r="X158" i="1"/>
  <c r="W158" i="1"/>
  <c r="N158" i="1"/>
  <c r="W157" i="1"/>
  <c r="V155" i="1"/>
  <c r="V154" i="1"/>
  <c r="W153" i="1"/>
  <c r="X153" i="1" s="1"/>
  <c r="N153" i="1"/>
  <c r="X152" i="1"/>
  <c r="X154" i="1" s="1"/>
  <c r="W152" i="1"/>
  <c r="N152" i="1"/>
  <c r="V149" i="1"/>
  <c r="V148" i="1"/>
  <c r="W147" i="1"/>
  <c r="X147" i="1" s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N139" i="1"/>
  <c r="V136" i="1"/>
  <c r="V135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X125" i="1"/>
  <c r="W125" i="1"/>
  <c r="N125" i="1"/>
  <c r="W124" i="1"/>
  <c r="V121" i="1"/>
  <c r="V120" i="1"/>
  <c r="X119" i="1"/>
  <c r="W119" i="1"/>
  <c r="X118" i="1"/>
  <c r="W118" i="1"/>
  <c r="X117" i="1"/>
  <c r="W117" i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W103" i="1"/>
  <c r="V101" i="1"/>
  <c r="V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X88" i="1"/>
  <c r="W88" i="1"/>
  <c r="N88" i="1"/>
  <c r="W87" i="1"/>
  <c r="X87" i="1" s="1"/>
  <c r="W86" i="1"/>
  <c r="X86" i="1" s="1"/>
  <c r="W85" i="1"/>
  <c r="X85" i="1" s="1"/>
  <c r="W84" i="1"/>
  <c r="N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X66" i="1"/>
  <c r="W66" i="1"/>
  <c r="X65" i="1"/>
  <c r="W65" i="1"/>
  <c r="X64" i="1"/>
  <c r="W64" i="1"/>
  <c r="X63" i="1"/>
  <c r="W63" i="1"/>
  <c r="V60" i="1"/>
  <c r="V59" i="1"/>
  <c r="W58" i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471" i="1" s="1"/>
  <c r="N22" i="1"/>
  <c r="H10" i="1"/>
  <c r="A9" i="1"/>
  <c r="A10" i="1" s="1"/>
  <c r="D7" i="1"/>
  <c r="O6" i="1"/>
  <c r="N2" i="1"/>
  <c r="W112" i="1" l="1"/>
  <c r="W155" i="1"/>
  <c r="W310" i="1"/>
  <c r="W448" i="1"/>
  <c r="W33" i="1"/>
  <c r="W37" i="1"/>
  <c r="W41" i="1"/>
  <c r="W45" i="1"/>
  <c r="C479" i="1"/>
  <c r="W52" i="1"/>
  <c r="W51" i="1"/>
  <c r="W166" i="1"/>
  <c r="X162" i="1"/>
  <c r="X166" i="1" s="1"/>
  <c r="W221" i="1"/>
  <c r="W222" i="1"/>
  <c r="W240" i="1"/>
  <c r="X230" i="1"/>
  <c r="W273" i="1"/>
  <c r="W274" i="1"/>
  <c r="W278" i="1"/>
  <c r="W279" i="1"/>
  <c r="W282" i="1"/>
  <c r="W283" i="1"/>
  <c r="W286" i="1"/>
  <c r="W287" i="1"/>
  <c r="W290" i="1"/>
  <c r="W291" i="1"/>
  <c r="W338" i="1"/>
  <c r="W399" i="1"/>
  <c r="W467" i="1"/>
  <c r="H9" i="1"/>
  <c r="W24" i="1"/>
  <c r="F9" i="1"/>
  <c r="F10" i="1"/>
  <c r="X22" i="1"/>
  <c r="X23" i="1" s="1"/>
  <c r="V469" i="1"/>
  <c r="X26" i="1"/>
  <c r="X35" i="1"/>
  <c r="X36" i="1" s="1"/>
  <c r="X39" i="1"/>
  <c r="X40" i="1" s="1"/>
  <c r="X43" i="1"/>
  <c r="X44" i="1" s="1"/>
  <c r="X49" i="1"/>
  <c r="X51" i="1" s="1"/>
  <c r="D479" i="1"/>
  <c r="W89" i="1"/>
  <c r="W90" i="1"/>
  <c r="X84" i="1"/>
  <c r="X89" i="1" s="1"/>
  <c r="W113" i="1"/>
  <c r="X103" i="1"/>
  <c r="W154" i="1"/>
  <c r="W159" i="1"/>
  <c r="X157" i="1"/>
  <c r="X159" i="1" s="1"/>
  <c r="W187" i="1"/>
  <c r="L479" i="1"/>
  <c r="W258" i="1"/>
  <c r="W326" i="1"/>
  <c r="W389" i="1"/>
  <c r="X421" i="1"/>
  <c r="W441" i="1"/>
  <c r="W440" i="1"/>
  <c r="X438" i="1"/>
  <c r="W460" i="1"/>
  <c r="W459" i="1"/>
  <c r="X455" i="1"/>
  <c r="X459" i="1" s="1"/>
  <c r="W60" i="1"/>
  <c r="W59" i="1"/>
  <c r="W100" i="1"/>
  <c r="W121" i="1"/>
  <c r="F479" i="1"/>
  <c r="W135" i="1"/>
  <c r="W149" i="1"/>
  <c r="W239" i="1"/>
  <c r="W257" i="1"/>
  <c r="W342" i="1"/>
  <c r="W343" i="1"/>
  <c r="W373" i="1"/>
  <c r="W372" i="1"/>
  <c r="W468" i="1"/>
  <c r="X467" i="1"/>
  <c r="X100" i="1"/>
  <c r="X81" i="1"/>
  <c r="W81" i="1"/>
  <c r="W120" i="1"/>
  <c r="W128" i="1"/>
  <c r="W227" i="1"/>
  <c r="X29" i="1"/>
  <c r="X32" i="1" s="1"/>
  <c r="X58" i="1"/>
  <c r="X59" i="1" s="1"/>
  <c r="W101" i="1"/>
  <c r="X104" i="1"/>
  <c r="X112" i="1" s="1"/>
  <c r="X115" i="1"/>
  <c r="X120" i="1" s="1"/>
  <c r="X124" i="1"/>
  <c r="X127" i="1" s="1"/>
  <c r="W127" i="1"/>
  <c r="X134" i="1"/>
  <c r="X135" i="1" s="1"/>
  <c r="X139" i="1"/>
  <c r="X148" i="1" s="1"/>
  <c r="W167" i="1"/>
  <c r="X169" i="1"/>
  <c r="X186" i="1" s="1"/>
  <c r="X202" i="1"/>
  <c r="X217" i="1" s="1"/>
  <c r="W303" i="1"/>
  <c r="X309" i="1"/>
  <c r="X335" i="1"/>
  <c r="X379" i="1"/>
  <c r="X383" i="1" s="1"/>
  <c r="W384" i="1"/>
  <c r="X396" i="1"/>
  <c r="X424" i="1"/>
  <c r="X426" i="1" s="1"/>
  <c r="X440" i="1"/>
  <c r="H479" i="1"/>
  <c r="W218" i="1"/>
  <c r="W327" i="1"/>
  <c r="J9" i="1"/>
  <c r="W23" i="1"/>
  <c r="G479" i="1"/>
  <c r="W136" i="1"/>
  <c r="W148" i="1"/>
  <c r="I479" i="1"/>
  <c r="W193" i="1"/>
  <c r="W194" i="1"/>
  <c r="J479" i="1"/>
  <c r="W198" i="1"/>
  <c r="W199" i="1"/>
  <c r="W217" i="1"/>
  <c r="W252" i="1"/>
  <c r="X249" i="1"/>
  <c r="X251" i="1" s="1"/>
  <c r="X268" i="1"/>
  <c r="X273" i="1"/>
  <c r="O479" i="1"/>
  <c r="W315" i="1"/>
  <c r="W314" i="1"/>
  <c r="W319" i="1"/>
  <c r="X317" i="1"/>
  <c r="X318" i="1" s="1"/>
  <c r="W332" i="1"/>
  <c r="W331" i="1"/>
  <c r="X338" i="1"/>
  <c r="W339" i="1"/>
  <c r="W350" i="1"/>
  <c r="W349" i="1"/>
  <c r="W365" i="1"/>
  <c r="W366" i="1"/>
  <c r="X352" i="1"/>
  <c r="X365" i="1" s="1"/>
  <c r="W400" i="1"/>
  <c r="S479" i="1"/>
  <c r="W421" i="1"/>
  <c r="W422" i="1"/>
  <c r="X435" i="1"/>
  <c r="W436" i="1"/>
  <c r="W452" i="1"/>
  <c r="M479" i="1"/>
  <c r="P479" i="1"/>
  <c r="X322" i="1"/>
  <c r="X326" i="1" s="1"/>
  <c r="W407" i="1"/>
  <c r="W408" i="1"/>
  <c r="T479" i="1"/>
  <c r="W447" i="1"/>
  <c r="X445" i="1"/>
  <c r="X447" i="1" s="1"/>
  <c r="V473" i="1"/>
  <c r="B479" i="1"/>
  <c r="W470" i="1"/>
  <c r="W472" i="1" s="1"/>
  <c r="E479" i="1"/>
  <c r="W82" i="1"/>
  <c r="W160" i="1"/>
  <c r="W186" i="1"/>
  <c r="X239" i="1"/>
  <c r="X257" i="1"/>
  <c r="W269" i="1"/>
  <c r="W304" i="1"/>
  <c r="W377" i="1"/>
  <c r="X375" i="1"/>
  <c r="X376" i="1" s="1"/>
  <c r="X399" i="1"/>
  <c r="W404" i="1"/>
  <c r="X402" i="1"/>
  <c r="X403" i="1" s="1"/>
  <c r="W427" i="1"/>
  <c r="Q479" i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69" i="1" l="1"/>
  <c r="X474" i="1"/>
  <c r="W473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<sst xmlns="http://schemas.openxmlformats.org/spreadsheetml/2006/main" count="2016" uniqueCount="699">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</sst>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topLeftCell="A2" zoomScaleNormal="100" zoomScaleSheetLayoutView="100" workbookViewId="0">
      <selection activeCell="Z334" sqref="Z334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/>
      <c r="I5" s="625"/>
      <c r="J5" s="625"/>
      <c r="K5" s="625"/>
      <c r="L5" s="585"/>
      <c r="N5" s="24" t="s">
        <v>10</v>
      </c>
      <c r="O5" s="361">
        <v>45298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0.5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hidden="1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0</v>
      </c>
      <c r="W303" s="316">
        <f>IFERROR(W295/H295,"0")+IFERROR(W296/H296,"0")+IFERROR(W297/H297,"0")+IFERROR(W298/H298,"0")+IFERROR(W299/H299,"0")+IFERROR(W300/H300,"0")+IFERROR(W301/H301,"0")+IFERROR(W302/H302,"0")</f>
        <v>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7"/>
      <c r="Z303" s="317"/>
    </row>
    <row r="304" spans="1:53" hidden="1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0</v>
      </c>
      <c r="W304" s="316">
        <f>IFERROR(SUM(W295:W302),"0")</f>
        <v>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2450</v>
      </c>
      <c r="W334" s="315">
        <f>IFERROR(IF(V334="",0,CEILING((V334/$H334),1)*$H334),"")</f>
        <v>2457</v>
      </c>
      <c r="X334" s="36">
        <f>IFERROR(IF(W334=0,"",ROUNDUP(W334/H334,0)*0.02175),"")</f>
        <v>6.8512499999999994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314.10256410256409</v>
      </c>
      <c r="W338" s="316">
        <f>IFERROR(W334/H334,"0")+IFERROR(W335/H335,"0")+IFERROR(W336/H336,"0")+IFERROR(W337/H337,"0")</f>
        <v>315</v>
      </c>
      <c r="X338" s="316">
        <f>IFERROR(IF(X334="",0,X334),"0")+IFERROR(IF(X335="",0,X335),"0")+IFERROR(IF(X336="",0,X336),"0")+IFERROR(IF(X337="",0,X337),"0")</f>
        <v>6.8512499999999994</v>
      </c>
      <c r="Y338" s="317"/>
      <c r="Z338" s="317"/>
    </row>
    <row r="339" spans="1:53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2450</v>
      </c>
      <c r="W339" s="316">
        <f>IFERROR(SUM(W334:W337),"0")</f>
        <v>2457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2450</v>
      </c>
      <c r="W413" s="315">
        <f t="shared" si="17"/>
        <v>2455.2000000000003</v>
      </c>
      <c r="X413" s="36">
        <f>IFERROR(IF(W413=0,"",ROUNDUP(W413/H413,0)*0.01196),"")</f>
        <v>5.5613999999999999</v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464.0151515151515</v>
      </c>
      <c r="W421" s="316">
        <f>IFERROR(W412/H412,"0")+IFERROR(W413/H413,"0")+IFERROR(W414/H414,"0")+IFERROR(W415/H415,"0")+IFERROR(W416/H416,"0")+IFERROR(W417/H417,"0")+IFERROR(W418/H418,"0")+IFERROR(W419/H419,"0")+IFERROR(W420/H420,"0")</f>
        <v>465.00000000000006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5.5613999999999999</v>
      </c>
      <c r="Y421" s="317"/>
      <c r="Z421" s="317"/>
    </row>
    <row r="422" spans="1:53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2450</v>
      </c>
      <c r="W422" s="316">
        <f>IFERROR(SUM(W412:W420),"0")</f>
        <v>2455.2000000000003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2000</v>
      </c>
      <c r="W424" s="315">
        <f>IFERROR(IF(V424="",0,CEILING((V424/$H424),1)*$H424),"")</f>
        <v>2001.1200000000001</v>
      </c>
      <c r="X424" s="36">
        <f>IFERROR(IF(W424=0,"",ROUNDUP(W424/H424,0)*0.01196),"")</f>
        <v>4.5328400000000002</v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378.78787878787875</v>
      </c>
      <c r="W426" s="316">
        <f>IFERROR(W424/H424,"0")+IFERROR(W425/H425,"0")</f>
        <v>379</v>
      </c>
      <c r="X426" s="316">
        <f>IFERROR(IF(X424="",0,X424),"0")+IFERROR(IF(X425="",0,X425),"0")</f>
        <v>4.5328400000000002</v>
      </c>
      <c r="Y426" s="317"/>
      <c r="Z426" s="317"/>
    </row>
    <row r="427" spans="1:53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2000</v>
      </c>
      <c r="W427" s="316">
        <f>IFERROR(SUM(W424:W425),"0")</f>
        <v>2001.1200000000001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6900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6913.3200000000006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7380.5629370629376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7394.82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14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14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7730.5629370629376</v>
      </c>
      <c r="W472" s="316">
        <f>GrossWeightTotalR+PalletQtyTotalR*25</f>
        <v>7744.82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1156.9055944055945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1159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16.945489999999999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0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2457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4456.3200000000006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6,91"/>
        <filter val="14"/>
        <filter val="2 000,00"/>
        <filter val="2 450,00"/>
        <filter val="314,10"/>
        <filter val="378,79"/>
        <filter val="464,02"/>
        <filter val="6 900,00"/>
        <filter val="7 380,56"/>
        <filter val="7 730,56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