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6,12,23 КИ\"/>
    </mc:Choice>
  </mc:AlternateContent>
  <xr:revisionPtr revIDLastSave="0" documentId="13_ncr:1_{03E1799A-0212-44C9-B117-657625D6E80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104" i="1"/>
  <c r="W108" i="1"/>
  <c r="L34" i="1" l="1"/>
  <c r="K9" i="1"/>
  <c r="K10" i="1"/>
  <c r="K11" i="1"/>
  <c r="K13" i="1"/>
  <c r="K14" i="1"/>
  <c r="K15" i="1"/>
  <c r="K16" i="1"/>
  <c r="K17" i="1"/>
  <c r="K20" i="1"/>
  <c r="K22" i="1"/>
  <c r="K24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2" i="1"/>
  <c r="K43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2" i="1"/>
  <c r="K73" i="1"/>
  <c r="K74" i="1"/>
  <c r="K75" i="1"/>
  <c r="K76" i="1"/>
  <c r="K79" i="1"/>
  <c r="K80" i="1"/>
  <c r="K85" i="1"/>
  <c r="K86" i="1"/>
  <c r="K89" i="1"/>
  <c r="K90" i="1"/>
  <c r="K96" i="1"/>
  <c r="K97" i="1"/>
  <c r="K99" i="1"/>
  <c r="K101" i="1"/>
  <c r="K102" i="1"/>
  <c r="K103" i="1"/>
  <c r="K6" i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5" i="1"/>
  <c r="U106" i="1"/>
  <c r="U107" i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5" i="1"/>
  <c r="T106" i="1"/>
  <c r="T107" i="1"/>
  <c r="T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Q75" i="1" s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6" i="1"/>
  <c r="J8" i="1"/>
  <c r="J11" i="1"/>
  <c r="J22" i="1"/>
  <c r="J24" i="1"/>
  <c r="J29" i="1"/>
  <c r="J44" i="1"/>
  <c r="J47" i="1"/>
  <c r="J50" i="1"/>
  <c r="J65" i="1"/>
  <c r="J76" i="1"/>
  <c r="J78" i="1"/>
  <c r="J79" i="1"/>
  <c r="J80" i="1"/>
  <c r="J84" i="1"/>
  <c r="J86" i="1"/>
  <c r="J95" i="1"/>
  <c r="J96" i="1"/>
  <c r="J97" i="1"/>
  <c r="J100" i="1"/>
  <c r="J102" i="1"/>
  <c r="J107" i="1"/>
  <c r="V11" i="1"/>
  <c r="V17" i="1"/>
  <c r="V18" i="1"/>
  <c r="V21" i="1"/>
  <c r="V22" i="1"/>
  <c r="V23" i="1"/>
  <c r="V25" i="1"/>
  <c r="V29" i="1"/>
  <c r="V41" i="1"/>
  <c r="V44" i="1"/>
  <c r="V47" i="1"/>
  <c r="V57" i="1"/>
  <c r="V61" i="1"/>
  <c r="V62" i="1"/>
  <c r="V65" i="1"/>
  <c r="V71" i="1"/>
  <c r="V75" i="1"/>
  <c r="V77" i="1"/>
  <c r="V78" i="1"/>
  <c r="V79" i="1"/>
  <c r="V81" i="1"/>
  <c r="V83" i="1"/>
  <c r="V84" i="1"/>
  <c r="V86" i="1"/>
  <c r="V87" i="1"/>
  <c r="V88" i="1"/>
  <c r="V89" i="1"/>
  <c r="V93" i="1"/>
  <c r="V94" i="1"/>
  <c r="V95" i="1"/>
  <c r="V98" i="1"/>
  <c r="V99" i="1"/>
  <c r="G24" i="1"/>
  <c r="S24" i="1"/>
  <c r="G102" i="1"/>
  <c r="H102" i="1"/>
  <c r="G80" i="1"/>
  <c r="H80" i="1"/>
  <c r="S80" i="1"/>
  <c r="G47" i="1"/>
  <c r="G29" i="1"/>
  <c r="G25" i="1"/>
  <c r="I25" i="1"/>
  <c r="J25" i="1" s="1"/>
  <c r="G11" i="1"/>
  <c r="S71" i="1"/>
  <c r="S85" i="1"/>
  <c r="S97" i="1"/>
  <c r="S100" i="1"/>
  <c r="F5" i="1"/>
  <c r="E5" i="1"/>
  <c r="I7" i="1"/>
  <c r="J7" i="1" s="1"/>
  <c r="I9" i="1"/>
  <c r="J9" i="1" s="1"/>
  <c r="I10" i="1"/>
  <c r="J10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5" i="1"/>
  <c r="J45" i="1" s="1"/>
  <c r="I46" i="1"/>
  <c r="J46" i="1" s="1"/>
  <c r="I48" i="1"/>
  <c r="J48" i="1" s="1"/>
  <c r="I49" i="1"/>
  <c r="J49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7" i="1"/>
  <c r="J77" i="1" s="1"/>
  <c r="I81" i="1"/>
  <c r="J81" i="1" s="1"/>
  <c r="I82" i="1"/>
  <c r="J82" i="1" s="1"/>
  <c r="I83" i="1"/>
  <c r="J83" i="1" s="1"/>
  <c r="I85" i="1"/>
  <c r="J85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8" i="1"/>
  <c r="J98" i="1" s="1"/>
  <c r="I99" i="1"/>
  <c r="J99" i="1" s="1"/>
  <c r="I101" i="1"/>
  <c r="J101" i="1" s="1"/>
  <c r="I103" i="1"/>
  <c r="J103" i="1" s="1"/>
  <c r="I104" i="1"/>
  <c r="J104" i="1" s="1"/>
  <c r="I105" i="1"/>
  <c r="J105" i="1" s="1"/>
  <c r="I106" i="1"/>
  <c r="J106" i="1" s="1"/>
  <c r="I6" i="1"/>
  <c r="J6" i="1" s="1"/>
  <c r="W11" i="1" l="1"/>
  <c r="W47" i="1"/>
  <c r="R102" i="1"/>
  <c r="R96" i="1"/>
  <c r="R86" i="1"/>
  <c r="R80" i="1"/>
  <c r="R76" i="1"/>
  <c r="Q68" i="1"/>
  <c r="R54" i="1"/>
  <c r="R50" i="1"/>
  <c r="Q32" i="1"/>
  <c r="Q24" i="1"/>
  <c r="Q22" i="1"/>
  <c r="R14" i="1"/>
  <c r="W25" i="1"/>
  <c r="W29" i="1"/>
  <c r="W80" i="1"/>
  <c r="W102" i="1"/>
  <c r="W24" i="1"/>
  <c r="Q101" i="1"/>
  <c r="Q97" i="1"/>
  <c r="R79" i="1"/>
  <c r="R65" i="1"/>
  <c r="R59" i="1"/>
  <c r="R55" i="1"/>
  <c r="Q49" i="1"/>
  <c r="R47" i="1"/>
  <c r="Q29" i="1"/>
  <c r="Q25" i="1"/>
  <c r="Q11" i="1"/>
  <c r="Q6" i="1"/>
  <c r="R90" i="1"/>
  <c r="R74" i="1"/>
  <c r="R72" i="1"/>
  <c r="R60" i="1"/>
  <c r="R58" i="1"/>
  <c r="R56" i="1"/>
  <c r="R52" i="1"/>
  <c r="Q42" i="1"/>
  <c r="Q40" i="1"/>
  <c r="Q38" i="1"/>
  <c r="R30" i="1"/>
  <c r="Q28" i="1"/>
  <c r="R26" i="1"/>
  <c r="R20" i="1"/>
  <c r="Q16" i="1"/>
  <c r="R99" i="1"/>
  <c r="R89" i="1"/>
  <c r="R73" i="1"/>
  <c r="R69" i="1"/>
  <c r="R67" i="1"/>
  <c r="R63" i="1"/>
  <c r="R51" i="1"/>
  <c r="R45" i="1"/>
  <c r="R43" i="1"/>
  <c r="R39" i="1"/>
  <c r="R37" i="1"/>
  <c r="R35" i="1"/>
  <c r="R33" i="1"/>
  <c r="R27" i="1"/>
  <c r="R17" i="1"/>
  <c r="R15" i="1"/>
  <c r="R13" i="1"/>
  <c r="R9" i="1"/>
  <c r="Q108" i="1"/>
  <c r="R108" i="1"/>
  <c r="Q106" i="1"/>
  <c r="R106" i="1"/>
  <c r="Q104" i="1"/>
  <c r="R104" i="1"/>
  <c r="Q100" i="1"/>
  <c r="R100" i="1"/>
  <c r="Q98" i="1"/>
  <c r="R98" i="1"/>
  <c r="Q94" i="1"/>
  <c r="R94" i="1"/>
  <c r="Q92" i="1"/>
  <c r="R92" i="1"/>
  <c r="R88" i="1"/>
  <c r="Q88" i="1"/>
  <c r="R84" i="1"/>
  <c r="Q84" i="1"/>
  <c r="R82" i="1"/>
  <c r="Q82" i="1"/>
  <c r="R78" i="1"/>
  <c r="Q78" i="1"/>
  <c r="R62" i="1"/>
  <c r="Q62" i="1"/>
  <c r="R48" i="1"/>
  <c r="Q48" i="1"/>
  <c r="R44" i="1"/>
  <c r="Q44" i="1"/>
  <c r="R18" i="1"/>
  <c r="Q18" i="1"/>
  <c r="R12" i="1"/>
  <c r="Q12" i="1"/>
  <c r="R8" i="1"/>
  <c r="Q8" i="1"/>
  <c r="Q33" i="1"/>
  <c r="Q43" i="1"/>
  <c r="Q47" i="1"/>
  <c r="Q51" i="1"/>
  <c r="Q55" i="1"/>
  <c r="Q59" i="1"/>
  <c r="Q79" i="1"/>
  <c r="Q89" i="1"/>
  <c r="R25" i="1"/>
  <c r="R29" i="1"/>
  <c r="R34" i="1"/>
  <c r="R38" i="1"/>
  <c r="R49" i="1"/>
  <c r="R53" i="1"/>
  <c r="R57" i="1"/>
  <c r="R61" i="1"/>
  <c r="R66" i="1"/>
  <c r="R70" i="1"/>
  <c r="R75" i="1"/>
  <c r="R85" i="1"/>
  <c r="Q14" i="1"/>
  <c r="Q30" i="1"/>
  <c r="Q50" i="1"/>
  <c r="R11" i="1"/>
  <c r="R16" i="1"/>
  <c r="R24" i="1"/>
  <c r="R28" i="1"/>
  <c r="R42" i="1"/>
  <c r="Q52" i="1"/>
  <c r="Q54" i="1"/>
  <c r="Q56" i="1"/>
  <c r="Q58" i="1"/>
  <c r="Q60" i="1"/>
  <c r="Q63" i="1"/>
  <c r="Q65" i="1"/>
  <c r="Q67" i="1"/>
  <c r="Q69" i="1"/>
  <c r="Q72" i="1"/>
  <c r="Q74" i="1"/>
  <c r="Q76" i="1"/>
  <c r="Q80" i="1"/>
  <c r="Q86" i="1"/>
  <c r="Q90" i="1"/>
  <c r="R97" i="1"/>
  <c r="R101" i="1"/>
  <c r="R103" i="1"/>
  <c r="Q96" i="1"/>
  <c r="Q102" i="1"/>
  <c r="Q107" i="1"/>
  <c r="R107" i="1"/>
  <c r="Q105" i="1"/>
  <c r="R105" i="1"/>
  <c r="Q95" i="1"/>
  <c r="R95" i="1"/>
  <c r="Q93" i="1"/>
  <c r="R93" i="1"/>
  <c r="Q91" i="1"/>
  <c r="R91" i="1"/>
  <c r="R87" i="1"/>
  <c r="Q87" i="1"/>
  <c r="R83" i="1"/>
  <c r="Q83" i="1"/>
  <c r="R81" i="1"/>
  <c r="Q81" i="1"/>
  <c r="R77" i="1"/>
  <c r="Q77" i="1"/>
  <c r="R71" i="1"/>
  <c r="Q71" i="1"/>
  <c r="R41" i="1"/>
  <c r="Q41" i="1"/>
  <c r="R31" i="1"/>
  <c r="Q31" i="1"/>
  <c r="R23" i="1"/>
  <c r="Q23" i="1"/>
  <c r="R21" i="1"/>
  <c r="Q21" i="1"/>
  <c r="R19" i="1"/>
  <c r="Q19" i="1"/>
  <c r="R7" i="1"/>
  <c r="Q7" i="1"/>
  <c r="Q35" i="1"/>
  <c r="Q39" i="1"/>
  <c r="Q45" i="1"/>
  <c r="R10" i="1"/>
  <c r="R22" i="1"/>
  <c r="R32" i="1"/>
  <c r="R36" i="1"/>
  <c r="R40" i="1"/>
  <c r="R46" i="1"/>
  <c r="R64" i="1"/>
  <c r="R68" i="1"/>
  <c r="Q99" i="1"/>
  <c r="R6" i="1"/>
  <c r="H71" i="1"/>
  <c r="Q37" i="1" l="1"/>
  <c r="Q57" i="1"/>
  <c r="Q103" i="1"/>
  <c r="Q36" i="1"/>
  <c r="Q46" i="1"/>
  <c r="Q64" i="1"/>
  <c r="Q70" i="1"/>
  <c r="Q9" i="1"/>
  <c r="Q13" i="1"/>
  <c r="Q15" i="1"/>
  <c r="Q17" i="1"/>
  <c r="Q27" i="1"/>
  <c r="Q53" i="1"/>
  <c r="Q61" i="1"/>
  <c r="Q73" i="1"/>
  <c r="Q85" i="1"/>
  <c r="Q10" i="1"/>
  <c r="Q20" i="1"/>
  <c r="Q26" i="1"/>
  <c r="Q34" i="1"/>
  <c r="Q66" i="1"/>
  <c r="G17" i="1"/>
  <c r="G22" i="1"/>
  <c r="G61" i="1"/>
  <c r="G65" i="1"/>
  <c r="G71" i="1"/>
  <c r="W71" i="1" s="1"/>
  <c r="G79" i="1"/>
  <c r="G85" i="1"/>
  <c r="G86" i="1"/>
  <c r="G89" i="1"/>
  <c r="G95" i="1"/>
  <c r="G97" i="1"/>
  <c r="W99" i="1"/>
  <c r="G100" i="1"/>
  <c r="W100" i="1" l="1"/>
  <c r="W97" i="1"/>
  <c r="W89" i="1"/>
  <c r="W85" i="1"/>
  <c r="W61" i="1"/>
  <c r="W17" i="1"/>
  <c r="W95" i="1"/>
  <c r="W86" i="1"/>
  <c r="W79" i="1"/>
  <c r="W65" i="1"/>
  <c r="W22" i="1"/>
  <c r="U5" i="1"/>
  <c r="T5" i="1"/>
  <c r="O5" i="1"/>
  <c r="N5" i="1"/>
  <c r="M5" i="1"/>
  <c r="L5" i="1"/>
  <c r="K5" i="1"/>
  <c r="J5" i="1"/>
  <c r="I5" i="1"/>
  <c r="S64" i="1" l="1"/>
  <c r="G64" i="1"/>
  <c r="H64" i="1"/>
  <c r="S19" i="1"/>
  <c r="G19" i="1"/>
  <c r="H19" i="1"/>
  <c r="S14" i="1"/>
  <c r="G14" i="1"/>
  <c r="H14" i="1"/>
  <c r="W14" i="1" l="1"/>
  <c r="W64" i="1"/>
  <c r="W19" i="1"/>
  <c r="S103" i="1"/>
  <c r="H100" i="1"/>
  <c r="H103" i="1"/>
  <c r="G41" i="1"/>
  <c r="W41" i="1" s="1"/>
  <c r="G103" i="1"/>
  <c r="W103" i="1" l="1"/>
  <c r="S9" i="1"/>
  <c r="S10" i="1"/>
  <c r="S11" i="1"/>
  <c r="S12" i="1"/>
  <c r="S13" i="1"/>
  <c r="S15" i="1"/>
  <c r="S16" i="1"/>
  <c r="S17" i="1"/>
  <c r="S18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5" i="1"/>
  <c r="S66" i="1"/>
  <c r="S67" i="1"/>
  <c r="S68" i="1"/>
  <c r="S69" i="1"/>
  <c r="S70" i="1"/>
  <c r="S72" i="1"/>
  <c r="S73" i="1"/>
  <c r="S74" i="1"/>
  <c r="S75" i="1"/>
  <c r="S76" i="1"/>
  <c r="S77" i="1"/>
  <c r="S78" i="1"/>
  <c r="S79" i="1"/>
  <c r="S81" i="1"/>
  <c r="S82" i="1"/>
  <c r="S83" i="1"/>
  <c r="S84" i="1"/>
  <c r="S86" i="1"/>
  <c r="S87" i="1"/>
  <c r="S88" i="1"/>
  <c r="S89" i="1"/>
  <c r="S90" i="1"/>
  <c r="S91" i="1"/>
  <c r="S92" i="1"/>
  <c r="S93" i="1"/>
  <c r="S94" i="1"/>
  <c r="S95" i="1"/>
  <c r="S96" i="1"/>
  <c r="S98" i="1"/>
  <c r="S99" i="1"/>
  <c r="S101" i="1"/>
  <c r="S102" i="1"/>
  <c r="S105" i="1"/>
  <c r="S106" i="1"/>
  <c r="S107" i="1"/>
  <c r="S6" i="1"/>
  <c r="H9" i="1"/>
  <c r="H10" i="1"/>
  <c r="H11" i="1"/>
  <c r="H12" i="1"/>
  <c r="H13" i="1"/>
  <c r="H15" i="1"/>
  <c r="H16" i="1"/>
  <c r="H17" i="1"/>
  <c r="H18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5" i="1"/>
  <c r="H66" i="1"/>
  <c r="H67" i="1"/>
  <c r="H68" i="1"/>
  <c r="H69" i="1"/>
  <c r="H70" i="1"/>
  <c r="H72" i="1"/>
  <c r="H73" i="1"/>
  <c r="H74" i="1"/>
  <c r="H75" i="1"/>
  <c r="H76" i="1"/>
  <c r="H77" i="1"/>
  <c r="H78" i="1"/>
  <c r="H79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8" i="1"/>
  <c r="H101" i="1"/>
  <c r="H105" i="1"/>
  <c r="H106" i="1"/>
  <c r="H107" i="1"/>
  <c r="H6" i="1"/>
  <c r="S5" i="1" l="1"/>
  <c r="G106" i="1"/>
  <c r="W106" i="1" s="1"/>
  <c r="G93" i="1"/>
  <c r="G81" i="1"/>
  <c r="G76" i="1"/>
  <c r="G72" i="1"/>
  <c r="G67" i="1"/>
  <c r="G63" i="1"/>
  <c r="G60" i="1"/>
  <c r="G56" i="1"/>
  <c r="G52" i="1"/>
  <c r="G48" i="1"/>
  <c r="G44" i="1"/>
  <c r="W44" i="1" s="1"/>
  <c r="G40" i="1"/>
  <c r="G36" i="1"/>
  <c r="G32" i="1"/>
  <c r="G18" i="1"/>
  <c r="G6" i="1"/>
  <c r="G96" i="1"/>
  <c r="G91" i="1"/>
  <c r="G88" i="1"/>
  <c r="G83" i="1"/>
  <c r="G78" i="1"/>
  <c r="G74" i="1"/>
  <c r="G69" i="1"/>
  <c r="G58" i="1"/>
  <c r="G54" i="1"/>
  <c r="G50" i="1"/>
  <c r="G46" i="1"/>
  <c r="G42" i="1"/>
  <c r="G38" i="1"/>
  <c r="G34" i="1"/>
  <c r="G27" i="1"/>
  <c r="G23" i="1"/>
  <c r="G20" i="1"/>
  <c r="G16" i="1"/>
  <c r="G12" i="1"/>
  <c r="G10" i="1"/>
  <c r="G107" i="1"/>
  <c r="G105" i="1"/>
  <c r="G101" i="1"/>
  <c r="G98" i="1"/>
  <c r="G94" i="1"/>
  <c r="W94" i="1" s="1"/>
  <c r="G92" i="1"/>
  <c r="G90" i="1"/>
  <c r="G87" i="1"/>
  <c r="G84" i="1"/>
  <c r="G82" i="1"/>
  <c r="G77" i="1"/>
  <c r="G75" i="1"/>
  <c r="W75" i="1" s="1"/>
  <c r="G73" i="1"/>
  <c r="G70" i="1"/>
  <c r="G68" i="1"/>
  <c r="G66" i="1"/>
  <c r="G62" i="1"/>
  <c r="W62" i="1" s="1"/>
  <c r="G59" i="1"/>
  <c r="G57" i="1"/>
  <c r="G55" i="1"/>
  <c r="G53" i="1"/>
  <c r="G51" i="1"/>
  <c r="G49" i="1"/>
  <c r="G45" i="1"/>
  <c r="G43" i="1"/>
  <c r="G39" i="1"/>
  <c r="G37" i="1"/>
  <c r="G35" i="1"/>
  <c r="G33" i="1"/>
  <c r="G31" i="1"/>
  <c r="G30" i="1"/>
  <c r="G28" i="1"/>
  <c r="G26" i="1"/>
  <c r="G21" i="1"/>
  <c r="G15" i="1"/>
  <c r="G13" i="1"/>
  <c r="G9" i="1"/>
  <c r="W13" i="1" l="1"/>
  <c r="W28" i="1"/>
  <c r="W31" i="1"/>
  <c r="W35" i="1"/>
  <c r="W39" i="1"/>
  <c r="W45" i="1"/>
  <c r="W51" i="1"/>
  <c r="W55" i="1"/>
  <c r="W59" i="1"/>
  <c r="W66" i="1"/>
  <c r="W70" i="1"/>
  <c r="W82" i="1"/>
  <c r="W87" i="1"/>
  <c r="W92" i="1"/>
  <c r="W98" i="1"/>
  <c r="W105" i="1"/>
  <c r="W10" i="1"/>
  <c r="W16" i="1"/>
  <c r="W23" i="1"/>
  <c r="W34" i="1"/>
  <c r="W42" i="1"/>
  <c r="W50" i="1"/>
  <c r="W58" i="1"/>
  <c r="W74" i="1"/>
  <c r="W83" i="1"/>
  <c r="W91" i="1"/>
  <c r="W6" i="1"/>
  <c r="W32" i="1"/>
  <c r="W40" i="1"/>
  <c r="W48" i="1"/>
  <c r="W56" i="1"/>
  <c r="W63" i="1"/>
  <c r="W72" i="1"/>
  <c r="W81" i="1"/>
  <c r="W21" i="1"/>
  <c r="W9" i="1"/>
  <c r="W15" i="1"/>
  <c r="W26" i="1"/>
  <c r="W30" i="1"/>
  <c r="W33" i="1"/>
  <c r="W37" i="1"/>
  <c r="W43" i="1"/>
  <c r="W49" i="1"/>
  <c r="W53" i="1"/>
  <c r="W57" i="1"/>
  <c r="W68" i="1"/>
  <c r="W73" i="1"/>
  <c r="W77" i="1"/>
  <c r="W84" i="1"/>
  <c r="W90" i="1"/>
  <c r="W101" i="1"/>
  <c r="W107" i="1"/>
  <c r="W12" i="1"/>
  <c r="W20" i="1"/>
  <c r="W27" i="1"/>
  <c r="W38" i="1"/>
  <c r="W46" i="1"/>
  <c r="W54" i="1"/>
  <c r="W69" i="1"/>
  <c r="W78" i="1"/>
  <c r="W88" i="1"/>
  <c r="W96" i="1"/>
  <c r="W18" i="1"/>
  <c r="W36" i="1"/>
  <c r="W52" i="1"/>
  <c r="W60" i="1"/>
  <c r="W67" i="1"/>
  <c r="W76" i="1"/>
  <c r="W93" i="1"/>
  <c r="W5" i="1"/>
</calcChain>
</file>

<file path=xl/sharedStrings.xml><?xml version="1.0" encoding="utf-8"?>
<sst xmlns="http://schemas.openxmlformats.org/spreadsheetml/2006/main" count="237" uniqueCount="133">
  <si>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</si>
  <si>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</si>
  <si>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</si>
  <si>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</si>
  <si>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</si>
  <si>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</si>
  <si>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</si>
  <si>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</si>
  <si>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</si>
  <si>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</si>
  <si>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</si>
  <si>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</si>
  <si>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</si>
  <si>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</si>
  <si>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</si>
  <si>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</si>
  <si>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</si>
  <si>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</si>
  <si>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</si>
  <si>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</si>
  <si>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</si>
  <si>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</si>
  <si>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</si>
  <si>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</si>
  <si>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</si>
  <si>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113  Чипсы сыровяленые из натурального филе, 0,025кг ТМ Ядрена Копоть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</si>
  <si>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</si>
  <si>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</si>
  <si>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</si>
  <si>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</si>
  <si>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223  Колбаса Докторская стародворская, фиброуз ВАКУУМ ВЕС, ТМ Стародворье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</si>
  <si>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</si>
  <si>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</si>
  <si>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</si>
  <si>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</si>
  <si>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</si>
  <si>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</si>
  <si>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</si>
  <si>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</si>
  <si>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</si>
  <si>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</si>
  <si>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</si>
  <si>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</si>
  <si>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</si>
  <si>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</si>
  <si>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</si>
  <si>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</si>
  <si>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</si>
  <si>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</si>
  <si>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</si>
  <si>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</si>
  <si>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</si>
  <si>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</si>
  <si>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</si>
  <si>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</si>
  <si>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</si>
  <si>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</si>
  <si>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</si>
  <si>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</si>
  <si>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</si>
  <si>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</si>
  <si>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</si>
  <si>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</si>
  <si>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</si>
  <si>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</si>
  <si>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</si>
  <si>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</si>
  <si>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</si>
  <si>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</si>
  <si>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</si>
  <si>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</si>
  <si>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</si>
  <si>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</si>
  <si>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</si>
  <si>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</si>
  <si>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</si>
  <si>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</si>
  <si>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</si>
  <si>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</si>
  <si>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</si>
  <si>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</si>
  <si>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</si>
  <si>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</si>
  <si>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</si>
  <si>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</si>
  <si>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418 С/к колбасы Мини-салями во вкусом бекона Ядрена копоть Фикс.вес 0,05 б/о Ядрена копоть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</si>
  <si>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</si>
  <si>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</si>
  <si>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</si>
  <si>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</si>
  <si>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</si>
  <si>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</si>
  <si>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427 Колбаса вареная Молокуша ТМ Вязанка в оболочке полиамид 0,4 кг.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</si>
  <si>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</si>
  <si>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</si>
  <si>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</si>
  <si>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</si>
  <si>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</si>
  <si>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</si>
  <si>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</si>
  <si>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</si>
  <si>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</si>
  <si>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</si>
  <si>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</si>
  <si>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</si>
  <si>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</si>
  <si>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</si>
  <si>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</si>
  <si>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</si>
  <si>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</si>
  <si>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</si>
  <si>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</si>
  <si>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</si>
  <si>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06,12</t>
  </si>
  <si>
    <t>ср 13,12</t>
  </si>
  <si>
    <t>коментарий</t>
  </si>
  <si>
    <t>вес</t>
  </si>
  <si>
    <t>от филиала</t>
  </si>
  <si>
    <t>комментарий филиала</t>
  </si>
  <si>
    <t>ср 20,12</t>
  </si>
  <si>
    <t>Family Pack</t>
  </si>
  <si>
    <t>Вареные колбасы «Любительская ГОСТ» Весовой п/а ТМ «Вязанка»</t>
  </si>
  <si>
    <t>согласовал Химич</t>
  </si>
  <si>
    <t>014  Сардельки Вязанка Стародворские, СЕМЕЙНАЯ УПАКОВКА, ВЕС, ТМ Стародворские колбасы</t>
  </si>
  <si>
    <t>то же что и 013</t>
  </si>
  <si>
    <t>023  Колбаса Докторская ГОСТ, Вязанка вектор, 0,4 кг, ПОКОМ</t>
  </si>
  <si>
    <t>116  Колбаса Балыкбурская с копченым балыком, в/у 0,35 кг срез, БАВАРУШКА ПОКОМ</t>
  </si>
  <si>
    <t>218  Колбаса Докторская оригинальная ТМ Особый рецепт БОЛЬШОЙ БАТОН, п/а ВЕС, ТМ Стародворье ПОКОМ</t>
  </si>
  <si>
    <t>271  Колбаса Сервелат Левантский ТМ Особый Рецепт, ВЕС. ПОКОМ</t>
  </si>
  <si>
    <t>409 Вареные колбасы Молокуша Вязанка Фикс.вес 0,4 п/а Вязанка  Поком</t>
  </si>
  <si>
    <t>446 Сосиски Баварские с сыром 0,35 кг. ТМ Стародворье в оболочке айпил в модифи газовой среде  Поком</t>
  </si>
  <si>
    <t>115  Колбаса Салями Филейбургская зернистая, в/у 0,35 кг срез, БАВАРУШКА ПОКОМ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</si>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</sst>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 wrapText="1"/>
    </xf>
    <xf numFmtId="164" fontId="0" fillId="0" borderId="4" xfId="0" applyNumberFormat="1" applyBorder="1" applyAlignment="1">
      <alignment horizontal="left" vertical="top" wrapText="1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 wrapText="1"/>
    </xf>
    <xf numFmtId="164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9" xfId="0" applyNumberFormat="1" applyBorder="1"/>
    <xf numFmtId="164" fontId="0" fillId="0" borderId="4" xfId="0" applyNumberFormat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right" vertical="top"/>
    </xf>
    <xf numFmtId="164" fontId="0" fillId="6" borderId="4" xfId="0" applyNumberFormat="1" applyFill="1" applyBorder="1" applyAlignment="1">
      <alignment horizontal="right" vertical="top"/>
    </xf>
    <xf numFmtId="2" fontId="0" fillId="6" borderId="0" xfId="0" applyNumberFormat="1" applyFill="1"/>
    <xf numFmtId="164" fontId="2" fillId="0" borderId="4" xfId="0" applyNumberFormat="1" applyFont="1" applyBorder="1" applyAlignment="1">
      <alignment horizontal="left" vertical="top" wrapText="1"/>
    </xf>
    <xf numFmtId="164" fontId="0" fillId="0" borderId="2" xfId="0" applyNumberFormat="1" applyBorder="1" applyAlignment="1">
      <alignment horizontal="left" vertical="top" wrapText="1"/>
    </xf>
    <xf numFmtId="164" fontId="2" fillId="0" borderId="9" xfId="0" applyNumberFormat="1" applyFont="1" applyBorder="1" applyAlignment="1">
      <alignment horizontal="left"/>
    </xf>
    <xf numFmtId="164" fontId="0" fillId="7" borderId="0" xfId="0" applyNumberFormat="1" applyFill="1"/>
    <xf numFmtId="164" fontId="0" fillId="8" borderId="0" xfId="0" applyNumberFormat="1" applyFill="1"/>
    <xf numFmtId="164" fontId="0" fillId="6" borderId="0" xfId="0" applyNumberFormat="1" applyFill="1"/>
    <xf numFmtId="164" fontId="2" fillId="6" borderId="0" xfId="0" applyNumberFormat="1" applyFont="1" applyFill="1"/>
    <xf numFmtId="164" fontId="0" fillId="0" borderId="0" xfId="0" applyNumberFormat="1" applyFill="1"/>
    <xf numFmtId="1" fontId="2" fillId="0" borderId="0" xfId="0" applyNumberFormat="1" applyFont="1" applyFill="1" applyAlignment="1">
      <alignment horizontal="center"/>
    </xf>
    <xf numFmtId="164" fontId="0" fillId="3" borderId="9" xfId="0" applyNumberFormat="1" applyFill="1" applyBorder="1"/>
    <xf numFmtId="164" fontId="2" fillId="0" borderId="0" xfId="0" applyNumberFormat="1" applyFont="1" applyAlignment="1">
      <alignment horizontal="left"/>
    </xf>
    <xf numFmtId="164" fontId="1" fillId="2" borderId="2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1" fillId="2" borderId="3" xfId="0" applyNumberFormat="1" applyFont="1" applyFill="1" applyBorder="1" applyAlignment="1">
      <alignment horizontal="left" vertical="top" wrapText="1"/>
    </xf>
    <xf numFmtId="164" fontId="1" fillId="2" borderId="4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0,12,23%20&#1050;&#1048;/&#1076;&#1074;%2020,12,23%20&#1073;&#1088;&#1088;&#1089;&#1095;%20&#1057;&#1072;&#1074;&#1077;&#1083;&#1100;&#1077;&#107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13.12.2023 - 20.12.2023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29,11</v>
          </cell>
          <cell r="W3" t="str">
            <v>ср 06,12</v>
          </cell>
          <cell r="X3" t="str">
            <v>ср 13,12</v>
          </cell>
          <cell r="Y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18330.395</v>
          </cell>
          <cell r="G5">
            <v>3450.4130000000005</v>
          </cell>
          <cell r="J5">
            <v>17736.130999999998</v>
          </cell>
          <cell r="K5">
            <v>594.26400000000035</v>
          </cell>
          <cell r="L5">
            <v>0</v>
          </cell>
          <cell r="M5">
            <v>12240.942599999997</v>
          </cell>
          <cell r="N5">
            <v>3666.0789999999993</v>
          </cell>
          <cell r="O5">
            <v>22080.954000000009</v>
          </cell>
          <cell r="P5">
            <v>19044.323400000001</v>
          </cell>
          <cell r="Q5">
            <v>1300</v>
          </cell>
          <cell r="R5">
            <v>445</v>
          </cell>
          <cell r="V5">
            <v>2402.2997999999989</v>
          </cell>
          <cell r="W5">
            <v>2546.8034000000002</v>
          </cell>
          <cell r="X5">
            <v>3056.8007999999986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1.4590000000000001</v>
          </cell>
          <cell r="E6">
            <v>141.14400000000001</v>
          </cell>
          <cell r="F6">
            <v>129.749</v>
          </cell>
          <cell r="G6">
            <v>-20.271000000000001</v>
          </cell>
          <cell r="H6">
            <v>1</v>
          </cell>
          <cell r="I6">
            <v>50</v>
          </cell>
          <cell r="J6">
            <v>125.503</v>
          </cell>
          <cell r="K6">
            <v>4.2459999999999951</v>
          </cell>
          <cell r="M6">
            <v>54.407199999999989</v>
          </cell>
          <cell r="N6">
            <v>25.9498</v>
          </cell>
          <cell r="O6">
            <v>173.4622</v>
          </cell>
          <cell r="P6">
            <v>120</v>
          </cell>
          <cell r="T6">
            <v>5.9397837362908374</v>
          </cell>
          <cell r="U6">
            <v>1.315470639465429</v>
          </cell>
          <cell r="V6">
            <v>10.468399999999999</v>
          </cell>
          <cell r="W6">
            <v>13.894600000000001</v>
          </cell>
          <cell r="X6">
            <v>13.821400000000001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D7">
            <v>5.1280000000000001</v>
          </cell>
          <cell r="F7">
            <v>2.8780000000000001</v>
          </cell>
          <cell r="H7">
            <v>1</v>
          </cell>
          <cell r="I7">
            <v>30</v>
          </cell>
          <cell r="J7">
            <v>5.8</v>
          </cell>
          <cell r="K7">
            <v>-2.9219999999999997</v>
          </cell>
          <cell r="M7">
            <v>8.2355999999999998</v>
          </cell>
          <cell r="N7">
            <v>0.5756</v>
          </cell>
          <cell r="T7">
            <v>14.307852675469075</v>
          </cell>
          <cell r="U7">
            <v>14.307852675469075</v>
          </cell>
          <cell r="V7">
            <v>0.50839999999999996</v>
          </cell>
          <cell r="W7">
            <v>0.66159999999999997</v>
          </cell>
          <cell r="X7">
            <v>1.3892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3.5059999999999998</v>
          </cell>
          <cell r="E8">
            <v>168.75</v>
          </cell>
          <cell r="F8">
            <v>129.04400000000001</v>
          </cell>
          <cell r="G8">
            <v>40.357999999999997</v>
          </cell>
          <cell r="H8">
            <v>1</v>
          </cell>
          <cell r="I8">
            <v>45</v>
          </cell>
          <cell r="J8">
            <v>128.892</v>
          </cell>
          <cell r="K8">
            <v>0.15200000000001523</v>
          </cell>
          <cell r="N8">
            <v>25.808800000000002</v>
          </cell>
          <cell r="O8">
            <v>191.9212</v>
          </cell>
          <cell r="P8">
            <v>140</v>
          </cell>
          <cell r="T8">
            <v>6.988236570472087</v>
          </cell>
          <cell r="U8">
            <v>1.5637302005517495</v>
          </cell>
          <cell r="V8">
            <v>9.5579999999999998</v>
          </cell>
          <cell r="W8">
            <v>21.8474</v>
          </cell>
          <cell r="X8">
            <v>0.5968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91.183000000000007</v>
          </cell>
          <cell r="E9">
            <v>99.926000000000002</v>
          </cell>
          <cell r="F9">
            <v>197.68600000000001</v>
          </cell>
          <cell r="G9">
            <v>-22.992000000000001</v>
          </cell>
          <cell r="H9">
            <v>1</v>
          </cell>
          <cell r="I9">
            <v>45</v>
          </cell>
          <cell r="J9">
            <v>172.74799999999999</v>
          </cell>
          <cell r="K9">
            <v>24.938000000000017</v>
          </cell>
          <cell r="M9">
            <v>99.055600000000013</v>
          </cell>
          <cell r="N9">
            <v>39.537199999999999</v>
          </cell>
          <cell r="O9">
            <v>279.77119999999996</v>
          </cell>
          <cell r="P9">
            <v>200</v>
          </cell>
          <cell r="T9">
            <v>6.982376091377235</v>
          </cell>
          <cell r="U9">
            <v>1.923848932144917</v>
          </cell>
          <cell r="V9">
            <v>14.2974</v>
          </cell>
          <cell r="W9">
            <v>21.277999999999999</v>
          </cell>
          <cell r="X9">
            <v>27.761599999999998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8</v>
          </cell>
          <cell r="E10">
            <v>2</v>
          </cell>
          <cell r="H10">
            <v>0.4</v>
          </cell>
          <cell r="I10">
            <v>50</v>
          </cell>
          <cell r="K10">
            <v>0</v>
          </cell>
          <cell r="N10">
            <v>0</v>
          </cell>
          <cell r="P10">
            <v>10</v>
          </cell>
          <cell r="R10">
            <v>10</v>
          </cell>
          <cell r="T10" t="e">
            <v>#DIV/0!</v>
          </cell>
          <cell r="U10" t="e">
            <v>#DIV/0!</v>
          </cell>
          <cell r="V10">
            <v>2</v>
          </cell>
          <cell r="W10">
            <v>0</v>
          </cell>
          <cell r="X10">
            <v>5.6</v>
          </cell>
          <cell r="Y10" t="str">
            <v>Разблокировать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-8</v>
          </cell>
          <cell r="E11">
            <v>8</v>
          </cell>
          <cell r="H11">
            <v>0.45</v>
          </cell>
          <cell r="I11">
            <v>45</v>
          </cell>
          <cell r="J11">
            <v>2</v>
          </cell>
          <cell r="K11">
            <v>-2</v>
          </cell>
          <cell r="M11">
            <v>192.2</v>
          </cell>
          <cell r="N11">
            <v>0</v>
          </cell>
          <cell r="T11" t="e">
            <v>#DIV/0!</v>
          </cell>
          <cell r="U11" t="e">
            <v>#DIV/0!</v>
          </cell>
          <cell r="V11">
            <v>24</v>
          </cell>
          <cell r="W11">
            <v>24.6</v>
          </cell>
          <cell r="X11">
            <v>32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20</v>
          </cell>
          <cell r="E12">
            <v>120</v>
          </cell>
          <cell r="F12">
            <v>149</v>
          </cell>
          <cell r="G12">
            <v>-18</v>
          </cell>
          <cell r="H12">
            <v>0.45</v>
          </cell>
          <cell r="I12">
            <v>45</v>
          </cell>
          <cell r="J12">
            <v>138</v>
          </cell>
          <cell r="K12">
            <v>11</v>
          </cell>
          <cell r="M12">
            <v>275.39999999999998</v>
          </cell>
          <cell r="N12">
            <v>29.8</v>
          </cell>
          <cell r="O12">
            <v>70.400000000000034</v>
          </cell>
          <cell r="P12">
            <v>70.400000000000034</v>
          </cell>
          <cell r="T12">
            <v>11</v>
          </cell>
          <cell r="U12">
            <v>8.6375838926174495</v>
          </cell>
          <cell r="V12">
            <v>32.799999999999997</v>
          </cell>
          <cell r="W12">
            <v>27.8</v>
          </cell>
          <cell r="X12">
            <v>44.2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H13">
            <v>0.5</v>
          </cell>
          <cell r="I13">
            <v>40</v>
          </cell>
          <cell r="M13">
            <v>21.6</v>
          </cell>
          <cell r="O13">
            <v>10</v>
          </cell>
          <cell r="P13">
            <v>10</v>
          </cell>
          <cell r="T13" t="e">
            <v>#DIV/0!</v>
          </cell>
          <cell r="U13" t="e">
            <v>#DIV/0!</v>
          </cell>
          <cell r="V13">
            <v>2.4</v>
          </cell>
          <cell r="W13">
            <v>0</v>
          </cell>
          <cell r="X13">
            <v>3.6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44</v>
          </cell>
          <cell r="F14">
            <v>32</v>
          </cell>
          <cell r="G14">
            <v>12</v>
          </cell>
          <cell r="H14">
            <v>0.35</v>
          </cell>
          <cell r="I14">
            <v>45</v>
          </cell>
          <cell r="J14">
            <v>32</v>
          </cell>
          <cell r="K14">
            <v>0</v>
          </cell>
          <cell r="N14">
            <v>6.4</v>
          </cell>
          <cell r="O14">
            <v>39.200000000000003</v>
          </cell>
          <cell r="P14">
            <v>25</v>
          </cell>
          <cell r="T14">
            <v>5.78125</v>
          </cell>
          <cell r="U14">
            <v>1.875</v>
          </cell>
          <cell r="V14">
            <v>4</v>
          </cell>
          <cell r="W14">
            <v>0.6</v>
          </cell>
          <cell r="X14">
            <v>1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4</v>
          </cell>
          <cell r="E15">
            <v>20</v>
          </cell>
          <cell r="F15">
            <v>8</v>
          </cell>
          <cell r="G15">
            <v>16</v>
          </cell>
          <cell r="H15">
            <v>0.4</v>
          </cell>
          <cell r="I15">
            <v>50</v>
          </cell>
          <cell r="J15">
            <v>8</v>
          </cell>
          <cell r="K15">
            <v>0</v>
          </cell>
          <cell r="N15">
            <v>1.6</v>
          </cell>
          <cell r="O15">
            <v>5</v>
          </cell>
          <cell r="P15">
            <v>5</v>
          </cell>
          <cell r="T15">
            <v>13.125</v>
          </cell>
          <cell r="U15">
            <v>10</v>
          </cell>
          <cell r="V15">
            <v>0.4</v>
          </cell>
          <cell r="W15">
            <v>2</v>
          </cell>
          <cell r="X15">
            <v>0.8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  <cell r="D16">
            <v>10</v>
          </cell>
          <cell r="F16">
            <v>10</v>
          </cell>
          <cell r="H16">
            <v>0.5</v>
          </cell>
          <cell r="I16">
            <v>60</v>
          </cell>
          <cell r="J16">
            <v>10</v>
          </cell>
          <cell r="K16">
            <v>0</v>
          </cell>
          <cell r="N16">
            <v>2</v>
          </cell>
          <cell r="P16">
            <v>6</v>
          </cell>
          <cell r="R16">
            <v>6</v>
          </cell>
          <cell r="T16">
            <v>3</v>
          </cell>
          <cell r="U16">
            <v>0</v>
          </cell>
          <cell r="V16">
            <v>3</v>
          </cell>
          <cell r="W16">
            <v>2</v>
          </cell>
          <cell r="X16">
            <v>4</v>
          </cell>
          <cell r="Y16" t="str">
            <v>Разблокировать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  <cell r="D17">
            <v>24</v>
          </cell>
          <cell r="F17">
            <v>11</v>
          </cell>
          <cell r="G17">
            <v>13</v>
          </cell>
          <cell r="H17">
            <v>0</v>
          </cell>
          <cell r="I17">
            <v>55</v>
          </cell>
          <cell r="J17">
            <v>11</v>
          </cell>
          <cell r="K17">
            <v>0</v>
          </cell>
          <cell r="N17">
            <v>2.2000000000000002</v>
          </cell>
          <cell r="T17">
            <v>5.9090909090909083</v>
          </cell>
          <cell r="U17">
            <v>5.9090909090909083</v>
          </cell>
          <cell r="V17">
            <v>2</v>
          </cell>
          <cell r="W17">
            <v>1.2</v>
          </cell>
          <cell r="X17">
            <v>0</v>
          </cell>
          <cell r="Y17" t="str">
            <v>Заблокировать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  <cell r="H18">
            <v>0.3</v>
          </cell>
          <cell r="I18">
            <v>40</v>
          </cell>
          <cell r="M18">
            <v>14.399999999999999</v>
          </cell>
          <cell r="T18" t="e">
            <v>#DIV/0!</v>
          </cell>
          <cell r="U18" t="e">
            <v>#DIV/0!</v>
          </cell>
          <cell r="V18">
            <v>1.2</v>
          </cell>
          <cell r="W18">
            <v>0.6</v>
          </cell>
          <cell r="X18">
            <v>2.4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  <cell r="D19">
            <v>15.114000000000001</v>
          </cell>
          <cell r="E19">
            <v>24</v>
          </cell>
          <cell r="F19">
            <v>15</v>
          </cell>
          <cell r="G19">
            <v>16.114000000000001</v>
          </cell>
          <cell r="H19">
            <v>0.4</v>
          </cell>
          <cell r="I19">
            <v>50</v>
          </cell>
          <cell r="J19">
            <v>15</v>
          </cell>
          <cell r="K19">
            <v>0</v>
          </cell>
          <cell r="N19">
            <v>3</v>
          </cell>
          <cell r="O19">
            <v>13.885999999999999</v>
          </cell>
          <cell r="P19">
            <v>13.885999999999999</v>
          </cell>
          <cell r="T19">
            <v>10</v>
          </cell>
          <cell r="U19">
            <v>5.3713333333333333</v>
          </cell>
          <cell r="V19">
            <v>0.4</v>
          </cell>
          <cell r="W19">
            <v>2.9771999999999998</v>
          </cell>
          <cell r="X19">
            <v>1.6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  <cell r="D20">
            <v>12</v>
          </cell>
          <cell r="G20">
            <v>12</v>
          </cell>
          <cell r="H20">
            <v>0</v>
          </cell>
          <cell r="I20">
            <v>55</v>
          </cell>
          <cell r="K20">
            <v>0</v>
          </cell>
          <cell r="N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 t="str">
            <v>Заблокировать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  <cell r="D21">
            <v>12</v>
          </cell>
          <cell r="F21">
            <v>11</v>
          </cell>
          <cell r="G21">
            <v>1</v>
          </cell>
          <cell r="H21">
            <v>0.35</v>
          </cell>
          <cell r="I21">
            <v>40</v>
          </cell>
          <cell r="J21">
            <v>12</v>
          </cell>
          <cell r="K21">
            <v>-1</v>
          </cell>
          <cell r="N21">
            <v>2.2000000000000002</v>
          </cell>
          <cell r="P21">
            <v>18</v>
          </cell>
          <cell r="R21">
            <v>18</v>
          </cell>
          <cell r="T21">
            <v>8.6363636363636349</v>
          </cell>
          <cell r="U21">
            <v>0.45454545454545453</v>
          </cell>
          <cell r="V21">
            <v>1.2</v>
          </cell>
          <cell r="W21">
            <v>2.4</v>
          </cell>
          <cell r="X21">
            <v>0</v>
          </cell>
          <cell r="Y21" t="str">
            <v>Разблокировать</v>
          </cell>
        </row>
        <row r="22">
          <cell r="A22" t="str">
            <v>113  Чипсы сыровяленые из натурального филе, 0,025кг ТМ Ядрена Копоть ПОКОМ</v>
          </cell>
          <cell r="B22" t="str">
            <v>шт</v>
          </cell>
          <cell r="D22">
            <v>61</v>
          </cell>
          <cell r="F22">
            <v>11</v>
          </cell>
          <cell r="G22">
            <v>35</v>
          </cell>
          <cell r="H22">
            <v>0</v>
          </cell>
          <cell r="I22">
            <v>120</v>
          </cell>
          <cell r="J22">
            <v>26</v>
          </cell>
          <cell r="K22">
            <v>-15</v>
          </cell>
          <cell r="N22">
            <v>2.2000000000000002</v>
          </cell>
          <cell r="T22">
            <v>15.909090909090908</v>
          </cell>
          <cell r="U22">
            <v>15.909090909090908</v>
          </cell>
          <cell r="V22">
            <v>-0.2</v>
          </cell>
          <cell r="W22">
            <v>3.4</v>
          </cell>
          <cell r="X22">
            <v>1</v>
          </cell>
          <cell r="Y22" t="str">
            <v>Заблокировать</v>
          </cell>
        </row>
        <row r="23">
          <cell r="A23" t="str">
            <v>116  Колбаса Балыкбурская с копченым балыком, в/у 0,35 кг срез, БАВАРУШКА ПОКОМ</v>
          </cell>
          <cell r="B23" t="str">
            <v>шт</v>
          </cell>
          <cell r="D23">
            <v>4</v>
          </cell>
          <cell r="F23">
            <v>4</v>
          </cell>
          <cell r="H23">
            <v>0.35</v>
          </cell>
          <cell r="I23">
            <v>45</v>
          </cell>
          <cell r="J23">
            <v>4</v>
          </cell>
          <cell r="K23">
            <v>0</v>
          </cell>
          <cell r="N23">
            <v>0.8</v>
          </cell>
          <cell r="P23">
            <v>12</v>
          </cell>
          <cell r="R23">
            <v>12</v>
          </cell>
          <cell r="T23">
            <v>15</v>
          </cell>
          <cell r="U23">
            <v>0</v>
          </cell>
          <cell r="V23">
            <v>4.8</v>
          </cell>
          <cell r="W23">
            <v>2.4</v>
          </cell>
          <cell r="X23">
            <v>7.6</v>
          </cell>
          <cell r="Y23" t="str">
            <v>Разблокировать</v>
          </cell>
        </row>
        <row r="24">
          <cell r="A24" t="str">
            <v>200  Ветчина Дугушка ТМ Стародворье, вектор в/у    ПОКОМ</v>
          </cell>
          <cell r="B24" t="str">
            <v>кг</v>
          </cell>
          <cell r="C24" t="str">
            <v>Дек</v>
          </cell>
          <cell r="D24">
            <v>14.999000000000001</v>
          </cell>
          <cell r="E24">
            <v>144.46299999999999</v>
          </cell>
          <cell r="F24">
            <v>138.94999999999999</v>
          </cell>
          <cell r="G24">
            <v>3.8359999999999999</v>
          </cell>
          <cell r="H24">
            <v>1</v>
          </cell>
          <cell r="I24">
            <v>55</v>
          </cell>
          <cell r="J24">
            <v>138.06200000000001</v>
          </cell>
          <cell r="K24">
            <v>0.88799999999997681</v>
          </cell>
          <cell r="M24">
            <v>129.13640000000001</v>
          </cell>
          <cell r="N24">
            <v>27.79</v>
          </cell>
          <cell r="O24">
            <v>172.71759999999998</v>
          </cell>
          <cell r="P24">
            <v>172.71759999999998</v>
          </cell>
          <cell r="T24">
            <v>11</v>
          </cell>
          <cell r="U24">
            <v>4.7849010435408426</v>
          </cell>
          <cell r="V24">
            <v>13.98</v>
          </cell>
          <cell r="W24">
            <v>19.6556</v>
          </cell>
          <cell r="X24">
            <v>24.0412</v>
          </cell>
        </row>
        <row r="25">
          <cell r="A25" t="str">
            <v>201  Ветчина Нежная ТМ Особый рецепт, (2,5кг), ПОКОМ</v>
          </cell>
          <cell r="B25" t="str">
            <v>кг</v>
          </cell>
          <cell r="D25">
            <v>1476.0039999999999</v>
          </cell>
          <cell r="E25">
            <v>2753.9340000000002</v>
          </cell>
          <cell r="F25">
            <v>3094.2860000000001</v>
          </cell>
          <cell r="G25">
            <v>689.71799999999996</v>
          </cell>
          <cell r="H25">
            <v>1</v>
          </cell>
          <cell r="I25">
            <v>50</v>
          </cell>
          <cell r="J25">
            <v>2994.7869999999998</v>
          </cell>
          <cell r="K25">
            <v>99.499000000000251</v>
          </cell>
          <cell r="M25">
            <v>1033.9441999999997</v>
          </cell>
          <cell r="N25">
            <v>618.85720000000003</v>
          </cell>
          <cell r="O25">
            <v>4464.9098000000004</v>
          </cell>
          <cell r="P25">
            <v>4500</v>
          </cell>
          <cell r="T25">
            <v>10.056701610646202</v>
          </cell>
          <cell r="U25">
            <v>2.7852341380208547</v>
          </cell>
          <cell r="V25">
            <v>368.00580000000002</v>
          </cell>
          <cell r="W25">
            <v>398.95760000000001</v>
          </cell>
          <cell r="X25">
            <v>433.91999999999996</v>
          </cell>
        </row>
        <row r="26">
          <cell r="A26" t="str">
            <v>215  Колбаса Докторская ГОСТ Дугушка, ВЕС, ТМ Стародворье ПОКОМ</v>
          </cell>
          <cell r="B26" t="str">
            <v>кг</v>
          </cell>
          <cell r="D26">
            <v>5.26</v>
          </cell>
          <cell r="E26">
            <v>1.766</v>
          </cell>
          <cell r="F26">
            <v>4.4260000000000002</v>
          </cell>
          <cell r="H26">
            <v>0</v>
          </cell>
          <cell r="I26" t="e">
            <v>#N/A</v>
          </cell>
          <cell r="J26">
            <v>1.766</v>
          </cell>
          <cell r="K26">
            <v>2.66</v>
          </cell>
          <cell r="N26">
            <v>0.88519999999999999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0.69520000000000004</v>
          </cell>
        </row>
        <row r="27">
          <cell r="A27" t="str">
            <v>217  Колбаса Докторская Дугушка, ВЕС, НЕ ГОСТ, ТМ Стародворье ПОКОМ</v>
          </cell>
          <cell r="B27" t="str">
            <v>кг</v>
          </cell>
          <cell r="C27" t="str">
            <v>Дек</v>
          </cell>
          <cell r="D27">
            <v>45.716000000000001</v>
          </cell>
          <cell r="F27">
            <v>26.222999999999999</v>
          </cell>
          <cell r="G27">
            <v>-16.742999999999999</v>
          </cell>
          <cell r="H27">
            <v>1</v>
          </cell>
          <cell r="I27">
            <v>55</v>
          </cell>
          <cell r="J27">
            <v>26.381</v>
          </cell>
          <cell r="K27">
            <v>-0.15800000000000125</v>
          </cell>
          <cell r="M27">
            <v>224.83339999999998</v>
          </cell>
          <cell r="N27">
            <v>5.2446000000000002</v>
          </cell>
          <cell r="O27">
            <v>100</v>
          </cell>
          <cell r="P27">
            <v>100</v>
          </cell>
          <cell r="T27">
            <v>58.744308431529568</v>
          </cell>
          <cell r="U27">
            <v>39.677077374823625</v>
          </cell>
          <cell r="V27">
            <v>22.878399999999999</v>
          </cell>
          <cell r="W27">
            <v>13.9496</v>
          </cell>
          <cell r="X27">
            <v>37.731400000000001</v>
          </cell>
        </row>
        <row r="28">
          <cell r="A28" t="str">
            <v>218  Колбаса Докторская оригинальная ТМ Особый рецепт БОЛЬШОЙ БАТОН, п/а ВЕС, ТМ Стародворье ПОКОМ</v>
          </cell>
          <cell r="B28" t="str">
            <v>кг</v>
          </cell>
          <cell r="D28">
            <v>13.076000000000001</v>
          </cell>
          <cell r="E28">
            <v>13.996</v>
          </cell>
          <cell r="F28">
            <v>24.635999999999999</v>
          </cell>
          <cell r="H28">
            <v>1</v>
          </cell>
          <cell r="I28">
            <v>60</v>
          </cell>
          <cell r="J28">
            <v>24.635999999999999</v>
          </cell>
          <cell r="K28">
            <v>0</v>
          </cell>
          <cell r="N28">
            <v>4.9272</v>
          </cell>
          <cell r="P28">
            <v>3</v>
          </cell>
          <cell r="R28">
            <v>3</v>
          </cell>
          <cell r="T28">
            <v>0.60886507549926938</v>
          </cell>
          <cell r="U28">
            <v>0</v>
          </cell>
          <cell r="V28">
            <v>4.5718000000000005</v>
          </cell>
          <cell r="W28">
            <v>8.14</v>
          </cell>
          <cell r="X28">
            <v>3.7311999999999999</v>
          </cell>
          <cell r="Y28" t="str">
            <v>Разблокировать</v>
          </cell>
        </row>
        <row r="29">
          <cell r="A29" t="str">
            <v>219  Колбаса Докторская Особая ТМ Особый рецепт, ВЕС  ПОКОМ</v>
          </cell>
          <cell r="B29" t="str">
            <v>кг</v>
          </cell>
          <cell r="D29">
            <v>554.495</v>
          </cell>
          <cell r="E29">
            <v>2015.15</v>
          </cell>
          <cell r="F29">
            <v>2044.518</v>
          </cell>
          <cell r="G29">
            <v>220.02099999999999</v>
          </cell>
          <cell r="H29">
            <v>1</v>
          </cell>
          <cell r="I29">
            <v>60</v>
          </cell>
          <cell r="J29">
            <v>2062.2759999999998</v>
          </cell>
          <cell r="K29">
            <v>-17.757999999999811</v>
          </cell>
          <cell r="M29">
            <v>1687.5908000000004</v>
          </cell>
          <cell r="N29">
            <v>408.90359999999998</v>
          </cell>
          <cell r="O29">
            <v>2590.3277999999991</v>
          </cell>
          <cell r="P29">
            <v>2590.3277999999991</v>
          </cell>
          <cell r="T29">
            <v>11</v>
          </cell>
          <cell r="U29">
            <v>4.6651871003336742</v>
          </cell>
          <cell r="V29">
            <v>280.31280000000004</v>
          </cell>
          <cell r="W29">
            <v>298.42840000000001</v>
          </cell>
          <cell r="X29">
            <v>353.97500000000002</v>
          </cell>
        </row>
        <row r="30">
          <cell r="A30" t="str">
            <v>222  Колбаса Докторская стародворская, ВЕС, ВсхЗв   ПОКОМ</v>
          </cell>
          <cell r="B30" t="str">
            <v>кг</v>
          </cell>
          <cell r="D30">
            <v>16.623999999999999</v>
          </cell>
          <cell r="H30">
            <v>0</v>
          </cell>
          <cell r="I30">
            <v>55</v>
          </cell>
          <cell r="K30">
            <v>0</v>
          </cell>
          <cell r="N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1.0071999999999999</v>
          </cell>
          <cell r="X30">
            <v>0</v>
          </cell>
          <cell r="Y30" t="str">
            <v>то же что и 223 Колбаса Докторская стародворская</v>
          </cell>
        </row>
        <row r="31">
          <cell r="A31" t="str">
            <v>223  Колбаса Докторская стародворская, фиброуз ВАКУУМ ВЕС, ТМ Стародворье ПОКОМ</v>
          </cell>
          <cell r="B31" t="str">
            <v>кг</v>
          </cell>
          <cell r="D31">
            <v>74.861999999999995</v>
          </cell>
          <cell r="G31">
            <v>53.972000000000001</v>
          </cell>
          <cell r="H31">
            <v>1</v>
          </cell>
          <cell r="I31">
            <v>55</v>
          </cell>
          <cell r="K31">
            <v>0</v>
          </cell>
          <cell r="N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 t="str">
            <v>необходимо увеличить продажи</v>
          </cell>
        </row>
        <row r="32">
          <cell r="A32" t="str">
            <v>225  Колбаса Дугушка со шпиком, ВЕС, ТМ Стародворье   ПОКОМ</v>
          </cell>
          <cell r="B32" t="str">
            <v>кг</v>
          </cell>
          <cell r="C32" t="str">
            <v>Дек</v>
          </cell>
          <cell r="D32">
            <v>110.925</v>
          </cell>
          <cell r="F32">
            <v>92.094999999999999</v>
          </cell>
          <cell r="G32">
            <v>-10.576000000000001</v>
          </cell>
          <cell r="H32">
            <v>1</v>
          </cell>
          <cell r="I32">
            <v>50</v>
          </cell>
          <cell r="J32">
            <v>72.287999999999997</v>
          </cell>
          <cell r="K32">
            <v>19.807000000000002</v>
          </cell>
          <cell r="M32">
            <v>31.655799999999999</v>
          </cell>
          <cell r="N32">
            <v>18.419</v>
          </cell>
          <cell r="O32">
            <v>126.2722</v>
          </cell>
          <cell r="P32">
            <v>85</v>
          </cell>
          <cell r="T32">
            <v>5.7592594603398668</v>
          </cell>
          <cell r="U32">
            <v>1.144459525489983</v>
          </cell>
          <cell r="V32">
            <v>4.9632000000000005</v>
          </cell>
          <cell r="W32">
            <v>2.6559999999999997</v>
          </cell>
          <cell r="X32">
            <v>11.4468</v>
          </cell>
        </row>
        <row r="33">
          <cell r="A33" t="str">
            <v>229  Колбаса Молочная Дугушка, в/у, ВЕС, ТМ Стародворье   ПОКОМ</v>
          </cell>
          <cell r="B33" t="str">
            <v>кг</v>
          </cell>
          <cell r="C33" t="str">
            <v>Дек</v>
          </cell>
          <cell r="D33">
            <v>95.165000000000006</v>
          </cell>
          <cell r="E33">
            <v>49.898000000000003</v>
          </cell>
          <cell r="F33">
            <v>124.535</v>
          </cell>
          <cell r="G33">
            <v>6.0979999999999999</v>
          </cell>
          <cell r="H33">
            <v>1</v>
          </cell>
          <cell r="I33">
            <v>55</v>
          </cell>
          <cell r="J33">
            <v>95.664000000000001</v>
          </cell>
          <cell r="K33">
            <v>28.870999999999995</v>
          </cell>
          <cell r="M33">
            <v>227.40200000000004</v>
          </cell>
          <cell r="N33">
            <v>24.907</v>
          </cell>
          <cell r="O33">
            <v>40.476999999999933</v>
          </cell>
          <cell r="P33">
            <v>40.476999999999933</v>
          </cell>
          <cell r="T33">
            <v>10.999999999999998</v>
          </cell>
          <cell r="U33">
            <v>9.3748745332637426</v>
          </cell>
          <cell r="V33">
            <v>24.349600000000002</v>
          </cell>
          <cell r="W33">
            <v>17.078800000000001</v>
          </cell>
          <cell r="X33">
            <v>38.666600000000003</v>
          </cell>
        </row>
        <row r="34">
          <cell r="A34" t="str">
            <v>230  Колбаса Молочная Особая ТМ Особый рецепт, п/а, ВЕС. ПОКОМ</v>
          </cell>
          <cell r="B34" t="str">
            <v>кг</v>
          </cell>
          <cell r="D34">
            <v>1450.327</v>
          </cell>
          <cell r="E34">
            <v>1491.98</v>
          </cell>
          <cell r="F34">
            <v>2462.2660000000001</v>
          </cell>
          <cell r="G34">
            <v>68.221000000000004</v>
          </cell>
          <cell r="H34">
            <v>1</v>
          </cell>
          <cell r="I34">
            <v>60</v>
          </cell>
          <cell r="J34">
            <v>2339.1979999999999</v>
          </cell>
          <cell r="K34">
            <v>123.06800000000021</v>
          </cell>
          <cell r="M34">
            <v>1434.6484</v>
          </cell>
          <cell r="N34">
            <v>492.45320000000004</v>
          </cell>
          <cell r="O34">
            <v>3421.6626000000001</v>
          </cell>
          <cell r="P34">
            <v>2120</v>
          </cell>
          <cell r="Q34">
            <v>1300</v>
          </cell>
          <cell r="T34">
            <v>7.3567790807329505</v>
          </cell>
          <cell r="U34">
            <v>3.0518014706778227</v>
          </cell>
          <cell r="V34">
            <v>283.0104</v>
          </cell>
          <cell r="W34">
            <v>272.28300000000002</v>
          </cell>
          <cell r="X34">
            <v>354.38639999999998</v>
          </cell>
        </row>
        <row r="35">
          <cell r="A35" t="str">
            <v>235  Колбаса Особая ТМ Особый рецепт, ВЕС, ТМ Стародворье ПОКОМ</v>
          </cell>
          <cell r="B35" t="str">
            <v>кг</v>
          </cell>
          <cell r="D35">
            <v>884.423</v>
          </cell>
          <cell r="E35">
            <v>1666.75</v>
          </cell>
          <cell r="F35">
            <v>2015.4949999999999</v>
          </cell>
          <cell r="G35">
            <v>217.71700000000001</v>
          </cell>
          <cell r="H35">
            <v>1</v>
          </cell>
          <cell r="I35">
            <v>60</v>
          </cell>
          <cell r="J35">
            <v>1969.79</v>
          </cell>
          <cell r="K35">
            <v>45.704999999999927</v>
          </cell>
          <cell r="M35">
            <v>1175.4871999999996</v>
          </cell>
          <cell r="N35">
            <v>403.09899999999999</v>
          </cell>
          <cell r="O35">
            <v>2637.7858000000001</v>
          </cell>
          <cell r="P35">
            <v>2637.7858000000001</v>
          </cell>
          <cell r="T35">
            <v>10</v>
          </cell>
          <cell r="U35">
            <v>3.4562333322583281</v>
          </cell>
          <cell r="V35">
            <v>263.00279999999998</v>
          </cell>
          <cell r="W35">
            <v>268.29140000000001</v>
          </cell>
          <cell r="X35">
            <v>309.81439999999998</v>
          </cell>
        </row>
        <row r="36">
          <cell r="A36" t="str">
            <v>236  Колбаса Рубленая ЗАПЕЧ. Дугушка ТМ Стародворье, вектор, в/к    ПОКОМ</v>
          </cell>
          <cell r="B36" t="str">
            <v>кг</v>
          </cell>
          <cell r="C36" t="str">
            <v>Дек</v>
          </cell>
          <cell r="D36">
            <v>24.771999999999998</v>
          </cell>
          <cell r="E36">
            <v>204.91</v>
          </cell>
          <cell r="F36">
            <v>195.74600000000001</v>
          </cell>
          <cell r="G36">
            <v>12.811999999999999</v>
          </cell>
          <cell r="H36">
            <v>1</v>
          </cell>
          <cell r="I36">
            <v>60</v>
          </cell>
          <cell r="J36">
            <v>195.453</v>
          </cell>
          <cell r="K36">
            <v>0.29300000000000637</v>
          </cell>
          <cell r="M36">
            <v>91.487000000000023</v>
          </cell>
          <cell r="N36">
            <v>39.1492</v>
          </cell>
          <cell r="O36">
            <v>287.19299999999998</v>
          </cell>
          <cell r="P36">
            <v>287.19299999999998</v>
          </cell>
          <cell r="T36">
            <v>10</v>
          </cell>
          <cell r="U36">
            <v>2.6641412851348178</v>
          </cell>
          <cell r="V36">
            <v>21.9954</v>
          </cell>
          <cell r="W36">
            <v>25.652999999999999</v>
          </cell>
          <cell r="X36">
            <v>26.561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B37" t="str">
            <v>кг</v>
          </cell>
          <cell r="C37" t="str">
            <v>Дек</v>
          </cell>
          <cell r="D37">
            <v>118.251</v>
          </cell>
          <cell r="E37">
            <v>7.5549999999999997</v>
          </cell>
          <cell r="F37">
            <v>95.072999999999993</v>
          </cell>
          <cell r="H37">
            <v>1</v>
          </cell>
          <cell r="I37">
            <v>60</v>
          </cell>
          <cell r="J37">
            <v>87.87</v>
          </cell>
          <cell r="K37">
            <v>7.2029999999999887</v>
          </cell>
          <cell r="M37">
            <v>105.5694</v>
          </cell>
          <cell r="N37">
            <v>19.014599999999998</v>
          </cell>
          <cell r="O37">
            <v>103.59119999999999</v>
          </cell>
          <cell r="P37">
            <v>103.59119999999999</v>
          </cell>
          <cell r="T37">
            <v>11</v>
          </cell>
          <cell r="U37">
            <v>5.5520179230696423</v>
          </cell>
          <cell r="V37">
            <v>6.1631999999999998</v>
          </cell>
          <cell r="W37">
            <v>4.7824</v>
          </cell>
          <cell r="X37">
            <v>16.994399999999999</v>
          </cell>
        </row>
        <row r="38">
          <cell r="A38" t="str">
            <v>242  Колбаса Сервелат ЗАПЕЧ.Дугушка ТМ Стародворье, вектор, в/к     ПОКОМ</v>
          </cell>
          <cell r="B38" t="str">
            <v>кг</v>
          </cell>
          <cell r="C38" t="str">
            <v>Дек</v>
          </cell>
          <cell r="D38">
            <v>72.614000000000004</v>
          </cell>
          <cell r="E38">
            <v>79.231999999999999</v>
          </cell>
          <cell r="F38">
            <v>97.893000000000001</v>
          </cell>
          <cell r="G38">
            <v>-1.542</v>
          </cell>
          <cell r="H38">
            <v>1</v>
          </cell>
          <cell r="I38">
            <v>60</v>
          </cell>
          <cell r="J38">
            <v>100.822</v>
          </cell>
          <cell r="K38">
            <v>-2.929000000000002</v>
          </cell>
          <cell r="M38">
            <v>145.4494</v>
          </cell>
          <cell r="N38">
            <v>19.578600000000002</v>
          </cell>
          <cell r="O38">
            <v>71.457200000000029</v>
          </cell>
          <cell r="P38">
            <v>71.457200000000029</v>
          </cell>
          <cell r="T38">
            <v>11</v>
          </cell>
          <cell r="U38">
            <v>7.3502395472607835</v>
          </cell>
          <cell r="V38">
            <v>8.4736000000000011</v>
          </cell>
          <cell r="W38">
            <v>10.2202</v>
          </cell>
          <cell r="X38">
            <v>26.013999999999999</v>
          </cell>
        </row>
        <row r="39">
          <cell r="A39" t="str">
            <v>248  Сардельки Сочные ТМ Особый рецепт,   ПОКОМ</v>
          </cell>
          <cell r="B39" t="str">
            <v>кг</v>
          </cell>
          <cell r="D39">
            <v>136.59100000000001</v>
          </cell>
          <cell r="E39">
            <v>162.65700000000001</v>
          </cell>
          <cell r="F39">
            <v>258.91699999999997</v>
          </cell>
          <cell r="G39">
            <v>11.298999999999999</v>
          </cell>
          <cell r="H39">
            <v>1</v>
          </cell>
          <cell r="I39">
            <v>30</v>
          </cell>
          <cell r="J39">
            <v>227.19</v>
          </cell>
          <cell r="K39">
            <v>31.726999999999975</v>
          </cell>
          <cell r="M39">
            <v>124.57560000000004</v>
          </cell>
          <cell r="N39">
            <v>51.783399999999993</v>
          </cell>
          <cell r="O39">
            <v>330.17599999999993</v>
          </cell>
          <cell r="P39">
            <v>180</v>
          </cell>
          <cell r="T39">
            <v>6.0999200515995486</v>
          </cell>
          <cell r="U39">
            <v>2.6239026406145611</v>
          </cell>
          <cell r="V39">
            <v>33.025599999999997</v>
          </cell>
          <cell r="W39">
            <v>31.0276</v>
          </cell>
          <cell r="X39">
            <v>33.862400000000001</v>
          </cell>
        </row>
        <row r="40">
          <cell r="A40" t="str">
            <v>250  Сардельки стародворские с говядиной в обол. NDX, ВЕС. ПОКОМ</v>
          </cell>
          <cell r="B40" t="str">
            <v>кг</v>
          </cell>
          <cell r="D40">
            <v>183.40299999999999</v>
          </cell>
          <cell r="E40">
            <v>178.18199999999999</v>
          </cell>
          <cell r="F40">
            <v>219.679</v>
          </cell>
          <cell r="G40">
            <v>81.697000000000003</v>
          </cell>
          <cell r="H40">
            <v>1</v>
          </cell>
          <cell r="I40">
            <v>30</v>
          </cell>
          <cell r="J40">
            <v>209.25700000000001</v>
          </cell>
          <cell r="K40">
            <v>10.421999999999997</v>
          </cell>
          <cell r="M40">
            <v>125.11539999999994</v>
          </cell>
          <cell r="N40">
            <v>43.9358</v>
          </cell>
          <cell r="O40">
            <v>232.54560000000004</v>
          </cell>
          <cell r="P40">
            <v>50</v>
          </cell>
          <cell r="T40">
            <v>5.8451740949294173</v>
          </cell>
          <cell r="U40">
            <v>4.7071499779223309</v>
          </cell>
          <cell r="V40">
            <v>40.333199999999998</v>
          </cell>
          <cell r="W40">
            <v>37.209600000000002</v>
          </cell>
          <cell r="X40">
            <v>37.894199999999998</v>
          </cell>
        </row>
        <row r="41">
          <cell r="A41" t="str">
            <v>254  Сосиски Датские, ВЕС, ТМ КОЛБАСНЫЙ СТАНДАРТ ПОКОМ</v>
          </cell>
          <cell r="B41" t="str">
            <v>кг</v>
          </cell>
          <cell r="D41">
            <v>85.430999999999997</v>
          </cell>
          <cell r="F41">
            <v>62.207999999999998</v>
          </cell>
          <cell r="G41">
            <v>2.34</v>
          </cell>
          <cell r="H41">
            <v>0</v>
          </cell>
          <cell r="I41">
            <v>40</v>
          </cell>
          <cell r="J41">
            <v>54.387</v>
          </cell>
          <cell r="K41">
            <v>7.820999999999998</v>
          </cell>
          <cell r="N41">
            <v>12.441599999999999</v>
          </cell>
          <cell r="T41">
            <v>0.18807870370370369</v>
          </cell>
          <cell r="U41">
            <v>0.18807870370370369</v>
          </cell>
          <cell r="V41">
            <v>0</v>
          </cell>
          <cell r="W41">
            <v>2.06</v>
          </cell>
          <cell r="X41">
            <v>6.8772000000000002</v>
          </cell>
          <cell r="Y41" t="str">
            <v>дубль 318</v>
          </cell>
        </row>
        <row r="42">
          <cell r="A42" t="str">
            <v>255  Сосиски Молочные для завтрака ТМ Особый рецепт, п/а МГС, ВЕС, ТМ Стародворье  ПОКОМ</v>
          </cell>
          <cell r="B42" t="str">
            <v>кг</v>
          </cell>
          <cell r="D42">
            <v>115.79600000000001</v>
          </cell>
          <cell r="E42">
            <v>34.255000000000003</v>
          </cell>
          <cell r="F42">
            <v>83.498999999999995</v>
          </cell>
          <cell r="H42">
            <v>1</v>
          </cell>
          <cell r="I42">
            <v>40</v>
          </cell>
          <cell r="J42">
            <v>43.481999999999999</v>
          </cell>
          <cell r="K42">
            <v>40.016999999999996</v>
          </cell>
          <cell r="M42">
            <v>488.33979999999991</v>
          </cell>
          <cell r="N42">
            <v>16.6998</v>
          </cell>
          <cell r="O42">
            <v>100</v>
          </cell>
          <cell r="P42">
            <v>100</v>
          </cell>
          <cell r="T42">
            <v>35.230350064072624</v>
          </cell>
          <cell r="U42">
            <v>29.242254398256261</v>
          </cell>
          <cell r="V42">
            <v>39.444200000000002</v>
          </cell>
          <cell r="W42">
            <v>33.9026</v>
          </cell>
          <cell r="X42">
            <v>77.422799999999995</v>
          </cell>
        </row>
        <row r="43">
          <cell r="A43" t="str">
            <v>257  Сосиски Молочные оригинальные ТМ Особый рецепт, ВЕС.   ПОКОМ</v>
          </cell>
          <cell r="B43" t="str">
            <v>кг</v>
          </cell>
          <cell r="D43">
            <v>48.313000000000002</v>
          </cell>
          <cell r="E43">
            <v>82.968999999999994</v>
          </cell>
          <cell r="F43">
            <v>119.42700000000001</v>
          </cell>
          <cell r="G43">
            <v>-3.53</v>
          </cell>
          <cell r="H43">
            <v>1</v>
          </cell>
          <cell r="I43">
            <v>35</v>
          </cell>
          <cell r="J43">
            <v>113.43899999999999</v>
          </cell>
          <cell r="K43">
            <v>5.9880000000000138</v>
          </cell>
          <cell r="M43">
            <v>62.307999999999986</v>
          </cell>
          <cell r="N43">
            <v>23.885400000000001</v>
          </cell>
          <cell r="O43">
            <v>132.30520000000001</v>
          </cell>
          <cell r="P43">
            <v>90</v>
          </cell>
          <cell r="T43">
            <v>6.2288259773753003</v>
          </cell>
          <cell r="U43">
            <v>2.4608338147989977</v>
          </cell>
          <cell r="V43">
            <v>12.954599999999999</v>
          </cell>
          <cell r="W43">
            <v>14.216800000000001</v>
          </cell>
          <cell r="X43">
            <v>15.445400000000001</v>
          </cell>
        </row>
        <row r="44">
          <cell r="A44" t="str">
            <v>263  Шпикачки Стародворские, ВЕС.  ПОКОМ</v>
          </cell>
          <cell r="B44" t="str">
            <v>кг</v>
          </cell>
          <cell r="D44">
            <v>17.640999999999998</v>
          </cell>
          <cell r="G44">
            <v>17.640999999999998</v>
          </cell>
          <cell r="H44">
            <v>0</v>
          </cell>
          <cell r="I44">
            <v>30</v>
          </cell>
          <cell r="K44">
            <v>0</v>
          </cell>
          <cell r="N44">
            <v>0</v>
          </cell>
          <cell r="T44" t="e">
            <v>#DIV/0!</v>
          </cell>
          <cell r="U44" t="e">
            <v>#DIV/0!</v>
          </cell>
          <cell r="V44">
            <v>2.5702000000000003</v>
          </cell>
          <cell r="W44">
            <v>10.886199999999999</v>
          </cell>
          <cell r="X44">
            <v>0</v>
          </cell>
          <cell r="Y44" t="str">
            <v>Заблокировать</v>
          </cell>
        </row>
        <row r="45">
          <cell r="A45" t="str">
            <v>265  Колбаса Балыкбургская, ВЕС, ТМ Баварушка  ПОКОМ</v>
          </cell>
          <cell r="B45" t="str">
            <v>кг</v>
          </cell>
          <cell r="D45">
            <v>388.47699999999998</v>
          </cell>
          <cell r="E45">
            <v>602.25199999999995</v>
          </cell>
          <cell r="F45">
            <v>698.09799999999996</v>
          </cell>
          <cell r="G45">
            <v>205.55</v>
          </cell>
          <cell r="H45">
            <v>1</v>
          </cell>
          <cell r="I45">
            <v>45</v>
          </cell>
          <cell r="J45">
            <v>662.56600000000003</v>
          </cell>
          <cell r="K45">
            <v>35.531999999999925</v>
          </cell>
          <cell r="M45">
            <v>130.79339999999985</v>
          </cell>
          <cell r="N45">
            <v>139.61959999999999</v>
          </cell>
          <cell r="O45">
            <v>920.23300000000017</v>
          </cell>
          <cell r="P45">
            <v>640</v>
          </cell>
          <cell r="T45">
            <v>6.9928820881881908</v>
          </cell>
          <cell r="U45">
            <v>2.408998450074344</v>
          </cell>
          <cell r="V45">
            <v>98.300399999999996</v>
          </cell>
          <cell r="W45">
            <v>99.295000000000002</v>
          </cell>
          <cell r="X45">
            <v>93.830399999999997</v>
          </cell>
        </row>
        <row r="46">
          <cell r="A46" t="str">
            <v>266  Колбаса Филейбургская с сочным окороком, ВЕС, ТМ Баварушка  ПОКОМ</v>
          </cell>
          <cell r="B46" t="str">
            <v>кг</v>
          </cell>
          <cell r="D46">
            <v>195.27099999999999</v>
          </cell>
          <cell r="E46">
            <v>611.97699999999998</v>
          </cell>
          <cell r="F46">
            <v>419.11799999999999</v>
          </cell>
          <cell r="G46">
            <v>329.762</v>
          </cell>
          <cell r="H46">
            <v>1</v>
          </cell>
          <cell r="I46">
            <v>45</v>
          </cell>
          <cell r="J46">
            <v>390.01900000000001</v>
          </cell>
          <cell r="K46">
            <v>29.09899999999999</v>
          </cell>
          <cell r="N46">
            <v>83.823599999999999</v>
          </cell>
          <cell r="O46">
            <v>592.2976000000001</v>
          </cell>
          <cell r="P46">
            <v>420</v>
          </cell>
          <cell r="T46">
            <v>8.9445215905783098</v>
          </cell>
          <cell r="U46">
            <v>3.9339994941758647</v>
          </cell>
          <cell r="V46">
            <v>62.728200000000001</v>
          </cell>
          <cell r="W46">
            <v>75.8904</v>
          </cell>
          <cell r="X46">
            <v>59.397400000000005</v>
          </cell>
        </row>
        <row r="47">
          <cell r="A47" t="str">
            <v>271  Колбаса Сервелат Левантский ТМ Особый Рецепт, ВЕС. ПОКОМ</v>
          </cell>
          <cell r="B47" t="str">
            <v>кг</v>
          </cell>
          <cell r="D47">
            <v>0.22</v>
          </cell>
          <cell r="E47">
            <v>0.49399999999999999</v>
          </cell>
          <cell r="H47">
            <v>1</v>
          </cell>
          <cell r="I47">
            <v>35</v>
          </cell>
          <cell r="K47">
            <v>0</v>
          </cell>
          <cell r="N47">
            <v>0</v>
          </cell>
          <cell r="P47">
            <v>6</v>
          </cell>
          <cell r="R47">
            <v>6</v>
          </cell>
          <cell r="T47" t="e">
            <v>#DIV/0!</v>
          </cell>
          <cell r="U47" t="e">
            <v>#DIV/0!</v>
          </cell>
          <cell r="V47">
            <v>3.5768</v>
          </cell>
          <cell r="W47">
            <v>4.6943999999999999</v>
          </cell>
          <cell r="X47">
            <v>5.4432</v>
          </cell>
          <cell r="Y47" t="str">
            <v>Разблокировать</v>
          </cell>
        </row>
        <row r="48">
          <cell r="A48" t="str">
            <v>273  Сосиски Сочинки с сочной грудинкой, МГС 0.4кг,   ПОКОМ</v>
          </cell>
          <cell r="B48" t="str">
            <v>шт</v>
          </cell>
          <cell r="C48" t="str">
            <v>Дек</v>
          </cell>
          <cell r="D48">
            <v>135</v>
          </cell>
          <cell r="E48">
            <v>246</v>
          </cell>
          <cell r="F48">
            <v>301</v>
          </cell>
          <cell r="G48">
            <v>-7</v>
          </cell>
          <cell r="H48">
            <v>0.4</v>
          </cell>
          <cell r="I48">
            <v>45</v>
          </cell>
          <cell r="J48">
            <v>286</v>
          </cell>
          <cell r="K48">
            <v>15</v>
          </cell>
          <cell r="M48">
            <v>655.20000000000005</v>
          </cell>
          <cell r="N48">
            <v>60.2</v>
          </cell>
          <cell r="T48">
            <v>10.767441860465116</v>
          </cell>
          <cell r="U48">
            <v>10.767441860465116</v>
          </cell>
          <cell r="V48">
            <v>82.8</v>
          </cell>
          <cell r="W48">
            <v>59.8</v>
          </cell>
          <cell r="X48">
            <v>102.4</v>
          </cell>
        </row>
        <row r="49">
          <cell r="A49" t="str">
            <v>276  Колбаса Сливушка ТМ Вязанка в оболочке полиамид 0,45 кг  ПОКОМ</v>
          </cell>
          <cell r="B49" t="str">
            <v>шт</v>
          </cell>
          <cell r="D49">
            <v>19</v>
          </cell>
          <cell r="F49">
            <v>4</v>
          </cell>
          <cell r="G49">
            <v>2</v>
          </cell>
          <cell r="H49">
            <v>0.45</v>
          </cell>
          <cell r="I49">
            <v>50</v>
          </cell>
          <cell r="J49">
            <v>4</v>
          </cell>
          <cell r="K49">
            <v>0</v>
          </cell>
          <cell r="M49">
            <v>36</v>
          </cell>
          <cell r="N49">
            <v>0.8</v>
          </cell>
          <cell r="O49">
            <v>15</v>
          </cell>
          <cell r="P49">
            <v>15</v>
          </cell>
          <cell r="T49">
            <v>66.25</v>
          </cell>
          <cell r="U49">
            <v>47.5</v>
          </cell>
          <cell r="V49">
            <v>4</v>
          </cell>
          <cell r="W49">
            <v>2.8</v>
          </cell>
          <cell r="X49">
            <v>6</v>
          </cell>
        </row>
        <row r="50">
          <cell r="A50" t="str">
            <v>299 Колбаса Классическая, Вязанка п/а 0,6кг, ПОКОМ</v>
          </cell>
          <cell r="B50" t="str">
            <v>шт</v>
          </cell>
          <cell r="D50">
            <v>8</v>
          </cell>
          <cell r="H50">
            <v>0.6</v>
          </cell>
          <cell r="I50">
            <v>45</v>
          </cell>
          <cell r="K50">
            <v>0</v>
          </cell>
          <cell r="M50">
            <v>9.6000000000000014</v>
          </cell>
          <cell r="N50">
            <v>0</v>
          </cell>
          <cell r="O50">
            <v>10</v>
          </cell>
          <cell r="P50">
            <v>10</v>
          </cell>
          <cell r="T50" t="e">
            <v>#DIV/0!</v>
          </cell>
          <cell r="U50" t="e">
            <v>#DIV/0!</v>
          </cell>
          <cell r="V50">
            <v>0</v>
          </cell>
          <cell r="W50">
            <v>0</v>
          </cell>
          <cell r="X50">
            <v>1.6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 t="str">
            <v>Дек</v>
          </cell>
          <cell r="D51">
            <v>9</v>
          </cell>
          <cell r="E51">
            <v>528</v>
          </cell>
          <cell r="F51">
            <v>209</v>
          </cell>
          <cell r="G51">
            <v>328</v>
          </cell>
          <cell r="H51">
            <v>0.4</v>
          </cell>
          <cell r="I51">
            <v>40</v>
          </cell>
          <cell r="J51">
            <v>215</v>
          </cell>
          <cell r="K51">
            <v>-6</v>
          </cell>
          <cell r="N51">
            <v>41.8</v>
          </cell>
          <cell r="O51">
            <v>90</v>
          </cell>
          <cell r="P51">
            <v>90</v>
          </cell>
          <cell r="T51">
            <v>10</v>
          </cell>
          <cell r="U51">
            <v>7.846889952153111</v>
          </cell>
          <cell r="V51">
            <v>11.4</v>
          </cell>
          <cell r="W51">
            <v>62.8</v>
          </cell>
          <cell r="X51">
            <v>5.8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 t="str">
            <v>Дек</v>
          </cell>
          <cell r="D52">
            <v>316</v>
          </cell>
          <cell r="E52">
            <v>42</v>
          </cell>
          <cell r="F52">
            <v>303</v>
          </cell>
          <cell r="G52">
            <v>-6</v>
          </cell>
          <cell r="H52">
            <v>0.4</v>
          </cell>
          <cell r="I52">
            <v>45</v>
          </cell>
          <cell r="J52">
            <v>303</v>
          </cell>
          <cell r="K52">
            <v>0</v>
          </cell>
          <cell r="M52">
            <v>464.4</v>
          </cell>
          <cell r="N52">
            <v>60.6</v>
          </cell>
          <cell r="O52">
            <v>147.60000000000002</v>
          </cell>
          <cell r="P52">
            <v>147.60000000000002</v>
          </cell>
          <cell r="T52">
            <v>10</v>
          </cell>
          <cell r="U52">
            <v>7.564356435643564</v>
          </cell>
          <cell r="V52">
            <v>74.8</v>
          </cell>
          <cell r="W52">
            <v>52.2</v>
          </cell>
          <cell r="X52">
            <v>76.2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 t="str">
            <v>Дек</v>
          </cell>
          <cell r="D53">
            <v>468</v>
          </cell>
          <cell r="E53">
            <v>114</v>
          </cell>
          <cell r="F53">
            <v>470</v>
          </cell>
          <cell r="G53">
            <v>32</v>
          </cell>
          <cell r="H53">
            <v>0.4</v>
          </cell>
          <cell r="I53">
            <v>40</v>
          </cell>
          <cell r="J53">
            <v>447</v>
          </cell>
          <cell r="K53">
            <v>23</v>
          </cell>
          <cell r="M53">
            <v>642</v>
          </cell>
          <cell r="N53">
            <v>94</v>
          </cell>
          <cell r="O53">
            <v>266</v>
          </cell>
          <cell r="P53">
            <v>266</v>
          </cell>
          <cell r="T53">
            <v>10</v>
          </cell>
          <cell r="U53">
            <v>7.1702127659574471</v>
          </cell>
          <cell r="V53">
            <v>37.6</v>
          </cell>
          <cell r="W53">
            <v>77</v>
          </cell>
          <cell r="X53">
            <v>103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 t="str">
            <v>Дек</v>
          </cell>
          <cell r="D54">
            <v>90.097999999999999</v>
          </cell>
          <cell r="E54">
            <v>97.11</v>
          </cell>
          <cell r="F54">
            <v>157.68600000000001</v>
          </cell>
          <cell r="G54">
            <v>18.547999999999998</v>
          </cell>
          <cell r="H54">
            <v>1</v>
          </cell>
          <cell r="I54">
            <v>50</v>
          </cell>
          <cell r="J54">
            <v>145.19399999999999</v>
          </cell>
          <cell r="K54">
            <v>12.492000000000019</v>
          </cell>
          <cell r="N54">
            <v>31.537200000000002</v>
          </cell>
          <cell r="O54">
            <v>233.74960000000002</v>
          </cell>
          <cell r="P54">
            <v>170</v>
          </cell>
          <cell r="T54">
            <v>5.9785903631267194</v>
          </cell>
          <cell r="U54">
            <v>0.58813084230686297</v>
          </cell>
          <cell r="V54">
            <v>3.5255999999999998</v>
          </cell>
          <cell r="W54">
            <v>18.107199999999999</v>
          </cell>
          <cell r="X54">
            <v>13.988800000000001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 t="str">
            <v>Дек</v>
          </cell>
          <cell r="D55">
            <v>145.32</v>
          </cell>
          <cell r="E55">
            <v>64.67</v>
          </cell>
          <cell r="F55">
            <v>198.28</v>
          </cell>
          <cell r="G55">
            <v>-11.218</v>
          </cell>
          <cell r="H55">
            <v>1</v>
          </cell>
          <cell r="I55">
            <v>50</v>
          </cell>
          <cell r="J55">
            <v>179.03399999999999</v>
          </cell>
          <cell r="K55">
            <v>19.246000000000009</v>
          </cell>
          <cell r="M55">
            <v>44.292400000000001</v>
          </cell>
          <cell r="N55">
            <v>39.655999999999999</v>
          </cell>
          <cell r="O55">
            <v>284.17360000000002</v>
          </cell>
          <cell r="P55">
            <v>200</v>
          </cell>
          <cell r="T55">
            <v>5.8774056889247532</v>
          </cell>
          <cell r="U55">
            <v>0.83403268105709094</v>
          </cell>
          <cell r="V55">
            <v>10.8156</v>
          </cell>
          <cell r="W55">
            <v>10.8102</v>
          </cell>
          <cell r="X55">
            <v>19.196999999999999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 t="str">
            <v>Дек</v>
          </cell>
          <cell r="D56">
            <v>78.372</v>
          </cell>
          <cell r="E56">
            <v>51.991</v>
          </cell>
          <cell r="F56">
            <v>132.91800000000001</v>
          </cell>
          <cell r="G56">
            <v>-10.744999999999999</v>
          </cell>
          <cell r="H56">
            <v>1</v>
          </cell>
          <cell r="I56">
            <v>55</v>
          </cell>
          <cell r="J56">
            <v>112.458</v>
          </cell>
          <cell r="K56">
            <v>20.460000000000008</v>
          </cell>
          <cell r="M56">
            <v>46.007000000000033</v>
          </cell>
          <cell r="N56">
            <v>26.583600000000001</v>
          </cell>
          <cell r="O56">
            <v>177.40679999999998</v>
          </cell>
          <cell r="P56">
            <v>120</v>
          </cell>
          <cell r="T56">
            <v>5.84051821423735</v>
          </cell>
          <cell r="U56">
            <v>1.3264569132848838</v>
          </cell>
          <cell r="V56">
            <v>16.915600000000001</v>
          </cell>
          <cell r="W56">
            <v>12.486799999999999</v>
          </cell>
          <cell r="X56">
            <v>14.204400000000001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D57">
            <v>44.429000000000002</v>
          </cell>
          <cell r="F57">
            <v>1.569</v>
          </cell>
          <cell r="H57">
            <v>0</v>
          </cell>
          <cell r="I57" t="e">
            <v>#N/A</v>
          </cell>
          <cell r="J57">
            <v>44.429000000000002</v>
          </cell>
          <cell r="K57">
            <v>-42.86</v>
          </cell>
          <cell r="N57">
            <v>0.31379999999999997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D58">
            <v>183.46199999999999</v>
          </cell>
          <cell r="E58">
            <v>145.19399999999999</v>
          </cell>
          <cell r="F58">
            <v>243.179</v>
          </cell>
          <cell r="G58">
            <v>42.905999999999999</v>
          </cell>
          <cell r="H58">
            <v>1</v>
          </cell>
          <cell r="I58">
            <v>40</v>
          </cell>
          <cell r="J58">
            <v>250.303</v>
          </cell>
          <cell r="K58">
            <v>-7.1239999999999952</v>
          </cell>
          <cell r="M58">
            <v>200</v>
          </cell>
          <cell r="N58">
            <v>48.635800000000003</v>
          </cell>
          <cell r="O58">
            <v>292.08780000000007</v>
          </cell>
          <cell r="P58">
            <v>292.08780000000007</v>
          </cell>
          <cell r="T58">
            <v>11</v>
          </cell>
          <cell r="U58">
            <v>4.9943868508382714</v>
          </cell>
          <cell r="V58">
            <v>44.367599999999996</v>
          </cell>
          <cell r="W58">
            <v>37.540599999999998</v>
          </cell>
          <cell r="X58">
            <v>42.808800000000005</v>
          </cell>
          <cell r="Y58" t="str">
            <v>дубль 254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 t="str">
            <v>Дек</v>
          </cell>
          <cell r="D59">
            <v>201</v>
          </cell>
          <cell r="E59">
            <v>366</v>
          </cell>
          <cell r="F59">
            <v>474</v>
          </cell>
          <cell r="G59">
            <v>19</v>
          </cell>
          <cell r="H59">
            <v>0.4</v>
          </cell>
          <cell r="I59">
            <v>45</v>
          </cell>
          <cell r="J59">
            <v>469</v>
          </cell>
          <cell r="K59">
            <v>5</v>
          </cell>
          <cell r="M59">
            <v>551</v>
          </cell>
          <cell r="N59">
            <v>94.8</v>
          </cell>
          <cell r="O59">
            <v>378</v>
          </cell>
          <cell r="P59">
            <v>378</v>
          </cell>
          <cell r="T59">
            <v>10</v>
          </cell>
          <cell r="U59">
            <v>6.0126582278481013</v>
          </cell>
          <cell r="V59">
            <v>78.599999999999994</v>
          </cell>
          <cell r="W59">
            <v>68.599999999999994</v>
          </cell>
          <cell r="X59">
            <v>93.8</v>
          </cell>
        </row>
        <row r="60">
          <cell r="A60" t="str">
            <v>321 Сосиски Сочинки по-баварски с сыром ТМ Стародворье в оболочке  ПОКОМ</v>
          </cell>
          <cell r="B60" t="str">
            <v>кг</v>
          </cell>
          <cell r="D60">
            <v>6.3479999999999999</v>
          </cell>
          <cell r="F60">
            <v>4.258</v>
          </cell>
          <cell r="G60">
            <v>2.09</v>
          </cell>
          <cell r="H60">
            <v>1</v>
          </cell>
          <cell r="I60">
            <v>40</v>
          </cell>
          <cell r="J60">
            <v>4.258</v>
          </cell>
          <cell r="K60">
            <v>0</v>
          </cell>
          <cell r="N60">
            <v>0.85160000000000002</v>
          </cell>
          <cell r="O60">
            <v>5.5744000000000007</v>
          </cell>
          <cell r="P60">
            <v>4</v>
          </cell>
          <cell r="T60">
            <v>7.1512447158290273</v>
          </cell>
          <cell r="U60">
            <v>2.4542038515735083</v>
          </cell>
          <cell r="V60">
            <v>0.4</v>
          </cell>
          <cell r="W60">
            <v>0</v>
          </cell>
          <cell r="X60">
            <v>0.4264</v>
          </cell>
        </row>
        <row r="61">
          <cell r="A61" t="str">
            <v>323 Колбаса варенокопченая Балыкбургская рубленая ТМ Баварушка срез 0,35 кг   ПОКОМ</v>
          </cell>
          <cell r="B61" t="str">
            <v>шт</v>
          </cell>
          <cell r="D61">
            <v>1</v>
          </cell>
          <cell r="F61">
            <v>1</v>
          </cell>
          <cell r="H61">
            <v>0.35</v>
          </cell>
          <cell r="I61">
            <v>45</v>
          </cell>
          <cell r="J61">
            <v>1</v>
          </cell>
          <cell r="K61">
            <v>0</v>
          </cell>
          <cell r="M61">
            <v>41</v>
          </cell>
          <cell r="N61">
            <v>0.2</v>
          </cell>
          <cell r="O61">
            <v>20</v>
          </cell>
          <cell r="P61">
            <v>20</v>
          </cell>
          <cell r="T61">
            <v>305</v>
          </cell>
          <cell r="U61">
            <v>205</v>
          </cell>
          <cell r="V61">
            <v>4.5999999999999996</v>
          </cell>
          <cell r="W61">
            <v>1.4</v>
          </cell>
          <cell r="X61">
            <v>7</v>
          </cell>
        </row>
        <row r="62">
          <cell r="A62" t="str">
            <v>343 Колбаса Докторская оригинальная ТМ Особый рецепт в оболочке полиамид 0,4 кг.  ПОКОМ</v>
          </cell>
          <cell r="B62" t="str">
            <v>шт</v>
          </cell>
          <cell r="D62">
            <v>24</v>
          </cell>
          <cell r="F62">
            <v>24</v>
          </cell>
          <cell r="G62">
            <v>-2</v>
          </cell>
          <cell r="H62">
            <v>0.4</v>
          </cell>
          <cell r="I62">
            <v>60</v>
          </cell>
          <cell r="J62">
            <v>24</v>
          </cell>
          <cell r="K62">
            <v>0</v>
          </cell>
          <cell r="N62">
            <v>4.8</v>
          </cell>
          <cell r="P62">
            <v>12</v>
          </cell>
          <cell r="R62">
            <v>12</v>
          </cell>
          <cell r="T62">
            <v>2.0833333333333335</v>
          </cell>
          <cell r="U62">
            <v>-0.41666666666666669</v>
          </cell>
          <cell r="V62">
            <v>3.2</v>
          </cell>
          <cell r="W62">
            <v>0</v>
          </cell>
          <cell r="X62">
            <v>1.2</v>
          </cell>
          <cell r="Y62" t="str">
            <v>Разблокировать</v>
          </cell>
        </row>
        <row r="63">
          <cell r="A63" t="str">
            <v>346 Колбаса Сервелат Филейбургский с копченой грудинкой ТМ Баварушка в оболов/у 0,35 кг срез  ПОКОМ</v>
          </cell>
          <cell r="B63" t="str">
            <v>шт</v>
          </cell>
          <cell r="D63">
            <v>3</v>
          </cell>
          <cell r="F63">
            <v>3</v>
          </cell>
          <cell r="H63">
            <v>0</v>
          </cell>
          <cell r="I63">
            <v>45</v>
          </cell>
          <cell r="J63">
            <v>3</v>
          </cell>
          <cell r="K63">
            <v>0</v>
          </cell>
          <cell r="N63">
            <v>0.6</v>
          </cell>
          <cell r="T63">
            <v>0</v>
          </cell>
          <cell r="U63">
            <v>0</v>
          </cell>
          <cell r="V63">
            <v>0</v>
          </cell>
          <cell r="W63">
            <v>0.6</v>
          </cell>
          <cell r="X63">
            <v>0</v>
          </cell>
          <cell r="Y63" t="str">
            <v>Заблокировать</v>
          </cell>
        </row>
        <row r="64">
          <cell r="A64" t="str">
            <v>347 Паштет печеночный со сливочным маслом ТМ Стародворье ламистер 0,1 кг. Консервы   ПОКОМ</v>
          </cell>
          <cell r="B64" t="str">
            <v>шт</v>
          </cell>
          <cell r="D64">
            <v>19</v>
          </cell>
          <cell r="F64">
            <v>15</v>
          </cell>
          <cell r="G64">
            <v>4</v>
          </cell>
          <cell r="H64">
            <v>0</v>
          </cell>
          <cell r="I64">
            <v>730</v>
          </cell>
          <cell r="J64">
            <v>15</v>
          </cell>
          <cell r="K64">
            <v>0</v>
          </cell>
          <cell r="N64">
            <v>3</v>
          </cell>
          <cell r="T64">
            <v>1.3333333333333333</v>
          </cell>
          <cell r="U64">
            <v>1.3333333333333333</v>
          </cell>
          <cell r="V64">
            <v>6</v>
          </cell>
          <cell r="W64">
            <v>4.4000000000000004</v>
          </cell>
          <cell r="X64">
            <v>3.4</v>
          </cell>
          <cell r="Y64" t="str">
            <v>Заблокировать</v>
          </cell>
        </row>
        <row r="65">
          <cell r="A65" t="str">
            <v>352  Сардельки Сочинки с сыром 0,4 кг ТМ Стародворье   ПОКОМ</v>
          </cell>
          <cell r="B65" t="str">
            <v>шт</v>
          </cell>
          <cell r="C65" t="str">
            <v>Дек</v>
          </cell>
          <cell r="D65">
            <v>272</v>
          </cell>
          <cell r="E65">
            <v>90</v>
          </cell>
          <cell r="F65">
            <v>229</v>
          </cell>
          <cell r="G65">
            <v>100</v>
          </cell>
          <cell r="H65">
            <v>0.4</v>
          </cell>
          <cell r="I65">
            <v>40</v>
          </cell>
          <cell r="J65">
            <v>232</v>
          </cell>
          <cell r="K65">
            <v>-3</v>
          </cell>
          <cell r="N65">
            <v>45.8</v>
          </cell>
          <cell r="O65">
            <v>266.39999999999998</v>
          </cell>
          <cell r="P65">
            <v>175</v>
          </cell>
          <cell r="T65">
            <v>6.004366812227075</v>
          </cell>
          <cell r="U65">
            <v>2.1834061135371181</v>
          </cell>
          <cell r="V65">
            <v>25.6</v>
          </cell>
          <cell r="W65">
            <v>32</v>
          </cell>
          <cell r="X65">
            <v>27.6</v>
          </cell>
        </row>
        <row r="66">
          <cell r="A66" t="str">
            <v>355 Сос Молочные для завтрака ОР полиамид мгс 0,4 кг НД СК  ПОКОМ</v>
          </cell>
          <cell r="B66" t="str">
            <v>шт</v>
          </cell>
          <cell r="H66">
            <v>0.4</v>
          </cell>
          <cell r="I66">
            <v>40</v>
          </cell>
          <cell r="K66">
            <v>0</v>
          </cell>
          <cell r="M66">
            <v>43.2</v>
          </cell>
          <cell r="N66">
            <v>0</v>
          </cell>
          <cell r="O66">
            <v>30</v>
          </cell>
          <cell r="P66">
            <v>30</v>
          </cell>
          <cell r="T66" t="e">
            <v>#DIV/0!</v>
          </cell>
          <cell r="U66" t="e">
            <v>#DIV/0!</v>
          </cell>
          <cell r="V66">
            <v>4.8</v>
          </cell>
          <cell r="W66">
            <v>1.2</v>
          </cell>
          <cell r="X66">
            <v>7.2</v>
          </cell>
        </row>
        <row r="67">
          <cell r="A67" t="str">
            <v>360 Колбаса варено-копченая  Сервелат Левантский ТМ Особый Рецепт  0,35 кг  ПОКОМ</v>
          </cell>
          <cell r="B67" t="str">
            <v>шт</v>
          </cell>
          <cell r="D67">
            <v>14</v>
          </cell>
          <cell r="E67">
            <v>3</v>
          </cell>
          <cell r="F67">
            <v>17</v>
          </cell>
          <cell r="H67">
            <v>0.35</v>
          </cell>
          <cell r="I67">
            <v>35</v>
          </cell>
          <cell r="J67">
            <v>14</v>
          </cell>
          <cell r="K67">
            <v>3</v>
          </cell>
          <cell r="N67">
            <v>3.4</v>
          </cell>
          <cell r="P67">
            <v>12</v>
          </cell>
          <cell r="R67">
            <v>12</v>
          </cell>
          <cell r="T67">
            <v>3.5294117647058822</v>
          </cell>
          <cell r="U67">
            <v>0</v>
          </cell>
          <cell r="V67">
            <v>2.8</v>
          </cell>
          <cell r="W67">
            <v>2.6</v>
          </cell>
          <cell r="X67">
            <v>1.6</v>
          </cell>
          <cell r="Y67" t="str">
            <v>Разблокировать</v>
          </cell>
        </row>
        <row r="68">
          <cell r="A68" t="str">
            <v>365 Колбаса Балыковая ТМ Стародворские колбасы ТС Вязанка в вак  ПОКОМ</v>
          </cell>
          <cell r="B68" t="str">
            <v>кг</v>
          </cell>
          <cell r="D68">
            <v>11.590999999999999</v>
          </cell>
          <cell r="F68">
            <v>8.2170000000000005</v>
          </cell>
          <cell r="G68">
            <v>1.577</v>
          </cell>
          <cell r="H68">
            <v>1</v>
          </cell>
          <cell r="I68">
            <v>40</v>
          </cell>
          <cell r="J68">
            <v>0.90500000000000003</v>
          </cell>
          <cell r="K68">
            <v>7.3120000000000003</v>
          </cell>
          <cell r="M68">
            <v>13.684000000000001</v>
          </cell>
          <cell r="N68">
            <v>1.6434000000000002</v>
          </cell>
          <cell r="O68">
            <v>5</v>
          </cell>
          <cell r="P68">
            <v>15</v>
          </cell>
          <cell r="R68">
            <v>10</v>
          </cell>
          <cell r="T68">
            <v>18.413654618473895</v>
          </cell>
          <cell r="U68">
            <v>9.2862358525009121</v>
          </cell>
          <cell r="V68">
            <v>2.1492</v>
          </cell>
          <cell r="W68">
            <v>0</v>
          </cell>
          <cell r="X68">
            <v>2.3478000000000003</v>
          </cell>
        </row>
        <row r="69">
          <cell r="A69" t="str">
            <v>369 Колбаса Сливушка ТМ Вязанка в оболочке полиамид вес.  ПОКОМ</v>
          </cell>
          <cell r="B69" t="str">
            <v>кг</v>
          </cell>
          <cell r="C69" t="str">
            <v>Дек</v>
          </cell>
          <cell r="D69">
            <v>17.391999999999999</v>
          </cell>
          <cell r="E69">
            <v>106.876</v>
          </cell>
          <cell r="F69">
            <v>101.49</v>
          </cell>
          <cell r="G69">
            <v>13.356</v>
          </cell>
          <cell r="H69">
            <v>1</v>
          </cell>
          <cell r="I69">
            <v>50</v>
          </cell>
          <cell r="J69">
            <v>102.752</v>
          </cell>
          <cell r="K69">
            <v>-1.2620000000000005</v>
          </cell>
          <cell r="M69">
            <v>12.208400000000012</v>
          </cell>
          <cell r="N69">
            <v>20.297999999999998</v>
          </cell>
          <cell r="O69">
            <v>136.81959999999998</v>
          </cell>
          <cell r="P69">
            <v>100</v>
          </cell>
          <cell r="T69">
            <v>6.1860478864912807</v>
          </cell>
          <cell r="U69">
            <v>1.2594541334121596</v>
          </cell>
          <cell r="V69">
            <v>7.2995999999999999</v>
          </cell>
          <cell r="W69">
            <v>11.342000000000001</v>
          </cell>
          <cell r="X69">
            <v>9.9784000000000006</v>
          </cell>
        </row>
        <row r="70">
          <cell r="A70" t="str">
            <v>370 Ветчина Сливушка с индейкой ТМ Вязанка в оболочке полиамид.</v>
          </cell>
          <cell r="B70" t="str">
            <v>кг</v>
          </cell>
          <cell r="C70" t="str">
            <v>Дек</v>
          </cell>
          <cell r="D70">
            <v>61.442</v>
          </cell>
          <cell r="E70">
            <v>21.72</v>
          </cell>
          <cell r="F70">
            <v>76.412999999999997</v>
          </cell>
          <cell r="G70">
            <v>-4.1710000000000003</v>
          </cell>
          <cell r="H70">
            <v>1</v>
          </cell>
          <cell r="I70">
            <v>50</v>
          </cell>
          <cell r="J70">
            <v>61.363</v>
          </cell>
          <cell r="K70">
            <v>15.049999999999997</v>
          </cell>
          <cell r="M70">
            <v>2.6263999999999967</v>
          </cell>
          <cell r="N70">
            <v>15.282599999999999</v>
          </cell>
          <cell r="O70">
            <v>108.5228</v>
          </cell>
          <cell r="P70">
            <v>80</v>
          </cell>
          <cell r="T70">
            <v>5.1336421813042286</v>
          </cell>
          <cell r="U70">
            <v>-0.10106918979754778</v>
          </cell>
          <cell r="V70">
            <v>7.6438000000000006</v>
          </cell>
          <cell r="W70">
            <v>6.2935999999999996</v>
          </cell>
          <cell r="X70">
            <v>6.3002000000000002</v>
          </cell>
        </row>
        <row r="71">
          <cell r="A71" t="str">
            <v>371  Сосиски Сочинки Молочные 0,4 кг ТМ Стародворье  ПОКОМ</v>
          </cell>
          <cell r="B71" t="str">
            <v>шт</v>
          </cell>
          <cell r="C71" t="str">
            <v>нет</v>
          </cell>
          <cell r="D71">
            <v>138</v>
          </cell>
          <cell r="E71">
            <v>486</v>
          </cell>
          <cell r="F71">
            <v>377</v>
          </cell>
          <cell r="G71">
            <v>146</v>
          </cell>
          <cell r="H71">
            <v>0.4</v>
          </cell>
          <cell r="I71">
            <v>40</v>
          </cell>
          <cell r="J71">
            <v>362</v>
          </cell>
          <cell r="K71">
            <v>15</v>
          </cell>
          <cell r="M71">
            <v>405.80000000000007</v>
          </cell>
          <cell r="N71">
            <v>75.400000000000006</v>
          </cell>
          <cell r="O71">
            <v>202.19999999999993</v>
          </cell>
          <cell r="P71">
            <v>202.19999999999993</v>
          </cell>
          <cell r="T71">
            <v>10</v>
          </cell>
          <cell r="U71">
            <v>7.3183023872679049</v>
          </cell>
          <cell r="V71">
            <v>63.2</v>
          </cell>
          <cell r="W71">
            <v>65.8</v>
          </cell>
          <cell r="X71">
            <v>83.2</v>
          </cell>
        </row>
        <row r="72">
          <cell r="A72" t="str">
            <v>372  Сосиски Сочинки Сливочные 0,4 кг ТМ Стародворье  ПОКОМ</v>
          </cell>
          <cell r="B72" t="str">
            <v>шт</v>
          </cell>
          <cell r="C72" t="str">
            <v>Дек</v>
          </cell>
          <cell r="D72">
            <v>444</v>
          </cell>
          <cell r="E72">
            <v>210</v>
          </cell>
          <cell r="F72">
            <v>577</v>
          </cell>
          <cell r="G72">
            <v>14</v>
          </cell>
          <cell r="H72">
            <v>0.4</v>
          </cell>
          <cell r="I72">
            <v>40</v>
          </cell>
          <cell r="J72">
            <v>583</v>
          </cell>
          <cell r="K72">
            <v>-6</v>
          </cell>
          <cell r="M72">
            <v>171.79999999999995</v>
          </cell>
          <cell r="N72">
            <v>115.4</v>
          </cell>
          <cell r="O72">
            <v>737.40000000000009</v>
          </cell>
          <cell r="P72">
            <v>500</v>
          </cell>
          <cell r="T72">
            <v>5.9428076256499125</v>
          </cell>
          <cell r="U72">
            <v>1.6100519930675905</v>
          </cell>
          <cell r="V72">
            <v>81.599999999999994</v>
          </cell>
          <cell r="W72">
            <v>66</v>
          </cell>
          <cell r="X72">
            <v>68.8</v>
          </cell>
        </row>
        <row r="73">
          <cell r="A73" t="str">
            <v>381  Сардельки Сочинки 0,4кг ТМ Стародворье  ПОКОМ</v>
          </cell>
          <cell r="B73" t="str">
            <v>шт</v>
          </cell>
          <cell r="C73" t="str">
            <v>Дек</v>
          </cell>
          <cell r="D73">
            <v>109</v>
          </cell>
          <cell r="E73">
            <v>90</v>
          </cell>
          <cell r="F73">
            <v>156</v>
          </cell>
          <cell r="G73">
            <v>14</v>
          </cell>
          <cell r="H73">
            <v>0.4</v>
          </cell>
          <cell r="I73">
            <v>40</v>
          </cell>
          <cell r="J73">
            <v>151</v>
          </cell>
          <cell r="K73">
            <v>5</v>
          </cell>
          <cell r="M73">
            <v>128.59999999999997</v>
          </cell>
          <cell r="N73">
            <v>31.2</v>
          </cell>
          <cell r="O73">
            <v>169.40000000000003</v>
          </cell>
          <cell r="P73">
            <v>169.40000000000003</v>
          </cell>
          <cell r="T73">
            <v>10</v>
          </cell>
          <cell r="U73">
            <v>4.5705128205128194</v>
          </cell>
          <cell r="V73">
            <v>27.6</v>
          </cell>
          <cell r="W73">
            <v>23.6</v>
          </cell>
          <cell r="X73">
            <v>27.4</v>
          </cell>
        </row>
        <row r="74">
          <cell r="A74" t="str">
            <v>383 Колбаса Сочинка по-европейски с сочной грудиной ТМ Стародворье в оболочке фиброуз в ва  Поком</v>
          </cell>
          <cell r="B74" t="str">
            <v>кг</v>
          </cell>
          <cell r="D74">
            <v>296.88799999999998</v>
          </cell>
          <cell r="E74">
            <v>234.114</v>
          </cell>
          <cell r="F74">
            <v>446.29300000000001</v>
          </cell>
          <cell r="G74">
            <v>4.0739999999999998</v>
          </cell>
          <cell r="H74">
            <v>1</v>
          </cell>
          <cell r="I74">
            <v>40</v>
          </cell>
          <cell r="J74">
            <v>402.91899999999998</v>
          </cell>
          <cell r="K74">
            <v>43.374000000000024</v>
          </cell>
          <cell r="M74">
            <v>300.63040000000024</v>
          </cell>
          <cell r="N74">
            <v>89.258600000000001</v>
          </cell>
          <cell r="O74">
            <v>587.88159999999982</v>
          </cell>
          <cell r="P74">
            <v>410</v>
          </cell>
          <cell r="T74">
            <v>8.0071208824695912</v>
          </cell>
          <cell r="U74">
            <v>3.4137259602996264</v>
          </cell>
          <cell r="V74">
            <v>1.1634</v>
          </cell>
          <cell r="W74">
            <v>57.972799999999992</v>
          </cell>
          <cell r="X74">
            <v>67.06280000000001</v>
          </cell>
        </row>
        <row r="75">
          <cell r="A75" t="str">
            <v>384  Колбаса Сочинка по-фински с сочным окороком ТМ Стародворье в оболочке фиброуз в ва  Поком</v>
          </cell>
          <cell r="B75" t="str">
            <v>кг</v>
          </cell>
          <cell r="D75">
            <v>294.61200000000002</v>
          </cell>
          <cell r="E75">
            <v>198.18100000000001</v>
          </cell>
          <cell r="F75">
            <v>412.09300000000002</v>
          </cell>
          <cell r="G75">
            <v>2.875</v>
          </cell>
          <cell r="H75">
            <v>1</v>
          </cell>
          <cell r="I75">
            <v>40</v>
          </cell>
          <cell r="J75">
            <v>388.14</v>
          </cell>
          <cell r="K75">
            <v>23.953000000000031</v>
          </cell>
          <cell r="M75">
            <v>260.25619999999998</v>
          </cell>
          <cell r="N75">
            <v>82.418599999999998</v>
          </cell>
          <cell r="O75">
            <v>561.05479999999989</v>
          </cell>
          <cell r="P75">
            <v>390</v>
          </cell>
          <cell r="T75">
            <v>7.9245607180903344</v>
          </cell>
          <cell r="U75">
            <v>3.1926191417956624</v>
          </cell>
          <cell r="V75">
            <v>7.8683999999999994</v>
          </cell>
          <cell r="W75">
            <v>52.210599999999999</v>
          </cell>
          <cell r="X75">
            <v>60.787999999999997</v>
          </cell>
        </row>
        <row r="76">
          <cell r="A76" t="str">
            <v>389 Колбаса вареная Мусульманская Халяль ТМ Вязанка Халяль оболочка вектор 0,4 кг АК.  Поком</v>
          </cell>
          <cell r="B76" t="str">
            <v>шт</v>
          </cell>
          <cell r="D76">
            <v>137</v>
          </cell>
          <cell r="F76">
            <v>92</v>
          </cell>
          <cell r="G76">
            <v>1</v>
          </cell>
          <cell r="H76">
            <v>0.4</v>
          </cell>
          <cell r="I76">
            <v>90</v>
          </cell>
          <cell r="J76">
            <v>91</v>
          </cell>
          <cell r="K76">
            <v>1</v>
          </cell>
          <cell r="M76">
            <v>73</v>
          </cell>
          <cell r="N76">
            <v>18.399999999999999</v>
          </cell>
          <cell r="O76">
            <v>110</v>
          </cell>
          <cell r="P76">
            <v>90</v>
          </cell>
          <cell r="T76">
            <v>8.913043478260871</v>
          </cell>
          <cell r="U76">
            <v>4.0217391304347831</v>
          </cell>
          <cell r="V76">
            <v>1</v>
          </cell>
          <cell r="W76">
            <v>0.8</v>
          </cell>
          <cell r="X76">
            <v>15</v>
          </cell>
          <cell r="Y76" t="str">
            <v>нет в бланке</v>
          </cell>
        </row>
        <row r="77">
          <cell r="A77" t="str">
            <v>390 Сосиски Восточные Халяль ТМ Вязанка в оболочке полиамид в вакуумной упаковке 0,33 кг  Поком</v>
          </cell>
          <cell r="B77" t="str">
            <v>шт</v>
          </cell>
          <cell r="D77">
            <v>108</v>
          </cell>
          <cell r="F77">
            <v>56</v>
          </cell>
          <cell r="G77">
            <v>13</v>
          </cell>
          <cell r="H77">
            <v>0.33</v>
          </cell>
          <cell r="I77">
            <v>60</v>
          </cell>
          <cell r="J77">
            <v>54</v>
          </cell>
          <cell r="K77">
            <v>2</v>
          </cell>
          <cell r="M77">
            <v>150.79999999999998</v>
          </cell>
          <cell r="N77">
            <v>11.2</v>
          </cell>
          <cell r="P77">
            <v>16</v>
          </cell>
          <cell r="R77">
            <v>16</v>
          </cell>
          <cell r="T77">
            <v>16.053571428571427</v>
          </cell>
          <cell r="U77">
            <v>14.625</v>
          </cell>
          <cell r="V77">
            <v>6.6</v>
          </cell>
          <cell r="W77">
            <v>7</v>
          </cell>
          <cell r="X77">
            <v>24.2</v>
          </cell>
        </row>
        <row r="78">
          <cell r="A78" t="str">
            <v>405 Ветчины пастеризованная «Нежная с филе» Фикс.вес 0,4 п/а ТМ «Особый рецепт»  Поком</v>
          </cell>
          <cell r="B78" t="str">
            <v>шт</v>
          </cell>
          <cell r="D78">
            <v>46</v>
          </cell>
          <cell r="G78">
            <v>46</v>
          </cell>
          <cell r="H78">
            <v>0</v>
          </cell>
          <cell r="I78">
            <v>90</v>
          </cell>
          <cell r="J78">
            <v>10</v>
          </cell>
          <cell r="K78">
            <v>-10</v>
          </cell>
          <cell r="N78">
            <v>0</v>
          </cell>
          <cell r="T78" t="e">
            <v>#DIV/0!</v>
          </cell>
          <cell r="U78" t="e">
            <v>#DIV/0!</v>
          </cell>
          <cell r="V78">
            <v>4.4000000000000004</v>
          </cell>
          <cell r="W78">
            <v>0</v>
          </cell>
          <cell r="X78">
            <v>0.2</v>
          </cell>
          <cell r="Y78" t="str">
            <v>Заблокировать</v>
          </cell>
        </row>
        <row r="79">
          <cell r="A79" t="str">
            <v>406 Ветчины Сливушка с индейкой Вязанка Фикс.вес 0,4 П/а Вязанка  Поком</v>
          </cell>
          <cell r="B79" t="str">
            <v>шт</v>
          </cell>
          <cell r="D79">
            <v>20</v>
          </cell>
          <cell r="F79">
            <v>10</v>
          </cell>
          <cell r="G79">
            <v>2</v>
          </cell>
          <cell r="H79">
            <v>0</v>
          </cell>
          <cell r="I79">
            <v>50</v>
          </cell>
          <cell r="J79">
            <v>10</v>
          </cell>
          <cell r="K79">
            <v>0</v>
          </cell>
          <cell r="N79">
            <v>2</v>
          </cell>
          <cell r="T79">
            <v>1</v>
          </cell>
          <cell r="U79">
            <v>1</v>
          </cell>
          <cell r="V79">
            <v>2.4</v>
          </cell>
          <cell r="W79">
            <v>0</v>
          </cell>
          <cell r="X79">
            <v>4.2</v>
          </cell>
          <cell r="Y79" t="str">
            <v>Заблокировать</v>
          </cell>
        </row>
        <row r="80">
          <cell r="A80" t="str">
            <v>408 Вареные колбасы Сливушка Вязанка Фикс.вес 0,375 П/а Вязанка  Поком</v>
          </cell>
          <cell r="B80" t="str">
            <v>шт</v>
          </cell>
          <cell r="D80">
            <v>2</v>
          </cell>
          <cell r="F80">
            <v>1</v>
          </cell>
          <cell r="G80">
            <v>1</v>
          </cell>
          <cell r="H80">
            <v>0.375</v>
          </cell>
          <cell r="I80">
            <v>50</v>
          </cell>
          <cell r="J80">
            <v>1</v>
          </cell>
          <cell r="K80">
            <v>0</v>
          </cell>
          <cell r="N80">
            <v>0.2</v>
          </cell>
          <cell r="P80">
            <v>12</v>
          </cell>
          <cell r="R80">
            <v>12</v>
          </cell>
          <cell r="T80">
            <v>65</v>
          </cell>
          <cell r="U80">
            <v>5</v>
          </cell>
          <cell r="V80">
            <v>1.4</v>
          </cell>
          <cell r="W80">
            <v>2</v>
          </cell>
          <cell r="X80">
            <v>1.6</v>
          </cell>
          <cell r="Y80" t="str">
            <v>Разблокировать</v>
          </cell>
        </row>
        <row r="81">
          <cell r="A81" t="str">
            <v>409 Вареные колбасы Молокуша Вязанка Фикс.вес 0,4 п/а Вязанка  Поком</v>
          </cell>
          <cell r="B81" t="str">
            <v>шт</v>
          </cell>
          <cell r="E81">
            <v>20</v>
          </cell>
          <cell r="F81">
            <v>20</v>
          </cell>
          <cell r="H81">
            <v>0.4</v>
          </cell>
          <cell r="I81">
            <v>50</v>
          </cell>
          <cell r="J81">
            <v>20</v>
          </cell>
          <cell r="K81">
            <v>0</v>
          </cell>
          <cell r="N81">
            <v>4</v>
          </cell>
          <cell r="P81">
            <v>10</v>
          </cell>
          <cell r="R81">
            <v>10</v>
          </cell>
          <cell r="T81">
            <v>2.5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410 В/к колбасы Сервелат Запекуша с говядиной Вязанка Весовые П/а Вязанка  Поком</v>
          </cell>
          <cell r="B82" t="str">
            <v>кг</v>
          </cell>
          <cell r="D82">
            <v>36.031999999999996</v>
          </cell>
          <cell r="F82">
            <v>18.446000000000002</v>
          </cell>
          <cell r="G82">
            <v>17.585999999999999</v>
          </cell>
          <cell r="H82">
            <v>0</v>
          </cell>
          <cell r="I82">
            <v>45</v>
          </cell>
          <cell r="J82">
            <v>24.861000000000001</v>
          </cell>
          <cell r="K82">
            <v>-6.4149999999999991</v>
          </cell>
          <cell r="N82">
            <v>3.6892000000000005</v>
          </cell>
          <cell r="T82">
            <v>4.7668871300010833</v>
          </cell>
          <cell r="U82">
            <v>4.7668871300010833</v>
          </cell>
          <cell r="V82">
            <v>0.48200000000000004</v>
          </cell>
          <cell r="W82">
            <v>0.96639999999999993</v>
          </cell>
          <cell r="X82">
            <v>0</v>
          </cell>
          <cell r="Y82" t="str">
            <v>Заблокировать</v>
          </cell>
        </row>
        <row r="83">
          <cell r="A83" t="str">
            <v>411 Вареные колбасы «Муромская» Весовой п/а ТМ «Зареченские»  Поком</v>
          </cell>
          <cell r="B83" t="str">
            <v>кг</v>
          </cell>
          <cell r="D83">
            <v>11.513</v>
          </cell>
          <cell r="G83">
            <v>9.0399999999999991</v>
          </cell>
          <cell r="H83">
            <v>1</v>
          </cell>
          <cell r="I83">
            <v>50</v>
          </cell>
          <cell r="J83">
            <v>11.513</v>
          </cell>
          <cell r="K83">
            <v>-11.513</v>
          </cell>
          <cell r="N83">
            <v>0</v>
          </cell>
          <cell r="T83" t="e">
            <v>#DIV/0!</v>
          </cell>
          <cell r="U83" t="e">
            <v>#DIV/0!</v>
          </cell>
          <cell r="V83">
            <v>1.2116</v>
          </cell>
          <cell r="W83">
            <v>0.40560000000000002</v>
          </cell>
          <cell r="X83">
            <v>0.9071999999999999</v>
          </cell>
        </row>
        <row r="84">
          <cell r="A84" t="str">
            <v>412 Вареные колбасы «Молочная с нежным филе» Фикс.вес 0,4 кг п/а ТМ «Особый рецепт»  Поком</v>
          </cell>
          <cell r="B84" t="str">
            <v>шт</v>
          </cell>
          <cell r="D84">
            <v>27</v>
          </cell>
          <cell r="F84">
            <v>10</v>
          </cell>
          <cell r="G84">
            <v>17</v>
          </cell>
          <cell r="H84">
            <v>0</v>
          </cell>
          <cell r="I84">
            <v>90</v>
          </cell>
          <cell r="J84">
            <v>10</v>
          </cell>
          <cell r="K84">
            <v>0</v>
          </cell>
          <cell r="N84">
            <v>2</v>
          </cell>
          <cell r="T84">
            <v>8.5</v>
          </cell>
          <cell r="U84">
            <v>8.5</v>
          </cell>
          <cell r="V84">
            <v>2</v>
          </cell>
          <cell r="W84">
            <v>0</v>
          </cell>
          <cell r="X84">
            <v>2.2000000000000002</v>
          </cell>
          <cell r="Y84" t="str">
            <v>Заблокировать</v>
          </cell>
        </row>
        <row r="85">
          <cell r="A85" t="str">
            <v>413 Вареные колбасы пастеризованн «Стародворская без шпика» Фикс.вес 0,4 п/а ТМ «Стародворье»  Поком</v>
          </cell>
          <cell r="B85" t="str">
            <v>шт</v>
          </cell>
          <cell r="D85">
            <v>30</v>
          </cell>
          <cell r="F85">
            <v>10</v>
          </cell>
          <cell r="G85">
            <v>20</v>
          </cell>
          <cell r="H85">
            <v>0</v>
          </cell>
          <cell r="I85">
            <v>90</v>
          </cell>
          <cell r="J85">
            <v>10</v>
          </cell>
          <cell r="K85">
            <v>0</v>
          </cell>
          <cell r="N85">
            <v>2</v>
          </cell>
          <cell r="T85">
            <v>10</v>
          </cell>
          <cell r="U85">
            <v>10</v>
          </cell>
          <cell r="V85">
            <v>0</v>
          </cell>
          <cell r="W85">
            <v>0</v>
          </cell>
          <cell r="X85">
            <v>0</v>
          </cell>
          <cell r="Y85" t="str">
            <v>Заблокировать</v>
          </cell>
        </row>
        <row r="86">
          <cell r="A86" t="str">
            <v>415 Вареные колбасы Докторская ГОСТ Золоченная в печи Весовые ц/о в/у Стародворье  Поком</v>
          </cell>
          <cell r="B86" t="str">
            <v>кг</v>
          </cell>
          <cell r="D86">
            <v>42.497999999999998</v>
          </cell>
          <cell r="F86">
            <v>21.780999999999999</v>
          </cell>
          <cell r="H86">
            <v>1</v>
          </cell>
          <cell r="I86">
            <v>35</v>
          </cell>
          <cell r="J86">
            <v>21.780999999999999</v>
          </cell>
          <cell r="K86">
            <v>0</v>
          </cell>
          <cell r="N86">
            <v>4.3561999999999994</v>
          </cell>
          <cell r="P86">
            <v>14</v>
          </cell>
          <cell r="R86">
            <v>14</v>
          </cell>
          <cell r="T86">
            <v>3.2138102015518117</v>
          </cell>
          <cell r="U86">
            <v>0</v>
          </cell>
          <cell r="V86">
            <v>2.6993999999999998</v>
          </cell>
          <cell r="W86">
            <v>0</v>
          </cell>
          <cell r="X86">
            <v>0</v>
          </cell>
          <cell r="Y86" t="str">
            <v>Разблокировать</v>
          </cell>
        </row>
        <row r="87">
          <cell r="A87" t="str">
            <v>416 Вареные колбасы Докторская стародворская Золоченная в печи Весовые ц/о в/у Стародворье  Поком</v>
          </cell>
          <cell r="B87" t="str">
            <v>кг</v>
          </cell>
          <cell r="D87">
            <v>42.945</v>
          </cell>
          <cell r="F87">
            <v>15.028</v>
          </cell>
          <cell r="G87">
            <v>27.917000000000002</v>
          </cell>
          <cell r="H87">
            <v>0</v>
          </cell>
          <cell r="I87">
            <v>35</v>
          </cell>
          <cell r="J87">
            <v>15.028</v>
          </cell>
          <cell r="K87">
            <v>0</v>
          </cell>
          <cell r="N87">
            <v>3.0056000000000003</v>
          </cell>
          <cell r="T87">
            <v>9.2883284535533672</v>
          </cell>
          <cell r="U87">
            <v>9.2883284535533672</v>
          </cell>
          <cell r="V87">
            <v>0</v>
          </cell>
          <cell r="W87">
            <v>0</v>
          </cell>
          <cell r="X87">
            <v>0</v>
          </cell>
          <cell r="Y87" t="str">
            <v>Заблокировать</v>
          </cell>
        </row>
        <row r="88">
          <cell r="A88" t="str">
            <v>418 С/к колбасы Мини-салями во вкусом бекона Ядрена копоть Фикс.вес 0,05 б/о Ядрена копоть  Поком</v>
          </cell>
          <cell r="B88" t="str">
            <v>шт</v>
          </cell>
          <cell r="D88">
            <v>27</v>
          </cell>
          <cell r="F88">
            <v>5</v>
          </cell>
          <cell r="G88">
            <v>22</v>
          </cell>
          <cell r="H88">
            <v>0</v>
          </cell>
          <cell r="I88">
            <v>120</v>
          </cell>
          <cell r="J88">
            <v>5</v>
          </cell>
          <cell r="K88">
            <v>0</v>
          </cell>
          <cell r="N88">
            <v>1</v>
          </cell>
          <cell r="T88">
            <v>22</v>
          </cell>
          <cell r="U88">
            <v>22</v>
          </cell>
          <cell r="V88">
            <v>2.4</v>
          </cell>
          <cell r="W88">
            <v>1.4</v>
          </cell>
          <cell r="X88">
            <v>2.8</v>
          </cell>
          <cell r="Y88" t="str">
            <v>Заблокировать</v>
          </cell>
        </row>
        <row r="89">
          <cell r="A89" t="str">
            <v>420 Паштеты «Печеночный с морковью ГОСТ» Фикс.вес 0,1 ТМ «Стародворье»  Поком</v>
          </cell>
          <cell r="B89" t="str">
            <v>шт</v>
          </cell>
          <cell r="D89">
            <v>12</v>
          </cell>
          <cell r="F89">
            <v>10</v>
          </cell>
          <cell r="G89">
            <v>2</v>
          </cell>
          <cell r="H89">
            <v>0.1</v>
          </cell>
          <cell r="I89">
            <v>730</v>
          </cell>
          <cell r="J89">
            <v>10</v>
          </cell>
          <cell r="K89">
            <v>0</v>
          </cell>
          <cell r="N89">
            <v>2</v>
          </cell>
          <cell r="P89">
            <v>20</v>
          </cell>
          <cell r="R89">
            <v>20</v>
          </cell>
          <cell r="T89">
            <v>11</v>
          </cell>
          <cell r="U89">
            <v>1</v>
          </cell>
          <cell r="V89">
            <v>2</v>
          </cell>
          <cell r="W89">
            <v>3.4</v>
          </cell>
          <cell r="X89">
            <v>2</v>
          </cell>
          <cell r="Y89" t="str">
            <v>Разблокировать</v>
          </cell>
        </row>
        <row r="90">
          <cell r="A90" t="str">
            <v>421 Сардельки Сливушки #минидельки ТМ Вязанка айпил мгс ф/в 0,33 кг  Поком</v>
          </cell>
          <cell r="B90" t="str">
            <v>шт</v>
          </cell>
          <cell r="E90">
            <v>12</v>
          </cell>
          <cell r="F90">
            <v>6</v>
          </cell>
          <cell r="G90">
            <v>6</v>
          </cell>
          <cell r="H90">
            <v>0.33</v>
          </cell>
          <cell r="I90">
            <v>40</v>
          </cell>
          <cell r="J90">
            <v>9</v>
          </cell>
          <cell r="K90">
            <v>-3</v>
          </cell>
          <cell r="M90">
            <v>31.2</v>
          </cell>
          <cell r="N90">
            <v>1.2</v>
          </cell>
          <cell r="O90">
            <v>20</v>
          </cell>
          <cell r="P90">
            <v>20</v>
          </cell>
          <cell r="T90">
            <v>47.666666666666671</v>
          </cell>
          <cell r="U90">
            <v>31.000000000000004</v>
          </cell>
          <cell r="V90">
            <v>2.4</v>
          </cell>
          <cell r="W90">
            <v>2.4</v>
          </cell>
          <cell r="X90">
            <v>4.8</v>
          </cell>
        </row>
        <row r="91">
          <cell r="A91" t="str">
            <v>422 Сардельки «Сливушки с сыром #минидельки» ф/в 0,33 айпил ТМ «Вязанка»  Поком</v>
          </cell>
          <cell r="B91" t="str">
            <v>шт</v>
          </cell>
          <cell r="D91">
            <v>11</v>
          </cell>
          <cell r="F91">
            <v>2</v>
          </cell>
          <cell r="G91">
            <v>8</v>
          </cell>
          <cell r="H91">
            <v>0.33</v>
          </cell>
          <cell r="I91">
            <v>40</v>
          </cell>
          <cell r="K91">
            <v>2</v>
          </cell>
          <cell r="M91">
            <v>23.6</v>
          </cell>
          <cell r="N91">
            <v>0.4</v>
          </cell>
          <cell r="T91">
            <v>79</v>
          </cell>
          <cell r="U91">
            <v>79</v>
          </cell>
          <cell r="V91">
            <v>3.6</v>
          </cell>
          <cell r="W91">
            <v>2.2000000000000002</v>
          </cell>
          <cell r="X91">
            <v>4.2</v>
          </cell>
        </row>
        <row r="92">
          <cell r="A92" t="str">
            <v>423 Сосиски «Сливушки с сыром» ф/в 0,3 п/а ТМ «Вязанка»  Поком</v>
          </cell>
          <cell r="B92" t="str">
            <v>шт</v>
          </cell>
          <cell r="D92">
            <v>6</v>
          </cell>
          <cell r="E92">
            <v>12</v>
          </cell>
          <cell r="F92">
            <v>8</v>
          </cell>
          <cell r="G92">
            <v>10</v>
          </cell>
          <cell r="H92">
            <v>0.3</v>
          </cell>
          <cell r="I92">
            <v>40</v>
          </cell>
          <cell r="J92">
            <v>11</v>
          </cell>
          <cell r="K92">
            <v>-3</v>
          </cell>
          <cell r="M92">
            <v>16</v>
          </cell>
          <cell r="N92">
            <v>1.6</v>
          </cell>
          <cell r="T92">
            <v>16.25</v>
          </cell>
          <cell r="U92">
            <v>16.25</v>
          </cell>
          <cell r="V92">
            <v>2.4</v>
          </cell>
          <cell r="W92">
            <v>2</v>
          </cell>
          <cell r="X92">
            <v>2.8</v>
          </cell>
        </row>
        <row r="93">
          <cell r="A93" t="str">
            <v>424 Сосиски Сливочные Вязанка Сливушки Весовые П/а мгс Вязанка  Поком</v>
          </cell>
          <cell r="B93" t="str">
            <v>кг</v>
          </cell>
          <cell r="D93">
            <v>54.863</v>
          </cell>
          <cell r="F93">
            <v>11.175000000000001</v>
          </cell>
          <cell r="G93">
            <v>43.688000000000002</v>
          </cell>
          <cell r="H93">
            <v>0</v>
          </cell>
          <cell r="I93">
            <v>45</v>
          </cell>
          <cell r="J93">
            <v>8.4329999999999998</v>
          </cell>
          <cell r="K93">
            <v>2.7420000000000009</v>
          </cell>
          <cell r="N93">
            <v>2.2350000000000003</v>
          </cell>
          <cell r="T93">
            <v>19.547203579418344</v>
          </cell>
          <cell r="U93">
            <v>19.547203579418344</v>
          </cell>
          <cell r="V93">
            <v>0</v>
          </cell>
          <cell r="W93">
            <v>0.56079999999999997</v>
          </cell>
          <cell r="X93">
            <v>2.7305999999999999</v>
          </cell>
          <cell r="Y93" t="str">
            <v>то же  что и 017  Сосиски Вязанка Сливочные, Вязанка амицел ВЕС.ПОКОМ</v>
          </cell>
        </row>
        <row r="94">
          <cell r="A94" t="str">
            <v>425 Сосиски «Сочные без свинины» Весовые ТМ «Особый рецепт» 1,3 кг  Поком</v>
          </cell>
          <cell r="B94" t="str">
            <v>кг</v>
          </cell>
          <cell r="D94">
            <v>22.026</v>
          </cell>
          <cell r="F94">
            <v>16.071000000000002</v>
          </cell>
          <cell r="G94">
            <v>5.9550000000000001</v>
          </cell>
          <cell r="H94">
            <v>0</v>
          </cell>
          <cell r="I94">
            <v>40</v>
          </cell>
          <cell r="J94">
            <v>14.827999999999999</v>
          </cell>
          <cell r="K94">
            <v>1.2430000000000021</v>
          </cell>
          <cell r="N94">
            <v>3.2142000000000004</v>
          </cell>
          <cell r="T94">
            <v>1.8527160724285978</v>
          </cell>
          <cell r="U94">
            <v>1.8527160724285978</v>
          </cell>
          <cell r="V94">
            <v>3.1494</v>
          </cell>
          <cell r="W94">
            <v>1.3328</v>
          </cell>
          <cell r="X94">
            <v>2.4896000000000003</v>
          </cell>
          <cell r="Y94" t="str">
            <v>Заблокировать</v>
          </cell>
        </row>
        <row r="95">
          <cell r="A95" t="str">
            <v>427 Колбаса вареная Молокуша ТМ Вязанка в оболочке полиамид 0,4 кг.  Поком</v>
          </cell>
          <cell r="B95" t="str">
            <v>шт</v>
          </cell>
          <cell r="D95">
            <v>35</v>
          </cell>
          <cell r="F95">
            <v>4</v>
          </cell>
          <cell r="G95">
            <v>3</v>
          </cell>
          <cell r="H95">
            <v>0</v>
          </cell>
          <cell r="I95">
            <v>50</v>
          </cell>
          <cell r="J95">
            <v>4</v>
          </cell>
          <cell r="K95">
            <v>0</v>
          </cell>
          <cell r="M95">
            <v>1.6000000000000014</v>
          </cell>
          <cell r="N95">
            <v>0.8</v>
          </cell>
          <cell r="O95">
            <v>4.1999999999999993</v>
          </cell>
          <cell r="T95">
            <v>5.7500000000000018</v>
          </cell>
          <cell r="U95">
            <v>5.7500000000000018</v>
          </cell>
          <cell r="V95">
            <v>0</v>
          </cell>
          <cell r="W95">
            <v>0</v>
          </cell>
          <cell r="X95">
            <v>2.6</v>
          </cell>
          <cell r="Y95" t="str">
            <v>устар.</v>
          </cell>
        </row>
        <row r="96">
          <cell r="A96" t="str">
            <v>439 Колбаса Баварушка 130г Балыкбургская с мраморным балыком с/в  Поком</v>
          </cell>
          <cell r="B96" t="str">
            <v>шт</v>
          </cell>
          <cell r="D96">
            <v>4</v>
          </cell>
          <cell r="H96">
            <v>0.11</v>
          </cell>
          <cell r="I96">
            <v>150</v>
          </cell>
          <cell r="J96">
            <v>4</v>
          </cell>
          <cell r="K96">
            <v>-4</v>
          </cell>
          <cell r="M96">
            <v>26.800000000000004</v>
          </cell>
          <cell r="N96">
            <v>0</v>
          </cell>
          <cell r="P96">
            <v>10</v>
          </cell>
          <cell r="R96">
            <v>10</v>
          </cell>
          <cell r="S96" t="str">
            <v>Товар необходимый для отгрузки в полном объёме ООО "МКД Трейд" на следующей неделе 28.12.23-29.12.23</v>
          </cell>
          <cell r="T96" t="e">
            <v>#DIV/0!</v>
          </cell>
          <cell r="U96" t="e">
            <v>#DIV/0!</v>
          </cell>
          <cell r="V96">
            <v>2</v>
          </cell>
          <cell r="W96">
            <v>0.8</v>
          </cell>
          <cell r="X96">
            <v>4.4000000000000004</v>
          </cell>
          <cell r="Y96" t="str">
            <v>устар.</v>
          </cell>
        </row>
        <row r="97">
          <cell r="A97" t="str">
            <v>440 Колбаса Стародворье 450г Сочинка с сочным окороком вар  Поком</v>
          </cell>
          <cell r="B97" t="str">
            <v>шт</v>
          </cell>
          <cell r="D97">
            <v>7</v>
          </cell>
          <cell r="F97">
            <v>6</v>
          </cell>
          <cell r="G97">
            <v>1</v>
          </cell>
          <cell r="H97">
            <v>0.45</v>
          </cell>
          <cell r="I97">
            <v>55</v>
          </cell>
          <cell r="J97">
            <v>6</v>
          </cell>
          <cell r="K97">
            <v>0</v>
          </cell>
          <cell r="M97">
            <v>4</v>
          </cell>
          <cell r="N97">
            <v>1.2</v>
          </cell>
          <cell r="O97">
            <v>8.1999999999999993</v>
          </cell>
          <cell r="P97">
            <v>5</v>
          </cell>
          <cell r="T97">
            <v>8.3333333333333339</v>
          </cell>
          <cell r="U97">
            <v>4.166666666666667</v>
          </cell>
          <cell r="V97">
            <v>1.2</v>
          </cell>
          <cell r="W97">
            <v>0</v>
          </cell>
          <cell r="X97">
            <v>1</v>
          </cell>
        </row>
        <row r="98">
          <cell r="A98" t="str">
            <v>441 Колбаса Стародворье Докторская стародворская Бордо вар п/а вес  Поком</v>
          </cell>
          <cell r="B98" t="str">
            <v>кг</v>
          </cell>
          <cell r="E98">
            <v>6.6</v>
          </cell>
          <cell r="G98">
            <v>6.6</v>
          </cell>
          <cell r="H98">
            <v>1</v>
          </cell>
          <cell r="I98" t="e">
            <v>#N/A</v>
          </cell>
          <cell r="J98">
            <v>6.6</v>
          </cell>
          <cell r="K98">
            <v>-6.6</v>
          </cell>
          <cell r="N98">
            <v>0</v>
          </cell>
          <cell r="P98">
            <v>10</v>
          </cell>
          <cell r="R98">
            <v>10</v>
          </cell>
          <cell r="S98" t="str">
            <v>Товар необходимый для отгрузки в полном объёме ООО "МКД Трейд" на следующей неделе 28.12.23-29.12.23</v>
          </cell>
          <cell r="T98" t="e">
            <v>#DIV/0!</v>
          </cell>
          <cell r="U98" t="e">
            <v>#DIV/0!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442 Сосиски Вязанка 450г Молокуши Молочные газ/ср  Поком</v>
          </cell>
          <cell r="B99" t="str">
            <v>шт</v>
          </cell>
          <cell r="E99">
            <v>174</v>
          </cell>
          <cell r="G99">
            <v>174</v>
          </cell>
          <cell r="H99">
            <v>0</v>
          </cell>
          <cell r="I99">
            <v>45</v>
          </cell>
          <cell r="K99">
            <v>0</v>
          </cell>
          <cell r="N99">
            <v>0</v>
          </cell>
          <cell r="T99" t="e">
            <v>#DIV/0!</v>
          </cell>
          <cell r="U99" t="e">
            <v>#DIV/0!</v>
          </cell>
          <cell r="V99">
            <v>2.4</v>
          </cell>
          <cell r="W99">
            <v>3.6</v>
          </cell>
          <cell r="X99">
            <v>3.6</v>
          </cell>
          <cell r="Y99" t="str">
            <v>то же что и 030  Сосиски Вязанка Молочные, Вязанка вискофан МГС, 0.45кг, ПОКОМ</v>
          </cell>
        </row>
        <row r="100">
          <cell r="A100" t="str">
            <v>443 Сосиски Вязанка 450г Сливушки Сливочные газ/ср  Поком</v>
          </cell>
          <cell r="B100" t="str">
            <v>шт</v>
          </cell>
          <cell r="F100">
            <v>6</v>
          </cell>
          <cell r="G100">
            <v>-6</v>
          </cell>
          <cell r="H100">
            <v>0.45</v>
          </cell>
          <cell r="I100" t="e">
            <v>#N/A</v>
          </cell>
          <cell r="J100">
            <v>6</v>
          </cell>
          <cell r="K100">
            <v>0</v>
          </cell>
          <cell r="N100">
            <v>1.2</v>
          </cell>
          <cell r="P100">
            <v>18</v>
          </cell>
          <cell r="R100">
            <v>18</v>
          </cell>
          <cell r="S100" t="str">
            <v>Товар необходимый для отгрузки в полном объёме ООО "МКД Трейд" на следующей неделе 28.12.23-29.12.23</v>
          </cell>
          <cell r="T100">
            <v>10</v>
          </cell>
          <cell r="U100">
            <v>-5</v>
          </cell>
          <cell r="V100">
            <v>0</v>
          </cell>
          <cell r="W100">
            <v>2.4</v>
          </cell>
          <cell r="X100">
            <v>3.6</v>
          </cell>
          <cell r="Y100" t="str">
            <v>то же что и 032</v>
          </cell>
        </row>
        <row r="101">
          <cell r="A101" t="str">
            <v>444 Сосиски Вязанка Молокуши вес  Поком</v>
          </cell>
          <cell r="B101" t="str">
            <v>кг</v>
          </cell>
          <cell r="E101">
            <v>2.8540000000000001</v>
          </cell>
          <cell r="F101">
            <v>2.8540000000000001</v>
          </cell>
          <cell r="H101">
            <v>0</v>
          </cell>
          <cell r="I101" t="e">
            <v>#N/A</v>
          </cell>
          <cell r="J101">
            <v>2.8540000000000001</v>
          </cell>
          <cell r="K101">
            <v>0</v>
          </cell>
          <cell r="N101">
            <v>0.57079999999999997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445 Сосиски Стародворье Сочинки Молочные п/а вес  Поком</v>
          </cell>
          <cell r="B102" t="str">
            <v>кг</v>
          </cell>
          <cell r="D102">
            <v>16.16</v>
          </cell>
          <cell r="F102">
            <v>16.305</v>
          </cell>
          <cell r="G102">
            <v>-0.14499999999999999</v>
          </cell>
          <cell r="H102">
            <v>1</v>
          </cell>
          <cell r="I102">
            <v>40</v>
          </cell>
          <cell r="J102">
            <v>13.582000000000001</v>
          </cell>
          <cell r="K102">
            <v>2.722999999999999</v>
          </cell>
          <cell r="M102">
            <v>2.0031999999999996</v>
          </cell>
          <cell r="N102">
            <v>3.2610000000000001</v>
          </cell>
          <cell r="O102">
            <v>27.4908</v>
          </cell>
          <cell r="P102">
            <v>40</v>
          </cell>
          <cell r="R102">
            <v>15</v>
          </cell>
          <cell r="S102" t="str">
            <v>Товар необходимый для отгрузки в полном объёме ООО "МКД Трейд" на следующей неделе 28.12.23-29.12.23</v>
          </cell>
          <cell r="T102">
            <v>12.836001226617601</v>
          </cell>
          <cell r="U102">
            <v>0.56982520699172023</v>
          </cell>
          <cell r="V102">
            <v>2.4550000000000001</v>
          </cell>
          <cell r="W102">
            <v>0.81720000000000004</v>
          </cell>
          <cell r="X102">
            <v>1.6512</v>
          </cell>
        </row>
        <row r="103">
          <cell r="A103" t="str">
            <v>446 Сосиски Баварские с сыром 0,35 кг. ТМ Стародворье в оболочке айпил в модифи газовой среде  Поком</v>
          </cell>
          <cell r="B103" t="str">
            <v>шт</v>
          </cell>
          <cell r="H103">
            <v>0.35</v>
          </cell>
          <cell r="I103">
            <v>40</v>
          </cell>
          <cell r="K103">
            <v>0</v>
          </cell>
          <cell r="N103">
            <v>0</v>
          </cell>
          <cell r="O103">
            <v>50</v>
          </cell>
          <cell r="P103">
            <v>50</v>
          </cell>
          <cell r="T103" t="e">
            <v>#DIV/0!</v>
          </cell>
          <cell r="U103" t="e">
            <v>#DIV/0!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451 Сосиски «Баварские» Фикс.вес 0,35 П/а ТМ «Стародворье»  Поком</v>
          </cell>
          <cell r="B104" t="str">
            <v>шт</v>
          </cell>
          <cell r="E104">
            <v>55</v>
          </cell>
          <cell r="F104">
            <v>26</v>
          </cell>
          <cell r="G104">
            <v>28</v>
          </cell>
          <cell r="H104">
            <v>0.35</v>
          </cell>
          <cell r="I104">
            <v>45</v>
          </cell>
          <cell r="J104">
            <v>26</v>
          </cell>
          <cell r="K104">
            <v>0</v>
          </cell>
          <cell r="N104">
            <v>5.2</v>
          </cell>
          <cell r="O104">
            <v>29.200000000000003</v>
          </cell>
          <cell r="P104">
            <v>29.200000000000003</v>
          </cell>
          <cell r="T104">
            <v>11</v>
          </cell>
          <cell r="U104">
            <v>5.3846153846153841</v>
          </cell>
          <cell r="V104">
            <v>0</v>
          </cell>
          <cell r="W104">
            <v>0</v>
          </cell>
          <cell r="X104">
            <v>0.6</v>
          </cell>
        </row>
        <row r="105">
          <cell r="A105" t="str">
            <v>БОНУС_096  Сосиски Баварские,  0.42кг,ПОКОМ</v>
          </cell>
          <cell r="B105" t="str">
            <v>шт</v>
          </cell>
          <cell r="D105">
            <v>312</v>
          </cell>
          <cell r="G105">
            <v>309</v>
          </cell>
          <cell r="H105">
            <v>0</v>
          </cell>
          <cell r="I105">
            <v>0</v>
          </cell>
          <cell r="K105">
            <v>0</v>
          </cell>
          <cell r="N105">
            <v>0</v>
          </cell>
          <cell r="T105" t="e">
            <v>#DIV/0!</v>
          </cell>
          <cell r="U105" t="e">
            <v>#DIV/0!</v>
          </cell>
          <cell r="V105">
            <v>27.2</v>
          </cell>
          <cell r="W105">
            <v>7.8</v>
          </cell>
          <cell r="X105">
            <v>0.4</v>
          </cell>
        </row>
        <row r="106">
          <cell r="A106" t="str">
            <v>БОНУС_229  Колбаса Молочная Дугушка, в/у, ВЕС, ТМ Стародворье   ПОКОМ</v>
          </cell>
          <cell r="B106" t="str">
            <v>кг</v>
          </cell>
          <cell r="D106">
            <v>47</v>
          </cell>
          <cell r="F106">
            <v>26.893999999999998</v>
          </cell>
          <cell r="G106">
            <v>6.9779999999999998</v>
          </cell>
          <cell r="H106">
            <v>0</v>
          </cell>
          <cell r="I106">
            <v>0</v>
          </cell>
          <cell r="J106">
            <v>28.62</v>
          </cell>
          <cell r="K106">
            <v>-1.7260000000000026</v>
          </cell>
          <cell r="N106">
            <v>5.3788</v>
          </cell>
          <cell r="T106">
            <v>1.2973153863315237</v>
          </cell>
          <cell r="U106">
            <v>1.2973153863315237</v>
          </cell>
          <cell r="V106">
            <v>6.2107999999999999</v>
          </cell>
          <cell r="W106">
            <v>1.4121999999999999</v>
          </cell>
          <cell r="X106">
            <v>0</v>
          </cell>
        </row>
        <row r="107">
          <cell r="A107" t="str">
            <v>БОНУС_314 Колбаса вареная Филейская ТМ Вязанка ТС Классическая в оболочке полиамид.  ПОКОМ</v>
          </cell>
          <cell r="B107" t="str">
            <v>кг</v>
          </cell>
          <cell r="D107">
            <v>18.934999999999999</v>
          </cell>
          <cell r="H107">
            <v>0</v>
          </cell>
          <cell r="I107">
            <v>0</v>
          </cell>
          <cell r="K107">
            <v>0</v>
          </cell>
          <cell r="N107">
            <v>0</v>
          </cell>
          <cell r="T107" t="e">
            <v>#DIV/0!</v>
          </cell>
          <cell r="U107" t="e">
            <v>#DIV/0!</v>
          </cell>
          <cell r="V107">
            <v>4.4703999999999997</v>
          </cell>
          <cell r="W107">
            <v>0</v>
          </cell>
          <cell r="X107">
            <v>0</v>
          </cell>
        </row>
        <row r="108">
          <cell r="A108" t="str">
            <v>115  Колбаса Салями Филейбургская зернистая, в/у 0,35 кг срез, БАВАРУШКА ПОКОМ</v>
          </cell>
          <cell r="H108">
            <v>0.35</v>
          </cell>
          <cell r="P108">
            <v>6</v>
          </cell>
          <cell r="R108">
            <v>6</v>
          </cell>
          <cell r="S108" t="str">
            <v>Товар необходимый для отгрузки в полном объёме ООО "МКД Трейд" на следующей неделе 28.12.23-29.12.24</v>
          </cell>
        </row>
        <row r="109">
          <cell r="A109" t="str">
            <v>047  Кол Баварская, белков.обол. в термоусад. пакете 0.17 кг, ТМ Стародворье  ПОКОМ</v>
          </cell>
          <cell r="H109">
            <v>0.17</v>
          </cell>
          <cell r="P109">
            <v>15</v>
          </cell>
          <cell r="R109">
            <v>15</v>
          </cell>
          <cell r="S109" t="str">
            <v>Товар необходимый для отгрузки в полном объёме ООО "МКД Трейд" на следующей неделе 28.12.23-29.12.33</v>
          </cell>
        </row>
        <row r="110">
          <cell r="A110" t="str">
            <v>083  Колбаса Швейцарская 0,17 кг., ШТ., сырокопченая   ПОКОМ</v>
          </cell>
          <cell r="H110">
            <v>0.17</v>
          </cell>
          <cell r="P110">
            <v>31</v>
          </cell>
          <cell r="R110">
            <v>31</v>
          </cell>
          <cell r="S110" t="str">
            <v>Товар необходимый для отгрузки в полном объёме ООО "МКД Трейд" на следующей неделе 28.12.23-29.12.34</v>
          </cell>
        </row>
        <row r="111">
          <cell r="A111" t="str">
            <v>414 Вареные колбасы Молочная По-стародворски Фирменная Фикс.вес 0,5 П/а Стародворье  Поком</v>
          </cell>
          <cell r="H111">
            <v>0.5</v>
          </cell>
          <cell r="P111">
            <v>6</v>
          </cell>
          <cell r="R111">
            <v>6</v>
          </cell>
          <cell r="S111" t="str">
            <v>Товар необходимый для отгрузки в полном объёме ООО "МКД Трейд" на следующей неделе 28.12.23-29.12.37</v>
          </cell>
        </row>
        <row r="112">
          <cell r="A112" t="str">
            <v>417 П/к колбасы «Сочинка рубленая с сочным окороком» Весовой фиброуз ТМ «Стародворье»  Поком</v>
          </cell>
          <cell r="H112">
            <v>1</v>
          </cell>
          <cell r="P112">
            <v>6</v>
          </cell>
          <cell r="R112">
            <v>6</v>
          </cell>
          <cell r="S112" t="str">
            <v>Товар необходимый для отгрузки в полном объёме ООО "МКД Трейд" на следующей неделе 28.12.23-29.12.39</v>
          </cell>
        </row>
        <row r="113">
          <cell r="A113" t="str">
            <v>376  Сардельки Сочинки с сочным окороком ТМ Стародворье полиамид мгс ф/в 0,4 кг СК3</v>
          </cell>
          <cell r="H113">
            <v>0</v>
          </cell>
          <cell r="R113">
            <v>6</v>
          </cell>
          <cell r="S113" t="str">
            <v>Товар необходимый для отгрузки в полном объёме ООО "МКД Трейд" на следующей неделе 28.12.23-29.12.41</v>
          </cell>
          <cell r="Y113" t="str">
            <v>то же что и 381!!!</v>
          </cell>
        </row>
        <row r="114">
          <cell r="A114" t="str">
            <v>116  Колбаса Балыкбурская с копченым балыком, в/у 0,35 кг срез, БАВАРУШКА ПОКОМ, шт</v>
          </cell>
          <cell r="R114">
            <v>12</v>
          </cell>
          <cell r="S114" t="str">
            <v>Товар необходимый для отгрузки в полном объёме ООО "МКД Трейд" на следующей неделе 28.12.23-29.12.23</v>
          </cell>
        </row>
        <row r="115">
          <cell r="A115" t="str">
            <v>408 Вареные колбасы Сливушка Вязанка Фикс.вес 0,375 П/а Вязанка  Поком, шт</v>
          </cell>
          <cell r="R115">
            <v>12</v>
          </cell>
          <cell r="S115" t="str">
            <v>Товар необходимый для отгрузки в полном объёме ООО "МКД Трейд" на следующей неделе 28.12.23-29.12.25</v>
          </cell>
        </row>
        <row r="116">
          <cell r="A116" t="str">
            <v>023  Колбаса Докторская ГОСТ, Вязанка вектор, 0,4 кг, ПОКОМ, шт</v>
          </cell>
          <cell r="R116">
            <v>10</v>
          </cell>
          <cell r="S116" t="str">
            <v>Товар необходимый для отгрузки в полном объёме ООО "МКД Трейд" на следующей неделе 28.12.23-29.12.26</v>
          </cell>
        </row>
        <row r="117">
          <cell r="A117" t="str">
            <v>365 Колбаса Балыковая ТМ Стародворские колбасы ТС Вязанка в вак  ПОКОМ, кг</v>
          </cell>
          <cell r="R117">
            <v>10</v>
          </cell>
          <cell r="S117" t="str">
            <v>Товар необходимый для отгрузки в полном объёме ООО "МКД Трейд" на следующей неделе 28.12.23-29.12.27</v>
          </cell>
        </row>
        <row r="118">
          <cell r="A118" t="str">
            <v>409 Вареные колбасы Молокуша Вязанка Фикс.вес 0,4 п/а Вязанка  Поком, шт</v>
          </cell>
          <cell r="R118">
            <v>10</v>
          </cell>
          <cell r="S118" t="str">
            <v>Товар необходимый для отгрузки в полном объёме ООО "МКД Трейд" на следующей неделе 28.12.23-29.12.28</v>
          </cell>
        </row>
        <row r="119">
          <cell r="A119" t="str">
            <v>343 Колбаса Докторская оригинальная ТМ Особый рецепт в оболочке полиамид 0,4 кг.  ПОКОМ, шт</v>
          </cell>
          <cell r="R119">
            <v>12</v>
          </cell>
          <cell r="S119" t="str">
            <v>Товар необходимый для отгрузки в полном объёме ООО "МКД Трейд" на следующей неделе 28.12.23-29.12.29</v>
          </cell>
        </row>
        <row r="120">
          <cell r="A120" t="str">
            <v>058  Колбаса Докторская Особая ТМ Особый рецепт,  0,5кг, ПОКОМ, шт</v>
          </cell>
          <cell r="R120">
            <v>6</v>
          </cell>
          <cell r="S120" t="str">
            <v>Товар необходимый для отгрузки в полном объёме ООО "МКД Трейд" на следующей неделе 28.12.23-29.12.30</v>
          </cell>
        </row>
        <row r="121">
          <cell r="A121" t="str">
            <v>218  Колбаса Докторская оригинальная ТМ Особый рецепт БОЛЬШОЙ БАТОН, п/а ВЕС, ТМ Стародворье ПОКОМ, кг</v>
          </cell>
          <cell r="R121">
            <v>3</v>
          </cell>
          <cell r="S121" t="str">
            <v>Товар необходимый для отгрузки в полном объёме ООО "МКД Трейд" на следующей неделе 28.12.23-29.12.31</v>
          </cell>
        </row>
        <row r="122">
          <cell r="A122" t="str">
            <v>271  Колбаса Сервелат Левантский ТМ Особый Рецепт, ВЕС. ПОКОМ, кг</v>
          </cell>
          <cell r="R122">
            <v>6</v>
          </cell>
          <cell r="S122" t="str">
            <v>Товар необходимый для отгрузки в полном объёме ООО "МКД Трейд" на следующей неделе 28.12.23-29.12.32</v>
          </cell>
        </row>
        <row r="123">
          <cell r="A123" t="str">
            <v>079  Колбаса Сервелат Кремлевский,  0.35 кг, ПОКОМ, шт</v>
          </cell>
          <cell r="R123">
            <v>18</v>
          </cell>
          <cell r="S123" t="str">
            <v>Товар необходимый для отгрузки в полном объёме ООО "МКД Трейд" на следующей неделе 28.12.23-29.12.35</v>
          </cell>
        </row>
        <row r="124">
          <cell r="A124" t="str">
            <v>360 Колбаса варено-копченая  Сервелат Левантский ТМ Особый Рецепт  0,35 кг  ПОКОМ, шт</v>
          </cell>
          <cell r="R124">
            <v>12</v>
          </cell>
          <cell r="S124" t="str">
            <v>Товар необходимый для отгрузки в полном объёме ООО "МКД Трейд" на следующей неделе 28.12.23-29.12.36</v>
          </cell>
        </row>
        <row r="125">
          <cell r="A125" t="str">
            <v>415 Вареные колбасы Докторская ГОСТ Золоченная в печи Весовые ц/о в/у Стародворье  Поком, кг</v>
          </cell>
          <cell r="R125">
            <v>14</v>
          </cell>
          <cell r="S125" t="str">
            <v>Товар необходимый для отгрузки в полном объёме ООО "МКД Трейд" на следующей неделе 28.12.23-29.12.38</v>
          </cell>
        </row>
        <row r="126">
          <cell r="A126" t="str">
            <v>420 Паштеты «Печеночный с морковью ГОСТ» Фикс.вес 0,1 ТМ «Стародворье»  Поком, шт</v>
          </cell>
          <cell r="R126">
            <v>20</v>
          </cell>
          <cell r="S126" t="str">
            <v>Товар необходимый для отгрузки в полном объёме ООО "МКД Трейд" на следующей неделе 28.12.23-29.12.40</v>
          </cell>
        </row>
        <row r="127">
          <cell r="A127" t="str">
            <v>390 Сосиски Восточные Халяль ТМ Вязанка в оболочке полиамид в вакуумной упаковке 0,33 кг  Поком, шт</v>
          </cell>
          <cell r="R127">
            <v>16</v>
          </cell>
          <cell r="S127" t="str">
            <v>Товар необходимый для отгрузки в полном объёме ООО "МКД Трейд" на следующей неделе 28.12.23-29.12.42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Склад БЕРДЯНСК</v>
          </cell>
          <cell r="D1">
            <v>30326.773000000001</v>
          </cell>
          <cell r="F1">
            <v>30433.886999999999</v>
          </cell>
        </row>
        <row r="2">
          <cell r="A2" t="str">
            <v>ПОКОМ Логистический Партнер</v>
          </cell>
          <cell r="D2">
            <v>30326.773000000001</v>
          </cell>
          <cell r="F2">
            <v>30433.886999999999</v>
          </cell>
        </row>
        <row r="3">
          <cell r="A3" t="str">
            <v>Вязанка Логистический Партнер(Кг)</v>
          </cell>
          <cell r="D3">
            <v>775.54899999999998</v>
          </cell>
          <cell r="F3">
            <v>749.62</v>
          </cell>
        </row>
        <row r="4">
          <cell r="A4" t="str">
            <v>005  Колбаса Докторская ГОСТ, Вязанка вектор,ВЕС. ПОКОМ</v>
          </cell>
          <cell r="D4">
            <v>126.84</v>
          </cell>
          <cell r="F4">
            <v>119.65300000000001</v>
          </cell>
        </row>
        <row r="5">
          <cell r="A5" t="str">
            <v>013  Сардельки Вязанка Стародворские NDX, ВЕС.  ПОКОМ</v>
          </cell>
          <cell r="D5">
            <v>1</v>
          </cell>
          <cell r="F5">
            <v>1</v>
          </cell>
        </row>
        <row r="6">
          <cell r="A6" t="str">
            <v>016  Сосиски Вязанка Молочные, Вязанка вискофан  ВЕС.ПОКОМ</v>
          </cell>
          <cell r="D6">
            <v>107.84399999999999</v>
          </cell>
          <cell r="F6">
            <v>105.61</v>
          </cell>
        </row>
        <row r="7">
          <cell r="A7" t="str">
            <v>017  Сосиски Вязанка Сливочные, Вязанка амицел ВЕС.ПОКОМ</v>
          </cell>
          <cell r="D7">
            <v>132.31800000000001</v>
          </cell>
          <cell r="F7">
            <v>122.697</v>
          </cell>
        </row>
        <row r="8">
          <cell r="A8" t="str">
            <v>312  Ветчина Филейская ТМ Вязанка ТС Столичная ВЕС  ПОКОМ</v>
          </cell>
          <cell r="D8">
            <v>68.27</v>
          </cell>
          <cell r="F8">
            <v>66.097999999999999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80.957999999999998</v>
          </cell>
          <cell r="F9">
            <v>80.52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94.563000000000002</v>
          </cell>
          <cell r="F10">
            <v>90.483000000000004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22.513000000000002</v>
          </cell>
          <cell r="F11">
            <v>23.417999999999999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85.641999999999996</v>
          </cell>
          <cell r="F12">
            <v>89.335999999999999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23.050999999999998</v>
          </cell>
          <cell r="F13">
            <v>23.050999999999998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20.021999999999998</v>
          </cell>
          <cell r="F14">
            <v>15.226000000000001</v>
          </cell>
        </row>
        <row r="15">
          <cell r="A15" t="str">
            <v>424 Сосиски Сливочные Вязанка Сливушки Весовые П/а мгс Вязанка  Поком</v>
          </cell>
          <cell r="D15">
            <v>12.528</v>
          </cell>
          <cell r="F15">
            <v>12.528</v>
          </cell>
        </row>
        <row r="16">
          <cell r="A16" t="str">
            <v>Вязанка Логистический Партнер(Шт)</v>
          </cell>
          <cell r="D16">
            <v>439</v>
          </cell>
          <cell r="F16">
            <v>418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95</v>
          </cell>
          <cell r="F17">
            <v>92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169</v>
          </cell>
          <cell r="F18">
            <v>159</v>
          </cell>
        </row>
        <row r="19">
          <cell r="A19" t="str">
            <v>034  Сосиски Рубленые, Вязанка вискофан МГС, 0.5кг, ПОКОМ</v>
          </cell>
          <cell r="D19">
            <v>8</v>
          </cell>
          <cell r="F19">
            <v>8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32</v>
          </cell>
          <cell r="F20">
            <v>35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6</v>
          </cell>
          <cell r="F21">
            <v>3</v>
          </cell>
        </row>
        <row r="22">
          <cell r="A22" t="str">
            <v>389 Колбаса вареная Мусульманская Халяль ТМ Вязанка Халяль оболочка вектор 0,4 кг АК.  Поком</v>
          </cell>
          <cell r="D22">
            <v>14</v>
          </cell>
          <cell r="F22">
            <v>19</v>
          </cell>
        </row>
        <row r="23">
          <cell r="A23" t="str">
            <v>405 Ветчины пастеризованная «Нежная с филе» Фикс.вес 0,4 п/а ТМ «Особый рецепт»  Поком</v>
          </cell>
          <cell r="D23">
            <v>12</v>
          </cell>
          <cell r="F23">
            <v>2</v>
          </cell>
        </row>
        <row r="24">
          <cell r="A24" t="str">
            <v>421 Сардельки Сливушки #минидельки ТМ Вязанка айпил мгс ф/в 0,33 кг  Поком</v>
          </cell>
          <cell r="D24">
            <v>32</v>
          </cell>
          <cell r="F24">
            <v>32</v>
          </cell>
        </row>
        <row r="25">
          <cell r="A25" t="str">
            <v>422 Сардельки «Сливушки с сыром #минидельки» ф/в 0,33 айпил ТМ «Вязанка»  Поком</v>
          </cell>
          <cell r="D25">
            <v>29</v>
          </cell>
          <cell r="F25">
            <v>29</v>
          </cell>
        </row>
        <row r="26">
          <cell r="A26" t="str">
            <v>423 Сосиски «Сливушки с сыром» ф/в 0,3 п/а ТМ «Вязанка»  Поком</v>
          </cell>
          <cell r="D26">
            <v>12</v>
          </cell>
          <cell r="F26">
            <v>9</v>
          </cell>
        </row>
        <row r="27">
          <cell r="A27" t="str">
            <v>442 Сосиски Вязанка 450г Молокуши Молочные газ/ср  Поком</v>
          </cell>
          <cell r="D27">
            <v>18</v>
          </cell>
          <cell r="F27">
            <v>18</v>
          </cell>
        </row>
        <row r="28">
          <cell r="A28" t="str">
            <v>443 Сосиски Вязанка 450г Сливушки Сливочные газ/ср  Поком</v>
          </cell>
          <cell r="D28">
            <v>12</v>
          </cell>
          <cell r="F28">
            <v>12</v>
          </cell>
        </row>
        <row r="29">
          <cell r="A29" t="str">
            <v>Логистический Партнер кг</v>
          </cell>
          <cell r="D29">
            <v>12974.624</v>
          </cell>
          <cell r="F29">
            <v>13087.066999999999</v>
          </cell>
        </row>
        <row r="30">
          <cell r="A30" t="str">
            <v>200  Ветчина Дугушка ТМ Стародворье, вектор в/у    ПОКОМ</v>
          </cell>
          <cell r="D30">
            <v>145.23400000000001</v>
          </cell>
          <cell r="F30">
            <v>151.518</v>
          </cell>
        </row>
        <row r="31">
          <cell r="A31" t="str">
            <v>201  Ветчина Нежная ТМ Особый рецепт, (2,5кг), ПОКОМ</v>
          </cell>
          <cell r="D31">
            <v>2370.7820000000002</v>
          </cell>
          <cell r="F31">
            <v>2400.3969999999999</v>
          </cell>
        </row>
        <row r="32">
          <cell r="A32" t="str">
            <v>217  Колбаса Докторская Дугушка, ВЕС, НЕ ГОСТ, ТМ Стародворье ПОКОМ</v>
          </cell>
          <cell r="D32">
            <v>224.30799999999999</v>
          </cell>
          <cell r="F32">
            <v>229.572</v>
          </cell>
        </row>
        <row r="33">
          <cell r="A33" t="str">
            <v>219  Колбаса Докторская Особая ТМ Особый рецепт, ВЕС  ПОКОМ</v>
          </cell>
          <cell r="D33">
            <v>2535.991</v>
          </cell>
          <cell r="F33">
            <v>2500.683</v>
          </cell>
        </row>
        <row r="34">
          <cell r="A34" t="str">
            <v>223  Колбаса Докторская стародворская, фиброуз ВАКУУМ ВЕС, ТМ Стародворье ПОКОМ</v>
          </cell>
          <cell r="D34">
            <v>19.064</v>
          </cell>
          <cell r="F34">
            <v>23.263999999999999</v>
          </cell>
        </row>
        <row r="35">
          <cell r="A35" t="str">
            <v>225  Колбаса Дугушка со шпиком, ВЕС, ТМ Стародворье   ПОКОМ</v>
          </cell>
          <cell r="D35">
            <v>34.206000000000003</v>
          </cell>
          <cell r="F35">
            <v>35.956000000000003</v>
          </cell>
        </row>
        <row r="36">
          <cell r="A36" t="str">
            <v>229  Колбаса Молочная Дугушка, в/у, ВЕС, ТМ Стародворье   ПОКОМ</v>
          </cell>
          <cell r="D36">
            <v>223.03899999999999</v>
          </cell>
          <cell r="F36">
            <v>259.48599999999999</v>
          </cell>
        </row>
        <row r="37">
          <cell r="A37" t="str">
            <v>230  Колбаса Молочная Особая ТМ Особый рецепт, п/а, ВЕС. ПОКОМ</v>
          </cell>
          <cell r="D37">
            <v>1943.163</v>
          </cell>
          <cell r="F37">
            <v>1985.921</v>
          </cell>
        </row>
        <row r="38">
          <cell r="A38" t="str">
            <v>235  Колбаса Особая ТМ Особый рецепт, ВЕС, ТМ Стародворье ПОКОМ</v>
          </cell>
          <cell r="D38">
            <v>2025.316</v>
          </cell>
          <cell r="F38">
            <v>2016.0229999999999</v>
          </cell>
        </row>
        <row r="39">
          <cell r="A39" t="str">
            <v>236  Колбаса Рубленая ЗАПЕЧ. Дугушка ТМ Стародворье, вектор, в/к    ПОКОМ</v>
          </cell>
          <cell r="D39">
            <v>185.108</v>
          </cell>
          <cell r="F39">
            <v>199.58699999999999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D40">
            <v>108.797</v>
          </cell>
          <cell r="F40">
            <v>126.14100000000001</v>
          </cell>
        </row>
        <row r="41">
          <cell r="A41" t="str">
            <v>242  Колбаса Сервелат ЗАПЕЧ.Дугушка ТМ Стародворье, вектор, в/к     ПОКОМ</v>
          </cell>
          <cell r="D41">
            <v>127.56699999999999</v>
          </cell>
          <cell r="F41">
            <v>173.166</v>
          </cell>
        </row>
        <row r="42">
          <cell r="A42" t="str">
            <v>248  Сардельки Сочные ТМ Особый рецепт,   ПОКОМ</v>
          </cell>
          <cell r="D42">
            <v>206.76900000000001</v>
          </cell>
          <cell r="F42">
            <v>209.28299999999999</v>
          </cell>
        </row>
        <row r="43">
          <cell r="A43" t="str">
            <v>250  Сардельки стародворские с говядиной в обол. NDX, ВЕС. ПОКОМ</v>
          </cell>
          <cell r="D43">
            <v>198.33</v>
          </cell>
          <cell r="F43">
            <v>188.02099999999999</v>
          </cell>
        </row>
        <row r="44">
          <cell r="A44" t="str">
            <v>254  Сосиски Датские, ВЕС, ТМ КОЛБАСНЫЙ СТАНДАРТ ПОКОМ</v>
          </cell>
          <cell r="D44">
            <v>2.6760000000000002</v>
          </cell>
          <cell r="F44">
            <v>18.760000000000002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D45">
            <v>461.53</v>
          </cell>
          <cell r="F45">
            <v>436.53</v>
          </cell>
        </row>
        <row r="46">
          <cell r="A46" t="str">
            <v>257  Сосиски Молочные оригинальные ТМ Особый рецепт, ВЕС.   ПОКОМ</v>
          </cell>
          <cell r="D46">
            <v>48.789000000000001</v>
          </cell>
          <cell r="F46">
            <v>54.399000000000001</v>
          </cell>
        </row>
        <row r="47">
          <cell r="A47" t="str">
            <v>265  Колбаса Балыкбургская, ВЕС, ТМ Баварушка  ПОКОМ</v>
          </cell>
          <cell r="D47">
            <v>554.38499999999999</v>
          </cell>
          <cell r="F47">
            <v>520.55499999999995</v>
          </cell>
        </row>
        <row r="48">
          <cell r="A48" t="str">
            <v>266  Колбаса Филейбургская с сочным окороком, ВЕС, ТМ Баварушка  ПОКОМ</v>
          </cell>
          <cell r="D48">
            <v>497.59</v>
          </cell>
          <cell r="F48">
            <v>489.68299999999999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D49">
            <v>219.18299999999999</v>
          </cell>
          <cell r="F49">
            <v>217.846</v>
          </cell>
        </row>
        <row r="50">
          <cell r="A50" t="str">
            <v>321 Сосиски Сочинки по-баварски с сыром ТМ Стародворье в оболочке  ПОКОМ</v>
          </cell>
          <cell r="D50">
            <v>1.042</v>
          </cell>
          <cell r="F50">
            <v>2.09</v>
          </cell>
        </row>
        <row r="51">
          <cell r="A51" t="str">
            <v>383 Колбаса Сочинка по-европейски с сочной грудиной ТМ Стародворье в оболочке фиброуз в ва  Поком</v>
          </cell>
          <cell r="D51">
            <v>415.69099999999997</v>
          </cell>
          <cell r="F51">
            <v>398.98399999999998</v>
          </cell>
        </row>
        <row r="52">
          <cell r="A52" t="str">
            <v>384  Колбаса Сочинка по-фински с сочным окороком ТМ Стародворье в оболочке фиброуз в ва  Поком</v>
          </cell>
          <cell r="D52">
            <v>382.20100000000002</v>
          </cell>
          <cell r="F52">
            <v>365.42599999999999</v>
          </cell>
        </row>
        <row r="53">
          <cell r="A53" t="str">
            <v>411 Вареные колбасы «Муромская» Весовой п/а ТМ «Зареченские»  Поком</v>
          </cell>
          <cell r="D53">
            <v>10.538</v>
          </cell>
          <cell r="F53">
            <v>10.538</v>
          </cell>
        </row>
        <row r="54">
          <cell r="A54" t="str">
            <v>416 Вареные колбасы Докторская стародворская Золоченная в печи Весовые ц/о в/у Стародворье  Поком</v>
          </cell>
          <cell r="D54">
            <v>18.940000000000001</v>
          </cell>
          <cell r="F54">
            <v>38.747</v>
          </cell>
        </row>
        <row r="55">
          <cell r="A55" t="str">
            <v>425 Сосиски «Сочные без свинины» Весовые ТМ «Особый рецепт» 1,3 кг  Поком</v>
          </cell>
          <cell r="D55">
            <v>5.62</v>
          </cell>
          <cell r="F55">
            <v>5.62</v>
          </cell>
        </row>
        <row r="56">
          <cell r="A56" t="str">
            <v>441 Колбаса Стародворье Докторская стародворская Бордо вар п/а вес  Поком</v>
          </cell>
          <cell r="F56">
            <v>2.72</v>
          </cell>
        </row>
        <row r="57">
          <cell r="A57" t="str">
            <v>445 Сосиски Стародворье Сочинки Молочные п/а вес  Поком</v>
          </cell>
          <cell r="D57">
            <v>5.4870000000000001</v>
          </cell>
          <cell r="F57">
            <v>5.4870000000000001</v>
          </cell>
        </row>
        <row r="58">
          <cell r="A58" t="str">
            <v>БОНУС_229  Колбаса Молочная Дугушка, в/у, ВЕС, ТМ Стародворье   ПОКОМ</v>
          </cell>
          <cell r="D58">
            <v>3.278</v>
          </cell>
          <cell r="F58">
            <v>20.664000000000001</v>
          </cell>
        </row>
        <row r="59">
          <cell r="A59" t="str">
            <v>Логистический Партнер Шт</v>
          </cell>
          <cell r="D59">
            <v>3543</v>
          </cell>
          <cell r="F59">
            <v>3575</v>
          </cell>
        </row>
        <row r="60">
          <cell r="A60" t="str">
            <v>043  Ветчина Нежная ТМ Особый рецепт, п/а, 0,4кг    ПОКОМ</v>
          </cell>
          <cell r="D60">
            <v>18</v>
          </cell>
          <cell r="F60">
            <v>24</v>
          </cell>
        </row>
        <row r="61">
          <cell r="A61" t="str">
            <v>058  Колбаса Докторская Особая ТМ Особый рецепт,  0,5кг, ПОКОМ</v>
          </cell>
          <cell r="D61">
            <v>6</v>
          </cell>
          <cell r="F61">
            <v>6</v>
          </cell>
        </row>
        <row r="62">
          <cell r="A62" t="str">
            <v>059  Колбаса Докторская по-стародворски  0.5 кг, ПОКОМ</v>
          </cell>
          <cell r="D62">
            <v>10</v>
          </cell>
          <cell r="F62">
            <v>10</v>
          </cell>
        </row>
        <row r="63">
          <cell r="A63" t="str">
            <v>062  Колбаса Кракушка пряная с сальцем, 0.3кг в/у п/к, БАВАРУШКА ПОКОМ</v>
          </cell>
          <cell r="D63">
            <v>20</v>
          </cell>
          <cell r="F63">
            <v>18</v>
          </cell>
        </row>
        <row r="64">
          <cell r="A64" t="str">
            <v>064  Колбаса Молочная Дугушка, вектор 0,4 кг, ТМ Стародворье  ПОКОМ</v>
          </cell>
          <cell r="D64">
            <v>19</v>
          </cell>
          <cell r="F64">
            <v>23</v>
          </cell>
        </row>
        <row r="65">
          <cell r="A65" t="str">
            <v>065  Колбаса Молочная по-стародворски, 0,5кг,ПОКОМ</v>
          </cell>
          <cell r="D65">
            <v>2</v>
          </cell>
          <cell r="F65">
            <v>2</v>
          </cell>
        </row>
        <row r="66">
          <cell r="A66" t="str">
            <v>082  Колбаса Стародворская, 0,4кг, ТС Старый двор  ПОКОМ</v>
          </cell>
          <cell r="D66">
            <v>4</v>
          </cell>
        </row>
        <row r="67">
          <cell r="A67" t="str">
            <v>113  Чипсы сыровяленые из натурального филе, 0,025кг ТМ Ядрена Копоть ПОКОМ</v>
          </cell>
          <cell r="D67">
            <v>10</v>
          </cell>
          <cell r="F67">
            <v>10</v>
          </cell>
        </row>
        <row r="68">
          <cell r="A68" t="str">
            <v>116  Колбаса Балыкбурская с копченым балыком, в/у 0,35 кг срез, БАВАРУШКА ПОКОМ</v>
          </cell>
          <cell r="D68">
            <v>1</v>
          </cell>
        </row>
        <row r="69">
          <cell r="A69" t="str">
            <v>273  Сосиски Сочинки с сочной грудинкой, МГС 0.4кг,   ПОКОМ</v>
          </cell>
          <cell r="D69">
            <v>525</v>
          </cell>
          <cell r="F69">
            <v>522</v>
          </cell>
        </row>
        <row r="70">
          <cell r="A70" t="str">
            <v>301  Сосиски Сочинки по-баварски с сыром,  0.4кг, ТМ Стародворье  ПОКОМ</v>
          </cell>
          <cell r="D70">
            <v>327</v>
          </cell>
          <cell r="F70">
            <v>332</v>
          </cell>
        </row>
        <row r="71">
          <cell r="A71" t="str">
            <v>302  Сосиски Сочинки по-баварски,  0.4кг, ТМ Стародворье  ПОКОМ</v>
          </cell>
          <cell r="D71">
            <v>230</v>
          </cell>
          <cell r="F71">
            <v>232</v>
          </cell>
        </row>
        <row r="72">
          <cell r="A72" t="str">
            <v>309  Сосиски Сочинки с сыром 0,4 кг ТМ Стародворье  ПОКОМ</v>
          </cell>
          <cell r="D72">
            <v>403</v>
          </cell>
          <cell r="F72">
            <v>403</v>
          </cell>
        </row>
        <row r="73">
          <cell r="A73" t="str">
            <v>320  Сосиски Сочинки с сочным окороком 0,4 кг ТМ Стародворье  ПОКОМ</v>
          </cell>
          <cell r="D73">
            <v>611</v>
          </cell>
          <cell r="F73">
            <v>610</v>
          </cell>
        </row>
        <row r="74">
          <cell r="A74" t="str">
            <v>323 Колбаса варенокопченая Балыкбургская рубленая ТМ Баварушка срез 0,35 кг   ПОКОМ</v>
          </cell>
          <cell r="D74">
            <v>43</v>
          </cell>
          <cell r="F74">
            <v>42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D75">
            <v>14</v>
          </cell>
          <cell r="F75">
            <v>14</v>
          </cell>
        </row>
        <row r="76">
          <cell r="A76" t="str">
            <v>347 Паштет печеночный со сливочным маслом ТМ Стародворье ламистер 0,1 кг. Консервы   ПОКОМ</v>
          </cell>
          <cell r="D76">
            <v>15</v>
          </cell>
          <cell r="F76">
            <v>15</v>
          </cell>
        </row>
        <row r="77">
          <cell r="A77" t="str">
            <v>352  Сардельки Сочинки с сыром 0,4 кг ТМ Стародворье   ПОКОМ</v>
          </cell>
          <cell r="D77">
            <v>170</v>
          </cell>
          <cell r="F77">
            <v>173</v>
          </cell>
        </row>
        <row r="78">
          <cell r="A78" t="str">
            <v>355 Сос Молочные для завтрака ОР полиамид мгс 0,4 кг НД СК  ПОКОМ</v>
          </cell>
          <cell r="D78">
            <v>48</v>
          </cell>
          <cell r="F78">
            <v>48</v>
          </cell>
        </row>
        <row r="79">
          <cell r="A79" t="str">
            <v>371  Сосиски Сочинки Молочные 0,4 кг ТМ Стародворье  ПОКОМ</v>
          </cell>
          <cell r="D79">
            <v>590</v>
          </cell>
          <cell r="F79">
            <v>602</v>
          </cell>
        </row>
        <row r="80">
          <cell r="A80" t="str">
            <v>372  Сосиски Сочинки Сливочные 0,4 кг ТМ Стародворье  ПОКОМ</v>
          </cell>
          <cell r="D80">
            <v>236</v>
          </cell>
          <cell r="F80">
            <v>251</v>
          </cell>
        </row>
        <row r="81">
          <cell r="A81" t="str">
            <v>376  Сардельки Сочинки с сочным окороком ТМ Стародворье полиамид мгс ф/в 0,4 кг СК3</v>
          </cell>
          <cell r="D81">
            <v>6</v>
          </cell>
          <cell r="F81">
            <v>6</v>
          </cell>
        </row>
        <row r="82">
          <cell r="A82" t="str">
            <v>381  Сардельки Сочинки 0,4кг ТМ Стародворье  ПОКОМ</v>
          </cell>
          <cell r="D82">
            <v>153</v>
          </cell>
          <cell r="F82">
            <v>153</v>
          </cell>
        </row>
        <row r="83">
          <cell r="A83" t="str">
            <v>412 Вареные колбасы «Молочная с нежным филе» Фикс.вес 0,4 кг п/а ТМ «Особый рецепт»  Поком</v>
          </cell>
          <cell r="D83">
            <v>10</v>
          </cell>
          <cell r="F83">
            <v>10</v>
          </cell>
        </row>
        <row r="84">
          <cell r="A84" t="str">
            <v>414 Вареные колбасы Молочная По-стародворски Фирменная Фикс.вес 0,5 П/а Стародворье  Поком</v>
          </cell>
          <cell r="D84">
            <v>10</v>
          </cell>
          <cell r="F84">
            <v>10</v>
          </cell>
        </row>
        <row r="85">
          <cell r="A85" t="str">
            <v>418 С/к колбасы Мини-салями во вкусом бекона Ядрена копоть Фикс.вес 0,05 б/о Ядрена копоть  Поком</v>
          </cell>
          <cell r="D85">
            <v>10</v>
          </cell>
          <cell r="F85">
            <v>10</v>
          </cell>
        </row>
        <row r="86">
          <cell r="A86" t="str">
            <v>420 Паштеты «Печеночный с морковью ГОСТ» Фикс.вес 0,1 ТМ «Стародворье»  Поком</v>
          </cell>
          <cell r="D86">
            <v>12</v>
          </cell>
          <cell r="F86">
            <v>12</v>
          </cell>
        </row>
        <row r="87">
          <cell r="A87" t="str">
            <v>439 Колбаса Баварушка 130г Балыкбургская с мраморным балыком с/в  Поком</v>
          </cell>
          <cell r="D87">
            <v>4</v>
          </cell>
        </row>
        <row r="88">
          <cell r="A88" t="str">
            <v>440 Колбаса Стародворье 450г Сочинка с сочным окороком вар  Поком</v>
          </cell>
          <cell r="F88">
            <v>1</v>
          </cell>
        </row>
        <row r="89">
          <cell r="A89" t="str">
            <v>451 Сосиски «Баварские» Фикс.вес 0,35 П/а ТМ «Стародворье»  Поком</v>
          </cell>
          <cell r="D89">
            <v>29</v>
          </cell>
          <cell r="F89">
            <v>29</v>
          </cell>
        </row>
        <row r="90">
          <cell r="A90" t="str">
            <v>456 Колбаса вареная Сочинка ТМ Стародворье в оболочке полиамид 0,45 кг.Мясной продукт.  Поком</v>
          </cell>
          <cell r="D90">
            <v>1</v>
          </cell>
          <cell r="F90">
            <v>1</v>
          </cell>
        </row>
        <row r="91">
          <cell r="A91" t="str">
            <v>БОНУС_096  Сосиски Баварские,  0.42кг,ПОКОМ</v>
          </cell>
          <cell r="D91">
            <v>6</v>
          </cell>
          <cell r="F91">
            <v>6</v>
          </cell>
        </row>
        <row r="92">
          <cell r="A92" t="str">
            <v>ПОКОМ Логистический Партнер Заморозка</v>
          </cell>
          <cell r="D92">
            <v>12594.6</v>
          </cell>
          <cell r="F92">
            <v>12604.2</v>
          </cell>
        </row>
        <row r="93">
          <cell r="A93" t="str">
            <v>БОНУС_Пельмени Бульмени со сливочным маслом Горячая штучка 0,9 кг  ПОКОМ</v>
          </cell>
          <cell r="D93">
            <v>16</v>
          </cell>
          <cell r="F93">
            <v>16</v>
          </cell>
        </row>
        <row r="94">
          <cell r="A94" t="str">
            <v>Готовые чебупели острые с мясом Горячая штучка 0,3 кг зам  ПОКОМ</v>
          </cell>
          <cell r="D94">
            <v>77</v>
          </cell>
          <cell r="F94">
            <v>77</v>
          </cell>
        </row>
        <row r="95">
          <cell r="A95" t="str">
            <v>Готовые чебупели с ветчиной и сыром Горячая штучка 0,3кг зам  ПОКОМ</v>
          </cell>
          <cell r="D95">
            <v>574</v>
          </cell>
          <cell r="F95">
            <v>577</v>
          </cell>
        </row>
        <row r="96">
          <cell r="A96" t="str">
            <v>Готовые чебупели сочные с мясом ТМ Горячая штучка  0,3кг зам  ПОКОМ</v>
          </cell>
          <cell r="D96">
            <v>545</v>
          </cell>
          <cell r="F96">
            <v>548</v>
          </cell>
        </row>
        <row r="97">
          <cell r="A97" t="str">
            <v>Готовые чебуреки со свининой и говядиной ТМ Горячая штучка ТС Базовый ассортимент 0,36 кг  ПОКОМ</v>
          </cell>
          <cell r="D97">
            <v>156</v>
          </cell>
          <cell r="F97">
            <v>156</v>
          </cell>
        </row>
        <row r="98">
          <cell r="A98" t="str">
            <v>Жар-ладушки с клубникой и вишней. Жареные с начинкой.ВЕС  ПОКОМ</v>
          </cell>
          <cell r="D98">
            <v>3.7</v>
          </cell>
          <cell r="F98">
            <v>3.7</v>
          </cell>
        </row>
        <row r="99">
          <cell r="A99" t="str">
            <v>ЖАР-мени ТМ Зареченские ТС Зареченские продукты.   Поком</v>
          </cell>
          <cell r="D99">
            <v>214.5</v>
          </cell>
          <cell r="F99">
            <v>220</v>
          </cell>
        </row>
        <row r="100">
          <cell r="A100" t="str">
            <v>Круггетсы с сырным соусом ТМ Горячая штучка 0,25 кг зам  ПОКОМ</v>
          </cell>
          <cell r="D100">
            <v>15</v>
          </cell>
          <cell r="F100">
            <v>18</v>
          </cell>
        </row>
        <row r="101">
          <cell r="A101" t="str">
            <v>Круггетсы сочные ТМ Горячая штучка ТС Круггетсы 0,25 кг зам  ПОКОМ</v>
          </cell>
          <cell r="D101">
            <v>278</v>
          </cell>
          <cell r="F101">
            <v>278</v>
          </cell>
        </row>
        <row r="102">
          <cell r="A102" t="str">
            <v>Круггетсы сочные Хорека Весовые Пакет 3 кг Горячая штучка  Поком</v>
          </cell>
          <cell r="D102">
            <v>3</v>
          </cell>
          <cell r="F102">
            <v>3</v>
          </cell>
        </row>
        <row r="103">
          <cell r="A103" t="str">
            <v>Мини-сосиски в тесте "Фрайпики" 1,8кг ВЕС,  ПОКОМ</v>
          </cell>
          <cell r="D103">
            <v>10.8</v>
          </cell>
          <cell r="F103">
            <v>10.8</v>
          </cell>
        </row>
        <row r="104">
          <cell r="A104" t="str">
            <v>Мини-сосиски в тесте "Фрайпики" 3,7кг ВЕС, ТМ Зареченские  ПОКОМ</v>
          </cell>
          <cell r="D104">
            <v>74.099999999999994</v>
          </cell>
          <cell r="F104">
            <v>77.8</v>
          </cell>
        </row>
        <row r="105">
          <cell r="A105" t="str">
            <v>Мини-сосиски в тесте Фрайпики 1,8кг ВЕС ТМ Зареченские  Поком</v>
          </cell>
          <cell r="D105">
            <v>41.4</v>
          </cell>
          <cell r="F105">
            <v>41.4</v>
          </cell>
        </row>
        <row r="106">
          <cell r="A106" t="str">
            <v>Наггетсы из печи 0,25кг ТМ Вязанка ТС Няняггетсы Сливушки замор.  ПОКОМ</v>
          </cell>
          <cell r="D106">
            <v>460</v>
          </cell>
          <cell r="F106">
            <v>460</v>
          </cell>
        </row>
        <row r="107">
          <cell r="A107" t="str">
            <v>Наггетсы Нагетосы Сочная курочка в хруст панир со сметаной и зеленью ТМ Горячая штучка 0,25 ПОКОМ</v>
          </cell>
          <cell r="D107">
            <v>91</v>
          </cell>
          <cell r="F107">
            <v>91</v>
          </cell>
        </row>
        <row r="108">
          <cell r="A108" t="str">
            <v>Наггетсы Нагетосы Сочная курочка ТМ Горячая штучка 0,25 кг зам  ПОКОМ</v>
          </cell>
          <cell r="D108">
            <v>496</v>
          </cell>
          <cell r="F108">
            <v>484</v>
          </cell>
        </row>
        <row r="109">
          <cell r="A109" t="str">
            <v>Наггетсы с индейкой 0,25кг ТМ Вязанка ТС Няняггетсы Сливушки НД2 замор.  ПОКОМ</v>
          </cell>
          <cell r="D109">
            <v>545</v>
          </cell>
          <cell r="F109">
            <v>545</v>
          </cell>
        </row>
        <row r="110">
          <cell r="A110" t="str">
            <v>Наггетсы Хрустящие ТМ Зареченские ТС Зареченские продукты. Поком</v>
          </cell>
          <cell r="D110">
            <v>114</v>
          </cell>
          <cell r="F110">
            <v>114</v>
          </cell>
        </row>
        <row r="111">
          <cell r="A111" t="str">
            <v>Пельмени Grandmeni со сливочным маслом Горячая штучка 0,75 кг ПОКОМ</v>
          </cell>
          <cell r="D111">
            <v>170</v>
          </cell>
          <cell r="F111">
            <v>170</v>
          </cell>
        </row>
        <row r="112">
          <cell r="A112" t="str">
            <v>Пельмени Бигбули с мясом, Горячая штучка 0,9кг  ПОКОМ</v>
          </cell>
          <cell r="D112">
            <v>109</v>
          </cell>
          <cell r="F112">
            <v>109</v>
          </cell>
        </row>
        <row r="113">
          <cell r="A113" t="str">
            <v>Пельмени Бульмени с говядиной и свининой Горячая шт. 0,9 кг  ПОКОМ</v>
          </cell>
          <cell r="D113">
            <v>745</v>
          </cell>
          <cell r="F113">
            <v>744</v>
          </cell>
        </row>
        <row r="114">
          <cell r="A114" t="str">
            <v>Пельмени Бульмени с говядиной и свининой Горячая штучка 0,43  ПОКОМ</v>
          </cell>
          <cell r="D114">
            <v>72</v>
          </cell>
          <cell r="F114">
            <v>72</v>
          </cell>
        </row>
        <row r="115">
          <cell r="A115" t="str">
            <v>Пельмени Бульмени с говядиной и свининой Наваристые Горячая штучка ВЕС  ПОКОМ</v>
          </cell>
          <cell r="D115">
            <v>1050</v>
          </cell>
          <cell r="F115">
            <v>1090</v>
          </cell>
        </row>
        <row r="116">
          <cell r="A116" t="str">
            <v>Пельмени Бульмени со сливочным маслом Горячая штучка 0,9 кг  ПОКОМ</v>
          </cell>
          <cell r="D116">
            <v>1342</v>
          </cell>
          <cell r="F116">
            <v>1274</v>
          </cell>
        </row>
        <row r="117">
          <cell r="A117" t="str">
            <v>Пельмени Бульмени со сливочным маслом ТМ Горячая шт. 0,43 кг  ПОКОМ</v>
          </cell>
          <cell r="D117">
            <v>127</v>
          </cell>
          <cell r="F117">
            <v>127</v>
          </cell>
        </row>
        <row r="118">
          <cell r="A118" t="str">
            <v>Пельмени Мясорубские ТМ Стародворье фоу-пак равиоли 0,7 кг.  Поком</v>
          </cell>
          <cell r="D118">
            <v>421</v>
          </cell>
          <cell r="F118">
            <v>423</v>
          </cell>
        </row>
        <row r="119">
          <cell r="A119" t="str">
            <v>Пельмени Отборные с говядиной 0,9 кг НОВА ТМ Стародворье ТС Медвежье ушко  ПОКОМ</v>
          </cell>
          <cell r="D119">
            <v>85</v>
          </cell>
          <cell r="F119">
            <v>88</v>
          </cell>
        </row>
        <row r="120">
          <cell r="A120" t="str">
            <v>Пельмени С говядиной и свининой, ВЕС, ТМ Славница сфера пуговки  ПОКОМ</v>
          </cell>
          <cell r="D120">
            <v>1510</v>
          </cell>
          <cell r="F120">
            <v>1535</v>
          </cell>
        </row>
        <row r="121">
          <cell r="A121" t="str">
            <v>Пельмени Со свининой и говядиной ТМ Особый рецепт Любимая ложка 1,0 кг  ПОКОМ</v>
          </cell>
          <cell r="D121">
            <v>335</v>
          </cell>
          <cell r="F121">
            <v>335</v>
          </cell>
        </row>
        <row r="122">
          <cell r="A122" t="str">
            <v>Фрай-пицца с ветчиной и грибами 3,0 кг. ВЕС.  ПОКОМ</v>
          </cell>
          <cell r="D122">
            <v>3</v>
          </cell>
          <cell r="F122">
            <v>6</v>
          </cell>
        </row>
        <row r="123">
          <cell r="A123" t="str">
            <v>Фрай-пицца с ветчиной и грибами ТМ Зареченские ТС Зареченские продукты.  Поком</v>
          </cell>
          <cell r="D123">
            <v>21</v>
          </cell>
          <cell r="F123">
            <v>21</v>
          </cell>
        </row>
        <row r="124">
          <cell r="A124" t="str">
            <v>Хотстеры ТМ Горячая штучка ТС Хотстеры 0,25 кг зам  ПОКОМ</v>
          </cell>
          <cell r="D124">
            <v>519</v>
          </cell>
          <cell r="F124">
            <v>512</v>
          </cell>
        </row>
        <row r="125">
          <cell r="A125" t="str">
            <v>Хрустящие крылышки ТМ Зареченские ТС Зареченские продукты.   Поком</v>
          </cell>
          <cell r="D125">
            <v>32.4</v>
          </cell>
          <cell r="F125">
            <v>32.799999999999997</v>
          </cell>
        </row>
        <row r="126">
          <cell r="A126" t="str">
            <v>Чебупай сочное яблоко ТМ Горячая штучка ТС Чебупай 0,2 кг УВС.  зам  ПОКОМ</v>
          </cell>
          <cell r="D126">
            <v>71</v>
          </cell>
          <cell r="F126">
            <v>69</v>
          </cell>
        </row>
        <row r="127">
          <cell r="A127" t="str">
            <v>Чебупай спелая вишня ТМ Горячая штучка ТС Чебупай 0,2 кг УВС. зам  ПОКОМ</v>
          </cell>
          <cell r="D127">
            <v>82</v>
          </cell>
          <cell r="F127">
            <v>80</v>
          </cell>
        </row>
        <row r="128">
          <cell r="A128" t="str">
            <v>Чебупели с мясом Базовый ассортимент Фикс.вес 0,48 Лоток Горячая штучка ХХЛ  Поком</v>
          </cell>
          <cell r="D128">
            <v>125</v>
          </cell>
          <cell r="F128">
            <v>125</v>
          </cell>
        </row>
        <row r="129">
          <cell r="A129" t="str">
            <v>Чебупицца курочка по-итальянски Горячая штучка 0,25 кг зам  ПОКОМ</v>
          </cell>
          <cell r="D129">
            <v>664</v>
          </cell>
          <cell r="F129">
            <v>667</v>
          </cell>
        </row>
        <row r="130">
          <cell r="A130" t="str">
            <v>Чебупицца Пепперони ТМ Горячая штучка ТС Чебупицца 0.25кг зам  ПОКОМ</v>
          </cell>
          <cell r="D130">
            <v>659</v>
          </cell>
          <cell r="F130">
            <v>662</v>
          </cell>
        </row>
        <row r="131">
          <cell r="A131" t="str">
            <v>Чебуреки Мясные вес 2,7 кг ТМ Зареченские ТС Зареченские продукты   Поком</v>
          </cell>
          <cell r="D131">
            <v>2.7</v>
          </cell>
          <cell r="F131">
            <v>2.7</v>
          </cell>
        </row>
        <row r="132">
          <cell r="A132" t="str">
            <v>Чебуреки сочные ТМ Зареченские ТС Зареченские продукты.  Поком</v>
          </cell>
          <cell r="D132">
            <v>735</v>
          </cell>
          <cell r="F132">
            <v>739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108"/>
  <sheetViews>
    <sheetView tabSelected="1" workbookViewId="0">
      <pane ySplit="5" topLeftCell="A15" activePane="bottomLeft" state="frozen"/>
      <selection pane="bottomLeft" activeCell="Y21" sqref="Y21"/>
    </sheetView>
  </sheetViews>
  <sheetFormatPr defaultColWidth="10.5" defaultRowHeight="11.45" customHeight="1" outlineLevelRow="1" x14ac:dyDescent="0.2"/>
  <cols>
    <col min="1" max="1" width="60" style="1" customWidth="1"/>
    <col min="2" max="2" width="4.33203125" style="1" customWidth="1"/>
    <col min="3" max="6" width="6.83203125" style="1" customWidth="1"/>
    <col min="7" max="7" width="5" style="10" customWidth="1"/>
    <col min="8" max="8" width="5" style="31" customWidth="1"/>
    <col min="9" max="15" width="8.83203125" style="2" customWidth="1"/>
    <col min="16" max="16" width="19.6640625" style="2" customWidth="1"/>
    <col min="17" max="18" width="5.6640625" style="2" customWidth="1"/>
    <col min="19" max="21" width="8.33203125" style="2" customWidth="1"/>
    <col min="22" max="22" width="28.16406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35" t="s">
        <v>1</v>
      </c>
      <c r="B3" s="35" t="s">
        <v>2</v>
      </c>
      <c r="C3" s="38" t="s">
        <v>3</v>
      </c>
      <c r="D3" s="38"/>
      <c r="E3" s="38"/>
      <c r="F3" s="38"/>
      <c r="G3" s="10" t="s">
        <v>104</v>
      </c>
      <c r="H3" s="32" t="s">
        <v>105</v>
      </c>
      <c r="I3" s="2" t="s">
        <v>106</v>
      </c>
      <c r="J3" s="2" t="s">
        <v>107</v>
      </c>
      <c r="K3" s="2" t="s">
        <v>108</v>
      </c>
      <c r="L3" s="2" t="s">
        <v>108</v>
      </c>
      <c r="M3" s="2" t="s">
        <v>109</v>
      </c>
      <c r="N3" s="2" t="s">
        <v>108</v>
      </c>
      <c r="O3" s="11" t="s">
        <v>110</v>
      </c>
      <c r="P3" s="12"/>
      <c r="Q3" s="2" t="s">
        <v>111</v>
      </c>
      <c r="R3" s="2" t="s">
        <v>112</v>
      </c>
      <c r="S3" s="13" t="s">
        <v>113</v>
      </c>
      <c r="T3" s="13" t="s">
        <v>114</v>
      </c>
      <c r="U3" s="13" t="s">
        <v>119</v>
      </c>
      <c r="V3" s="2" t="s">
        <v>115</v>
      </c>
      <c r="W3" s="2" t="s">
        <v>116</v>
      </c>
    </row>
    <row r="4" spans="1:23" ht="26.1" customHeight="1" x14ac:dyDescent="0.2">
      <c r="A4" s="36"/>
      <c r="B4" s="37"/>
      <c r="C4" s="4" t="s">
        <v>4</v>
      </c>
      <c r="D4" s="4" t="s">
        <v>5</v>
      </c>
      <c r="E4" s="4" t="s">
        <v>6</v>
      </c>
      <c r="F4" s="4" t="s">
        <v>7</v>
      </c>
      <c r="H4" s="32" t="s">
        <v>105</v>
      </c>
      <c r="O4" s="11" t="s">
        <v>117</v>
      </c>
      <c r="P4" s="12" t="s">
        <v>118</v>
      </c>
      <c r="W4" s="2">
        <v>1</v>
      </c>
    </row>
    <row r="5" spans="1:23" ht="11.25" customHeight="1" x14ac:dyDescent="0.2">
      <c r="A5" s="8"/>
      <c r="B5" s="9"/>
      <c r="C5" s="4"/>
      <c r="D5" s="4"/>
      <c r="E5" s="14">
        <f t="shared" ref="E5:F5" si="0">SUM(E6:E214)</f>
        <v>17702.885999999995</v>
      </c>
      <c r="F5" s="14">
        <f t="shared" si="0"/>
        <v>2197.8160000000003</v>
      </c>
      <c r="H5" s="32"/>
      <c r="I5" s="14">
        <f t="shared" ref="I5:O5" si="1">SUM(I6:I214)</f>
        <v>17724.172999999999</v>
      </c>
      <c r="J5" s="14">
        <f t="shared" si="1"/>
        <v>-21.287000000000212</v>
      </c>
      <c r="K5" s="14">
        <f t="shared" si="1"/>
        <v>18982.323400000001</v>
      </c>
      <c r="L5" s="14">
        <f t="shared" si="1"/>
        <v>1300</v>
      </c>
      <c r="M5" s="14">
        <f t="shared" si="1"/>
        <v>3540.5771999999993</v>
      </c>
      <c r="N5" s="15">
        <f t="shared" si="1"/>
        <v>16415</v>
      </c>
      <c r="O5" s="16">
        <f t="shared" si="1"/>
        <v>0</v>
      </c>
      <c r="P5" s="17"/>
      <c r="S5" s="14">
        <f>SUM(S6:S214)</f>
        <v>2543.7346000000002</v>
      </c>
      <c r="T5" s="14">
        <f>SUM(T6:T214)</f>
        <v>3051.7055999999989</v>
      </c>
      <c r="U5" s="14">
        <f>SUM(U6:U214)</f>
        <v>3664.2799999999993</v>
      </c>
      <c r="W5" s="14">
        <f>SUM(W6:W214)</f>
        <v>13603.05</v>
      </c>
    </row>
    <row r="6" spans="1:23" ht="11.1" customHeight="1" x14ac:dyDescent="0.2">
      <c r="A6" s="5" t="s">
        <v>8</v>
      </c>
      <c r="B6" s="5" t="s">
        <v>9</v>
      </c>
      <c r="C6" s="6">
        <v>109.22799999999999</v>
      </c>
      <c r="D6" s="6">
        <v>58.457999999999998</v>
      </c>
      <c r="E6" s="6">
        <v>119.65300000000001</v>
      </c>
      <c r="F6" s="6">
        <v>-5.5119999999999996</v>
      </c>
      <c r="G6" s="10">
        <f>VLOOKUP(A6,[1]TDSheet!$A:$H,8,0)</f>
        <v>1</v>
      </c>
      <c r="H6" s="31">
        <f>VLOOKUP(A6,[1]TDSheet!$A:$I,9,0)</f>
        <v>50</v>
      </c>
      <c r="I6" s="2">
        <f>VLOOKUP(A6,[2]Бердянск!$A:$F,4,0)</f>
        <v>126.84</v>
      </c>
      <c r="J6" s="2">
        <f>E6-I6</f>
        <v>-7.1869999999999976</v>
      </c>
      <c r="K6" s="2">
        <f>VLOOKUP(A6,[1]TDSheet!$A:$Q,16,0)</f>
        <v>120</v>
      </c>
      <c r="M6" s="2">
        <f>E6/5</f>
        <v>23.930600000000002</v>
      </c>
      <c r="N6" s="18">
        <v>150</v>
      </c>
      <c r="O6" s="18"/>
      <c r="Q6" s="2">
        <f>(F6+K6+L6+N6)/M6</f>
        <v>11.052292880245375</v>
      </c>
      <c r="R6" s="2">
        <f>(F6+K6+L6)/M6</f>
        <v>4.784167551168796</v>
      </c>
      <c r="S6" s="2">
        <f>VLOOKUP(A6,[1]TDSheet!$A:$W,23,0)</f>
        <v>13.894600000000001</v>
      </c>
      <c r="T6" s="2">
        <f>VLOOKUP(A6,[1]TDSheet!$A:$X,24,0)</f>
        <v>13.821400000000001</v>
      </c>
      <c r="U6" s="2">
        <f>VLOOKUP(A6,[1]TDSheet!$A:$N,14,0)</f>
        <v>25.9498</v>
      </c>
      <c r="W6" s="2">
        <f>N6*G6</f>
        <v>150</v>
      </c>
    </row>
    <row r="7" spans="1:23" ht="11.1" customHeight="1" x14ac:dyDescent="0.2">
      <c r="A7" s="5" t="s">
        <v>10</v>
      </c>
      <c r="B7" s="5" t="s">
        <v>9</v>
      </c>
      <c r="C7" s="7"/>
      <c r="D7" s="6">
        <v>9.9749999999999996</v>
      </c>
      <c r="E7" s="6">
        <v>1</v>
      </c>
      <c r="F7" s="6">
        <v>8.9749999999999996</v>
      </c>
      <c r="G7" s="10">
        <v>1</v>
      </c>
      <c r="H7" s="31">
        <v>30</v>
      </c>
      <c r="I7" s="2">
        <f>VLOOKUP(A7,[2]Бердянск!$A:$F,4,0)</f>
        <v>1</v>
      </c>
      <c r="J7" s="2">
        <f t="shared" ref="J7:J70" si="2">E7-I7</f>
        <v>0</v>
      </c>
      <c r="M7" s="2">
        <f t="shared" ref="M7:M70" si="3">E7/5</f>
        <v>0.2</v>
      </c>
      <c r="N7" s="18"/>
      <c r="O7" s="18"/>
      <c r="Q7" s="2">
        <f t="shared" ref="Q7:Q70" si="4">(F7+K7+L7+N7)/M7</f>
        <v>44.874999999999993</v>
      </c>
      <c r="R7" s="2">
        <f t="shared" ref="R7:R70" si="5">(F7+K7+L7)/M7</f>
        <v>44.874999999999993</v>
      </c>
      <c r="S7" s="2">
        <v>0</v>
      </c>
      <c r="T7" s="2">
        <v>0</v>
      </c>
      <c r="U7" s="2">
        <v>0</v>
      </c>
      <c r="V7" s="13" t="s">
        <v>120</v>
      </c>
      <c r="W7" s="2">
        <f t="shared" ref="W7:W70" si="6">N7*G7</f>
        <v>0</v>
      </c>
    </row>
    <row r="8" spans="1:23" ht="11.1" customHeight="1" x14ac:dyDescent="0.2">
      <c r="A8" s="20" t="s">
        <v>123</v>
      </c>
      <c r="B8" s="20" t="s">
        <v>9</v>
      </c>
      <c r="C8" s="21"/>
      <c r="D8" s="22"/>
      <c r="E8" s="22"/>
      <c r="F8" s="22"/>
      <c r="G8" s="23">
        <v>0</v>
      </c>
      <c r="H8" s="31">
        <v>30</v>
      </c>
      <c r="J8" s="2">
        <f t="shared" si="2"/>
        <v>0</v>
      </c>
      <c r="M8" s="2">
        <f t="shared" si="3"/>
        <v>0</v>
      </c>
      <c r="N8" s="18"/>
      <c r="O8" s="18"/>
      <c r="Q8" s="2" t="e">
        <f t="shared" si="4"/>
        <v>#DIV/0!</v>
      </c>
      <c r="R8" s="2" t="e">
        <f t="shared" si="5"/>
        <v>#DIV/0!</v>
      </c>
      <c r="S8" s="2">
        <v>0</v>
      </c>
      <c r="T8" s="2">
        <f>VLOOKUP(A8,[1]TDSheet!$A:$X,24,0)</f>
        <v>1.3892</v>
      </c>
      <c r="U8" s="2">
        <f>VLOOKUP(A8,[1]TDSheet!$A:$N,14,0)</f>
        <v>0.5756</v>
      </c>
      <c r="V8" s="13" t="s">
        <v>124</v>
      </c>
      <c r="W8" s="2">
        <f t="shared" si="6"/>
        <v>0</v>
      </c>
    </row>
    <row r="9" spans="1:23" ht="11.1" customHeight="1" x14ac:dyDescent="0.2">
      <c r="A9" s="5" t="s">
        <v>11</v>
      </c>
      <c r="B9" s="5" t="s">
        <v>9</v>
      </c>
      <c r="C9" s="6">
        <v>130.86000000000001</v>
      </c>
      <c r="D9" s="6"/>
      <c r="E9" s="6">
        <v>105.61</v>
      </c>
      <c r="F9" s="6"/>
      <c r="G9" s="10">
        <f>VLOOKUP(A9,[1]TDSheet!$A:$H,8,0)</f>
        <v>1</v>
      </c>
      <c r="H9" s="31">
        <f>VLOOKUP(A9,[1]TDSheet!$A:$I,9,0)</f>
        <v>45</v>
      </c>
      <c r="I9" s="2">
        <f>VLOOKUP(A9,[2]Бердянск!$A:$F,4,0)</f>
        <v>107.84399999999999</v>
      </c>
      <c r="J9" s="2">
        <f t="shared" si="2"/>
        <v>-2.2339999999999947</v>
      </c>
      <c r="K9" s="2">
        <f>VLOOKUP(A9,[1]TDSheet!$A:$Q,16,0)</f>
        <v>140</v>
      </c>
      <c r="M9" s="2">
        <f t="shared" si="3"/>
        <v>21.122</v>
      </c>
      <c r="N9" s="18">
        <v>95</v>
      </c>
      <c r="O9" s="18"/>
      <c r="Q9" s="2">
        <f t="shared" si="4"/>
        <v>11.125840356026892</v>
      </c>
      <c r="R9" s="2">
        <f t="shared" si="5"/>
        <v>6.6281602121011272</v>
      </c>
      <c r="S9" s="2">
        <f>VLOOKUP(A9,[1]TDSheet!$A:$W,23,0)</f>
        <v>21.8474</v>
      </c>
      <c r="T9" s="2">
        <f>VLOOKUP(A9,[1]TDSheet!$A:$X,24,0)</f>
        <v>0.5968</v>
      </c>
      <c r="U9" s="2">
        <f>VLOOKUP(A9,[1]TDSheet!$A:$N,14,0)</f>
        <v>25.808800000000002</v>
      </c>
      <c r="W9" s="2">
        <f t="shared" si="6"/>
        <v>95</v>
      </c>
    </row>
    <row r="10" spans="1:23" ht="11.1" customHeight="1" x14ac:dyDescent="0.2">
      <c r="A10" s="5" t="s">
        <v>12</v>
      </c>
      <c r="B10" s="5" t="s">
        <v>9</v>
      </c>
      <c r="C10" s="6">
        <v>38.529000000000003</v>
      </c>
      <c r="D10" s="6">
        <v>107.498</v>
      </c>
      <c r="E10" s="6">
        <v>122.697</v>
      </c>
      <c r="F10" s="6">
        <v>-4.5289999999999999</v>
      </c>
      <c r="G10" s="10">
        <f>VLOOKUP(A10,[1]TDSheet!$A:$H,8,0)</f>
        <v>1</v>
      </c>
      <c r="H10" s="31">
        <f>VLOOKUP(A10,[1]TDSheet!$A:$I,9,0)</f>
        <v>45</v>
      </c>
      <c r="I10" s="2">
        <f>VLOOKUP(A10,[2]Бердянск!$A:$F,4,0)</f>
        <v>132.31800000000001</v>
      </c>
      <c r="J10" s="2">
        <f t="shared" si="2"/>
        <v>-9.6210000000000093</v>
      </c>
      <c r="K10" s="2">
        <f>VLOOKUP(A10,[1]TDSheet!$A:$Q,16,0)</f>
        <v>200</v>
      </c>
      <c r="M10" s="2">
        <f t="shared" si="3"/>
        <v>24.539400000000001</v>
      </c>
      <c r="N10" s="18">
        <v>75</v>
      </c>
      <c r="O10" s="18"/>
      <c r="Q10" s="2">
        <f t="shared" si="4"/>
        <v>11.021907626103328</v>
      </c>
      <c r="R10" s="2">
        <f t="shared" si="5"/>
        <v>7.9655981808846184</v>
      </c>
      <c r="S10" s="2">
        <f>VLOOKUP(A10,[1]TDSheet!$A:$W,23,0)</f>
        <v>21.277999999999999</v>
      </c>
      <c r="T10" s="2">
        <f>VLOOKUP(A10,[1]TDSheet!$A:$X,24,0)</f>
        <v>27.761599999999998</v>
      </c>
      <c r="U10" s="2">
        <f>VLOOKUP(A10,[1]TDSheet!$A:$N,14,0)</f>
        <v>39.537199999999999</v>
      </c>
      <c r="W10" s="2">
        <f t="shared" si="6"/>
        <v>75</v>
      </c>
    </row>
    <row r="11" spans="1:23" ht="11.1" customHeight="1" x14ac:dyDescent="0.2">
      <c r="A11" s="5" t="s">
        <v>125</v>
      </c>
      <c r="B11" s="5" t="s">
        <v>14</v>
      </c>
      <c r="C11" s="7"/>
      <c r="D11" s="6"/>
      <c r="E11" s="6"/>
      <c r="F11" s="6"/>
      <c r="G11" s="10">
        <f>VLOOKUP(A11,[1]TDSheet!$A:$H,8,0)</f>
        <v>0.4</v>
      </c>
      <c r="H11" s="31">
        <f>VLOOKUP(A11,[1]TDSheet!$A:$I,9,0)</f>
        <v>50</v>
      </c>
      <c r="J11" s="2">
        <f t="shared" si="2"/>
        <v>0</v>
      </c>
      <c r="K11" s="2">
        <f>VLOOKUP(A11,[1]TDSheet!$A:$Q,16,0)</f>
        <v>10</v>
      </c>
      <c r="M11" s="2">
        <f t="shared" si="3"/>
        <v>0</v>
      </c>
      <c r="N11" s="18"/>
      <c r="O11" s="18"/>
      <c r="Q11" s="2" t="e">
        <f t="shared" si="4"/>
        <v>#DIV/0!</v>
      </c>
      <c r="R11" s="2" t="e">
        <f t="shared" si="5"/>
        <v>#DIV/0!</v>
      </c>
      <c r="S11" s="2">
        <f>VLOOKUP(A11,[1]TDSheet!$A:$W,23,0)</f>
        <v>0</v>
      </c>
      <c r="T11" s="2">
        <f>VLOOKUP(A11,[1]TDSheet!$A:$X,24,0)</f>
        <v>5.6</v>
      </c>
      <c r="U11" s="2">
        <f>VLOOKUP(A11,[1]TDSheet!$A:$N,14,0)</f>
        <v>0</v>
      </c>
      <c r="V11" s="27" t="str">
        <f>VLOOKUP(A11,[1]TDSheet!$A:$Y,25,0)</f>
        <v>Разблокировать</v>
      </c>
      <c r="W11" s="2">
        <f t="shared" si="6"/>
        <v>0</v>
      </c>
    </row>
    <row r="12" spans="1:23" ht="11.1" customHeight="1" x14ac:dyDescent="0.2">
      <c r="A12" s="5" t="s">
        <v>13</v>
      </c>
      <c r="B12" s="5" t="s">
        <v>14</v>
      </c>
      <c r="C12" s="7"/>
      <c r="D12" s="6">
        <v>192</v>
      </c>
      <c r="E12" s="6">
        <v>89</v>
      </c>
      <c r="F12" s="6">
        <v>100</v>
      </c>
      <c r="G12" s="10">
        <f>VLOOKUP(A12,[1]TDSheet!$A:$H,8,0)</f>
        <v>0.45</v>
      </c>
      <c r="H12" s="31">
        <f>VLOOKUP(A12,[1]TDSheet!$A:$I,9,0)</f>
        <v>45</v>
      </c>
      <c r="I12" s="2">
        <f>VLOOKUP(A12,[2]Бердянск!$A:$F,4,0)</f>
        <v>95</v>
      </c>
      <c r="J12" s="2">
        <f t="shared" si="2"/>
        <v>-6</v>
      </c>
      <c r="M12" s="2">
        <f t="shared" si="3"/>
        <v>17.8</v>
      </c>
      <c r="N12" s="18">
        <v>100</v>
      </c>
      <c r="O12" s="18"/>
      <c r="Q12" s="2">
        <f t="shared" si="4"/>
        <v>11.235955056179774</v>
      </c>
      <c r="R12" s="2">
        <f t="shared" si="5"/>
        <v>5.6179775280898872</v>
      </c>
      <c r="S12" s="2">
        <f>VLOOKUP(A12,[1]TDSheet!$A:$W,23,0)</f>
        <v>24.6</v>
      </c>
      <c r="T12" s="2">
        <f>VLOOKUP(A12,[1]TDSheet!$A:$X,24,0)</f>
        <v>32</v>
      </c>
      <c r="U12" s="2">
        <f>VLOOKUP(A12,[1]TDSheet!$A:$N,14,0)</f>
        <v>0</v>
      </c>
      <c r="W12" s="2">
        <f t="shared" si="6"/>
        <v>45</v>
      </c>
    </row>
    <row r="13" spans="1:23" ht="11.1" customHeight="1" x14ac:dyDescent="0.2">
      <c r="A13" s="5" t="s">
        <v>15</v>
      </c>
      <c r="B13" s="5" t="s">
        <v>14</v>
      </c>
      <c r="C13" s="6">
        <v>90</v>
      </c>
      <c r="D13" s="6">
        <v>276</v>
      </c>
      <c r="E13" s="6">
        <v>159</v>
      </c>
      <c r="F13" s="6">
        <v>129</v>
      </c>
      <c r="G13" s="10">
        <f>VLOOKUP(A13,[1]TDSheet!$A:$H,8,0)</f>
        <v>0.45</v>
      </c>
      <c r="H13" s="31">
        <f>VLOOKUP(A13,[1]TDSheet!$A:$I,9,0)</f>
        <v>45</v>
      </c>
      <c r="I13" s="2">
        <f>VLOOKUP(A13,[2]Бердянск!$A:$F,4,0)</f>
        <v>169</v>
      </c>
      <c r="J13" s="2">
        <f t="shared" si="2"/>
        <v>-10</v>
      </c>
      <c r="K13" s="2">
        <f>VLOOKUP(A13,[1]TDSheet!$A:$Q,16,0)</f>
        <v>70.400000000000034</v>
      </c>
      <c r="M13" s="2">
        <f t="shared" si="3"/>
        <v>31.8</v>
      </c>
      <c r="N13" s="18">
        <v>150</v>
      </c>
      <c r="O13" s="18"/>
      <c r="Q13" s="2">
        <f t="shared" si="4"/>
        <v>10.987421383647799</v>
      </c>
      <c r="R13" s="2">
        <f t="shared" si="5"/>
        <v>6.2704402515723281</v>
      </c>
      <c r="S13" s="2">
        <f>VLOOKUP(A13,[1]TDSheet!$A:$W,23,0)</f>
        <v>27.8</v>
      </c>
      <c r="T13" s="2">
        <f>VLOOKUP(A13,[1]TDSheet!$A:$X,24,0)</f>
        <v>44.2</v>
      </c>
      <c r="U13" s="2">
        <f>VLOOKUP(A13,[1]TDSheet!$A:$N,14,0)</f>
        <v>29.8</v>
      </c>
      <c r="W13" s="2">
        <f t="shared" si="6"/>
        <v>67.5</v>
      </c>
    </row>
    <row r="14" spans="1:23" ht="11.1" customHeight="1" x14ac:dyDescent="0.2">
      <c r="A14" s="5" t="s">
        <v>16</v>
      </c>
      <c r="B14" s="5" t="s">
        <v>14</v>
      </c>
      <c r="C14" s="7"/>
      <c r="D14" s="6">
        <v>24</v>
      </c>
      <c r="E14" s="6">
        <v>8</v>
      </c>
      <c r="F14" s="6">
        <v>16</v>
      </c>
      <c r="G14" s="10">
        <f>VLOOKUP(A14,[1]TDSheet!$A:$H,8,0)</f>
        <v>0.5</v>
      </c>
      <c r="H14" s="31">
        <f>VLOOKUP(A14,[1]TDSheet!$A:$I,9,0)</f>
        <v>40</v>
      </c>
      <c r="I14" s="2">
        <f>VLOOKUP(A14,[2]Бердянск!$A:$F,4,0)</f>
        <v>8</v>
      </c>
      <c r="J14" s="2">
        <f t="shared" si="2"/>
        <v>0</v>
      </c>
      <c r="K14" s="2">
        <f>VLOOKUP(A14,[1]TDSheet!$A:$Q,16,0)</f>
        <v>10</v>
      </c>
      <c r="M14" s="2">
        <f t="shared" si="3"/>
        <v>1.6</v>
      </c>
      <c r="N14" s="18"/>
      <c r="O14" s="18"/>
      <c r="Q14" s="2">
        <f t="shared" si="4"/>
        <v>16.25</v>
      </c>
      <c r="R14" s="2">
        <f t="shared" si="5"/>
        <v>16.25</v>
      </c>
      <c r="S14" s="2">
        <f>VLOOKUP(A14,[1]TDSheet!$A:$W,23,0)</f>
        <v>0</v>
      </c>
      <c r="T14" s="2">
        <f>VLOOKUP(A14,[1]TDSheet!$A:$X,24,0)</f>
        <v>3.6</v>
      </c>
      <c r="U14" s="2">
        <f>VLOOKUP(A14,[1]TDSheet!$A:$N,14,0)</f>
        <v>0</v>
      </c>
      <c r="W14" s="2">
        <f t="shared" si="6"/>
        <v>0</v>
      </c>
    </row>
    <row r="15" spans="1:23" ht="11.1" customHeight="1" x14ac:dyDescent="0.2">
      <c r="A15" s="5" t="s">
        <v>17</v>
      </c>
      <c r="B15" s="5" t="s">
        <v>14</v>
      </c>
      <c r="C15" s="6">
        <v>44</v>
      </c>
      <c r="D15" s="6"/>
      <c r="E15" s="6">
        <v>35</v>
      </c>
      <c r="F15" s="6">
        <v>1</v>
      </c>
      <c r="G15" s="10">
        <f>VLOOKUP(A15,[1]TDSheet!$A:$H,8,0)</f>
        <v>0.35</v>
      </c>
      <c r="H15" s="31">
        <f>VLOOKUP(A15,[1]TDSheet!$A:$I,9,0)</f>
        <v>45</v>
      </c>
      <c r="I15" s="2">
        <f>VLOOKUP(A15,[2]Бердянск!$A:$F,4,0)</f>
        <v>32</v>
      </c>
      <c r="J15" s="2">
        <f t="shared" si="2"/>
        <v>3</v>
      </c>
      <c r="K15" s="2">
        <f>VLOOKUP(A15,[1]TDSheet!$A:$Q,16,0)</f>
        <v>25</v>
      </c>
      <c r="M15" s="2">
        <f t="shared" si="3"/>
        <v>7</v>
      </c>
      <c r="N15" s="18">
        <v>50</v>
      </c>
      <c r="O15" s="18"/>
      <c r="Q15" s="2">
        <f t="shared" si="4"/>
        <v>10.857142857142858</v>
      </c>
      <c r="R15" s="2">
        <f t="shared" si="5"/>
        <v>3.7142857142857144</v>
      </c>
      <c r="S15" s="2">
        <f>VLOOKUP(A15,[1]TDSheet!$A:$W,23,0)</f>
        <v>0.6</v>
      </c>
      <c r="T15" s="2">
        <f>VLOOKUP(A15,[1]TDSheet!$A:$X,24,0)</f>
        <v>1</v>
      </c>
      <c r="U15" s="2">
        <f>VLOOKUP(A15,[1]TDSheet!$A:$N,14,0)</f>
        <v>6.4</v>
      </c>
      <c r="W15" s="2">
        <f t="shared" si="6"/>
        <v>17.5</v>
      </c>
    </row>
    <row r="16" spans="1:23" ht="11.1" customHeight="1" x14ac:dyDescent="0.2">
      <c r="A16" s="5" t="s">
        <v>18</v>
      </c>
      <c r="B16" s="5" t="s">
        <v>14</v>
      </c>
      <c r="C16" s="6">
        <v>24</v>
      </c>
      <c r="D16" s="6"/>
      <c r="E16" s="6">
        <v>24</v>
      </c>
      <c r="F16" s="6">
        <v>-6</v>
      </c>
      <c r="G16" s="10">
        <f>VLOOKUP(A16,[1]TDSheet!$A:$H,8,0)</f>
        <v>0.4</v>
      </c>
      <c r="H16" s="31">
        <f>VLOOKUP(A16,[1]TDSheet!$A:$I,9,0)</f>
        <v>50</v>
      </c>
      <c r="I16" s="2">
        <f>VLOOKUP(A16,[2]Бердянск!$A:$F,4,0)</f>
        <v>18</v>
      </c>
      <c r="J16" s="2">
        <f t="shared" si="2"/>
        <v>6</v>
      </c>
      <c r="K16" s="2">
        <f>VLOOKUP(A16,[1]TDSheet!$A:$Q,16,0)</f>
        <v>5</v>
      </c>
      <c r="M16" s="2">
        <f t="shared" si="3"/>
        <v>4.8</v>
      </c>
      <c r="N16" s="18">
        <v>35</v>
      </c>
      <c r="O16" s="18"/>
      <c r="Q16" s="2">
        <f t="shared" si="4"/>
        <v>7.0833333333333339</v>
      </c>
      <c r="R16" s="2">
        <f t="shared" si="5"/>
        <v>-0.20833333333333334</v>
      </c>
      <c r="S16" s="2">
        <f>VLOOKUP(A16,[1]TDSheet!$A:$W,23,0)</f>
        <v>2</v>
      </c>
      <c r="T16" s="2">
        <f>VLOOKUP(A16,[1]TDSheet!$A:$X,24,0)</f>
        <v>0.8</v>
      </c>
      <c r="U16" s="2">
        <f>VLOOKUP(A16,[1]TDSheet!$A:$N,14,0)</f>
        <v>1.6</v>
      </c>
      <c r="W16" s="2">
        <f t="shared" si="6"/>
        <v>14</v>
      </c>
    </row>
    <row r="17" spans="1:23" ht="11.1" customHeight="1" x14ac:dyDescent="0.2">
      <c r="A17" s="5" t="s">
        <v>19</v>
      </c>
      <c r="B17" s="5" t="s">
        <v>14</v>
      </c>
      <c r="C17" s="6">
        <v>6</v>
      </c>
      <c r="D17" s="6"/>
      <c r="E17" s="6">
        <v>6</v>
      </c>
      <c r="F17" s="6"/>
      <c r="G17" s="10">
        <f>VLOOKUP(A17,[1]TDSheet!$A:$H,8,0)</f>
        <v>0.5</v>
      </c>
      <c r="H17" s="31">
        <f>VLOOKUP(A17,[1]TDSheet!$A:$I,9,0)</f>
        <v>60</v>
      </c>
      <c r="I17" s="2">
        <f>VLOOKUP(A17,[2]Бердянск!$A:$F,4,0)</f>
        <v>6</v>
      </c>
      <c r="J17" s="2">
        <f t="shared" si="2"/>
        <v>0</v>
      </c>
      <c r="K17" s="2">
        <f>VLOOKUP(A17,[1]TDSheet!$A:$Q,16,0)</f>
        <v>6</v>
      </c>
      <c r="M17" s="2">
        <f t="shared" si="3"/>
        <v>1.2</v>
      </c>
      <c r="N17" s="18">
        <v>10</v>
      </c>
      <c r="O17" s="18"/>
      <c r="Q17" s="2">
        <f t="shared" si="4"/>
        <v>13.333333333333334</v>
      </c>
      <c r="R17" s="2">
        <f t="shared" si="5"/>
        <v>5</v>
      </c>
      <c r="S17" s="2">
        <f>VLOOKUP(A17,[1]TDSheet!$A:$W,23,0)</f>
        <v>2</v>
      </c>
      <c r="T17" s="2">
        <f>VLOOKUP(A17,[1]TDSheet!$A:$X,24,0)</f>
        <v>4</v>
      </c>
      <c r="U17" s="2">
        <f>VLOOKUP(A17,[1]TDSheet!$A:$N,14,0)</f>
        <v>2</v>
      </c>
      <c r="V17" s="27" t="str">
        <f>VLOOKUP(A17,[1]TDSheet!$A:$Y,25,0)</f>
        <v>Разблокировать</v>
      </c>
      <c r="W17" s="2">
        <f t="shared" si="6"/>
        <v>5</v>
      </c>
    </row>
    <row r="18" spans="1:23" ht="11.1" customHeight="1" x14ac:dyDescent="0.2">
      <c r="A18" s="5" t="s">
        <v>20</v>
      </c>
      <c r="B18" s="5" t="s">
        <v>14</v>
      </c>
      <c r="C18" s="6">
        <v>14</v>
      </c>
      <c r="D18" s="6"/>
      <c r="E18" s="6">
        <v>10</v>
      </c>
      <c r="F18" s="6">
        <v>1</v>
      </c>
      <c r="G18" s="10">
        <f>VLOOKUP(A18,[1]TDSheet!$A:$H,8,0)</f>
        <v>0</v>
      </c>
      <c r="H18" s="31">
        <f>VLOOKUP(A18,[1]TDSheet!$A:$I,9,0)</f>
        <v>55</v>
      </c>
      <c r="I18" s="2">
        <f>VLOOKUP(A18,[2]Бердянск!$A:$F,4,0)</f>
        <v>10</v>
      </c>
      <c r="J18" s="2">
        <f t="shared" si="2"/>
        <v>0</v>
      </c>
      <c r="M18" s="2">
        <f t="shared" si="3"/>
        <v>2</v>
      </c>
      <c r="N18" s="18"/>
      <c r="O18" s="18"/>
      <c r="Q18" s="2">
        <f t="shared" si="4"/>
        <v>0.5</v>
      </c>
      <c r="R18" s="2">
        <f t="shared" si="5"/>
        <v>0.5</v>
      </c>
      <c r="S18" s="2">
        <f>VLOOKUP(A18,[1]TDSheet!$A:$W,23,0)</f>
        <v>1.2</v>
      </c>
      <c r="T18" s="2">
        <f>VLOOKUP(A18,[1]TDSheet!$A:$X,24,0)</f>
        <v>0</v>
      </c>
      <c r="U18" s="2">
        <f>VLOOKUP(A18,[1]TDSheet!$A:$N,14,0)</f>
        <v>2.2000000000000002</v>
      </c>
      <c r="V18" s="28" t="str">
        <f>VLOOKUP(A18,[1]TDSheet!$A:$Y,25,0)</f>
        <v>Заблокировать</v>
      </c>
      <c r="W18" s="2">
        <f t="shared" si="6"/>
        <v>0</v>
      </c>
    </row>
    <row r="19" spans="1:23" ht="11.1" customHeight="1" x14ac:dyDescent="0.2">
      <c r="A19" s="5" t="s">
        <v>21</v>
      </c>
      <c r="B19" s="5" t="s">
        <v>14</v>
      </c>
      <c r="C19" s="7"/>
      <c r="D19" s="6">
        <v>18</v>
      </c>
      <c r="E19" s="6">
        <v>18</v>
      </c>
      <c r="F19" s="6"/>
      <c r="G19" s="10">
        <f>VLOOKUP(A19,[1]TDSheet!$A:$H,8,0)</f>
        <v>0.3</v>
      </c>
      <c r="H19" s="31">
        <f>VLOOKUP(A19,[1]TDSheet!$A:$I,9,0)</f>
        <v>40</v>
      </c>
      <c r="I19" s="2">
        <f>VLOOKUP(A19,[2]Бердянск!$A:$F,4,0)</f>
        <v>20</v>
      </c>
      <c r="J19" s="2">
        <f t="shared" si="2"/>
        <v>-2</v>
      </c>
      <c r="M19" s="2">
        <f t="shared" si="3"/>
        <v>3.6</v>
      </c>
      <c r="N19" s="18">
        <v>30</v>
      </c>
      <c r="O19" s="18"/>
      <c r="Q19" s="2">
        <f t="shared" si="4"/>
        <v>8.3333333333333339</v>
      </c>
      <c r="R19" s="2">
        <f t="shared" si="5"/>
        <v>0</v>
      </c>
      <c r="S19" s="2">
        <f>VLOOKUP(A19,[1]TDSheet!$A:$W,23,0)</f>
        <v>0.6</v>
      </c>
      <c r="T19" s="2">
        <f>VLOOKUP(A19,[1]TDSheet!$A:$X,24,0)</f>
        <v>2.4</v>
      </c>
      <c r="U19" s="2">
        <f>VLOOKUP(A19,[1]TDSheet!$A:$N,14,0)</f>
        <v>0</v>
      </c>
      <c r="W19" s="2">
        <f t="shared" si="6"/>
        <v>9</v>
      </c>
    </row>
    <row r="20" spans="1:23" ht="11.1" customHeight="1" x14ac:dyDescent="0.2">
      <c r="A20" s="5" t="s">
        <v>22</v>
      </c>
      <c r="B20" s="5" t="s">
        <v>14</v>
      </c>
      <c r="C20" s="6">
        <v>30.114000000000001</v>
      </c>
      <c r="D20" s="6"/>
      <c r="E20" s="6">
        <v>23</v>
      </c>
      <c r="F20" s="6">
        <v>0.114</v>
      </c>
      <c r="G20" s="10">
        <f>VLOOKUP(A20,[1]TDSheet!$A:$H,8,0)</f>
        <v>0.4</v>
      </c>
      <c r="H20" s="31">
        <f>VLOOKUP(A20,[1]TDSheet!$A:$I,9,0)</f>
        <v>50</v>
      </c>
      <c r="I20" s="2">
        <f>VLOOKUP(A20,[2]Бердянск!$A:$F,4,0)</f>
        <v>19</v>
      </c>
      <c r="J20" s="2">
        <f t="shared" si="2"/>
        <v>4</v>
      </c>
      <c r="K20" s="2">
        <f>VLOOKUP(A20,[1]TDSheet!$A:$Q,16,0)</f>
        <v>13.885999999999999</v>
      </c>
      <c r="M20" s="2">
        <f t="shared" si="3"/>
        <v>4.5999999999999996</v>
      </c>
      <c r="N20" s="18">
        <v>40</v>
      </c>
      <c r="O20" s="18"/>
      <c r="Q20" s="2">
        <f t="shared" si="4"/>
        <v>11.739130434782609</v>
      </c>
      <c r="R20" s="2">
        <f t="shared" si="5"/>
        <v>3.0434782608695654</v>
      </c>
      <c r="S20" s="2">
        <f>VLOOKUP(A20,[1]TDSheet!$A:$W,23,0)</f>
        <v>2.9771999999999998</v>
      </c>
      <c r="T20" s="2">
        <f>VLOOKUP(A20,[1]TDSheet!$A:$X,24,0)</f>
        <v>1.6</v>
      </c>
      <c r="U20" s="2">
        <f>VLOOKUP(A20,[1]TDSheet!$A:$N,14,0)</f>
        <v>3</v>
      </c>
      <c r="W20" s="2">
        <f t="shared" si="6"/>
        <v>16</v>
      </c>
    </row>
    <row r="21" spans="1:23" ht="11.1" customHeight="1" x14ac:dyDescent="0.2">
      <c r="A21" s="5" t="s">
        <v>23</v>
      </c>
      <c r="B21" s="5" t="s">
        <v>14</v>
      </c>
      <c r="C21" s="6">
        <v>12</v>
      </c>
      <c r="D21" s="6"/>
      <c r="E21" s="6">
        <v>2</v>
      </c>
      <c r="F21" s="6"/>
      <c r="G21" s="10">
        <f>VLOOKUP(A21,[1]TDSheet!$A:$H,8,0)</f>
        <v>0</v>
      </c>
      <c r="H21" s="31">
        <f>VLOOKUP(A21,[1]TDSheet!$A:$I,9,0)</f>
        <v>55</v>
      </c>
      <c r="I21" s="2">
        <f>VLOOKUP(A21,[2]Бердянск!$A:$F,4,0)</f>
        <v>2</v>
      </c>
      <c r="J21" s="2">
        <f t="shared" si="2"/>
        <v>0</v>
      </c>
      <c r="M21" s="2">
        <f t="shared" si="3"/>
        <v>0.4</v>
      </c>
      <c r="N21" s="18"/>
      <c r="O21" s="18"/>
      <c r="Q21" s="2">
        <f t="shared" si="4"/>
        <v>0</v>
      </c>
      <c r="R21" s="2">
        <f t="shared" si="5"/>
        <v>0</v>
      </c>
      <c r="S21" s="2">
        <f>VLOOKUP(A21,[1]TDSheet!$A:$W,23,0)</f>
        <v>0</v>
      </c>
      <c r="T21" s="2">
        <f>VLOOKUP(A21,[1]TDSheet!$A:$X,24,0)</f>
        <v>0</v>
      </c>
      <c r="U21" s="2">
        <f>VLOOKUP(A21,[1]TDSheet!$A:$N,14,0)</f>
        <v>0</v>
      </c>
      <c r="V21" s="28" t="str">
        <f>VLOOKUP(A21,[1]TDSheet!$A:$Y,25,0)</f>
        <v>Заблокировать</v>
      </c>
      <c r="W21" s="2">
        <f t="shared" si="6"/>
        <v>0</v>
      </c>
    </row>
    <row r="22" spans="1:23" ht="11.1" customHeight="1" x14ac:dyDescent="0.2">
      <c r="A22" s="5" t="s">
        <v>24</v>
      </c>
      <c r="B22" s="5" t="s">
        <v>14</v>
      </c>
      <c r="C22" s="6">
        <v>2</v>
      </c>
      <c r="D22" s="6"/>
      <c r="E22" s="6"/>
      <c r="F22" s="6">
        <v>1</v>
      </c>
      <c r="G22" s="10">
        <f>VLOOKUP(A22,[1]TDSheet!$A:$H,8,0)</f>
        <v>0.35</v>
      </c>
      <c r="H22" s="31">
        <f>VLOOKUP(A22,[1]TDSheet!$A:$I,9,0)</f>
        <v>40</v>
      </c>
      <c r="J22" s="2">
        <f t="shared" si="2"/>
        <v>0</v>
      </c>
      <c r="K22" s="2">
        <f>VLOOKUP(A22,[1]TDSheet!$A:$Q,16,0)</f>
        <v>18</v>
      </c>
      <c r="M22" s="2">
        <f t="shared" si="3"/>
        <v>0</v>
      </c>
      <c r="N22" s="18"/>
      <c r="O22" s="18"/>
      <c r="Q22" s="2" t="e">
        <f t="shared" si="4"/>
        <v>#DIV/0!</v>
      </c>
      <c r="R22" s="2" t="e">
        <f t="shared" si="5"/>
        <v>#DIV/0!</v>
      </c>
      <c r="S22" s="2">
        <f>VLOOKUP(A22,[1]TDSheet!$A:$W,23,0)</f>
        <v>2.4</v>
      </c>
      <c r="T22" s="2">
        <f>VLOOKUP(A22,[1]TDSheet!$A:$X,24,0)</f>
        <v>0</v>
      </c>
      <c r="U22" s="2">
        <f>VLOOKUP(A22,[1]TDSheet!$A:$N,14,0)</f>
        <v>2.2000000000000002</v>
      </c>
      <c r="V22" s="27" t="str">
        <f>VLOOKUP(A22,[1]TDSheet!$A:$Y,25,0)</f>
        <v>Разблокировать</v>
      </c>
      <c r="W22" s="2">
        <f t="shared" si="6"/>
        <v>0</v>
      </c>
    </row>
    <row r="23" spans="1:23" ht="11.1" customHeight="1" x14ac:dyDescent="0.2">
      <c r="A23" s="5" t="s">
        <v>25</v>
      </c>
      <c r="B23" s="5" t="s">
        <v>14</v>
      </c>
      <c r="C23" s="6">
        <v>40</v>
      </c>
      <c r="D23" s="6"/>
      <c r="E23" s="6">
        <v>10</v>
      </c>
      <c r="F23" s="6">
        <v>30</v>
      </c>
      <c r="G23" s="10">
        <f>VLOOKUP(A23,[1]TDSheet!$A:$H,8,0)</f>
        <v>0</v>
      </c>
      <c r="H23" s="31">
        <f>VLOOKUP(A23,[1]TDSheet!$A:$I,9,0)</f>
        <v>120</v>
      </c>
      <c r="I23" s="2">
        <f>VLOOKUP(A23,[2]Бердянск!$A:$F,4,0)</f>
        <v>10</v>
      </c>
      <c r="J23" s="2">
        <f t="shared" si="2"/>
        <v>0</v>
      </c>
      <c r="M23" s="2">
        <f t="shared" si="3"/>
        <v>2</v>
      </c>
      <c r="N23" s="18"/>
      <c r="O23" s="18"/>
      <c r="Q23" s="2">
        <f t="shared" si="4"/>
        <v>15</v>
      </c>
      <c r="R23" s="2">
        <f t="shared" si="5"/>
        <v>15</v>
      </c>
      <c r="S23" s="2">
        <f>VLOOKUP(A23,[1]TDSheet!$A:$W,23,0)</f>
        <v>3.4</v>
      </c>
      <c r="T23" s="2">
        <f>VLOOKUP(A23,[1]TDSheet!$A:$X,24,0)</f>
        <v>1</v>
      </c>
      <c r="U23" s="2">
        <f>VLOOKUP(A23,[1]TDSheet!$A:$N,14,0)</f>
        <v>2.2000000000000002</v>
      </c>
      <c r="V23" s="28" t="str">
        <f>VLOOKUP(A23,[1]TDSheet!$A:$Y,25,0)</f>
        <v>Заблокировать</v>
      </c>
      <c r="W23" s="2">
        <f t="shared" si="6"/>
        <v>0</v>
      </c>
    </row>
    <row r="24" spans="1:23" ht="11.1" customHeight="1" x14ac:dyDescent="0.2">
      <c r="A24" s="5" t="s">
        <v>131</v>
      </c>
      <c r="B24" s="24" t="s">
        <v>14</v>
      </c>
      <c r="C24" s="6"/>
      <c r="D24" s="6"/>
      <c r="E24" s="6"/>
      <c r="F24" s="6"/>
      <c r="G24" s="10">
        <f>VLOOKUP(A24,[1]TDSheet!$A:$H,8,0)</f>
        <v>0.35</v>
      </c>
      <c r="H24" s="31">
        <v>45</v>
      </c>
      <c r="J24" s="2">
        <f t="shared" si="2"/>
        <v>0</v>
      </c>
      <c r="K24" s="2">
        <f>VLOOKUP(A24,[1]TDSheet!$A:$Q,16,0)</f>
        <v>6</v>
      </c>
      <c r="M24" s="2">
        <f t="shared" si="3"/>
        <v>0</v>
      </c>
      <c r="N24" s="18"/>
      <c r="O24" s="18"/>
      <c r="Q24" s="2" t="e">
        <f t="shared" si="4"/>
        <v>#DIV/0!</v>
      </c>
      <c r="R24" s="2" t="e">
        <f t="shared" si="5"/>
        <v>#DIV/0!</v>
      </c>
      <c r="S24" s="2">
        <f>VLOOKUP(A24,[1]TDSheet!$A:$W,23,0)</f>
        <v>0</v>
      </c>
      <c r="T24" s="2">
        <f>VLOOKUP(A24,[1]TDSheet!$A:$X,24,0)</f>
        <v>0</v>
      </c>
      <c r="U24" s="2">
        <f>VLOOKUP(A24,[1]TDSheet!$A:$N,14,0)</f>
        <v>0</v>
      </c>
      <c r="W24" s="2">
        <f t="shared" si="6"/>
        <v>0</v>
      </c>
    </row>
    <row r="25" spans="1:23" ht="11.1" customHeight="1" x14ac:dyDescent="0.2">
      <c r="A25" s="5" t="s">
        <v>126</v>
      </c>
      <c r="B25" s="5" t="s">
        <v>14</v>
      </c>
      <c r="C25" s="6"/>
      <c r="D25" s="6"/>
      <c r="E25" s="6"/>
      <c r="F25" s="6"/>
      <c r="G25" s="10">
        <f>VLOOKUP(A25,[1]TDSheet!$A:$H,8,0)</f>
        <v>0.35</v>
      </c>
      <c r="H25" s="31">
        <f>VLOOKUP(A25,[1]TDSheet!$A:$I,9,0)</f>
        <v>45</v>
      </c>
      <c r="I25" s="2">
        <f>VLOOKUP(A25,[2]Бердянск!$A:$F,4,0)</f>
        <v>1</v>
      </c>
      <c r="J25" s="2">
        <f t="shared" si="2"/>
        <v>-1</v>
      </c>
      <c r="K25" s="2">
        <f>VLOOKUP(A25,[1]TDSheet!$A:$Q,16,0)</f>
        <v>12</v>
      </c>
      <c r="M25" s="2">
        <f t="shared" si="3"/>
        <v>0</v>
      </c>
      <c r="N25" s="18"/>
      <c r="O25" s="18"/>
      <c r="Q25" s="2" t="e">
        <f t="shared" si="4"/>
        <v>#DIV/0!</v>
      </c>
      <c r="R25" s="2" t="e">
        <f t="shared" si="5"/>
        <v>#DIV/0!</v>
      </c>
      <c r="S25" s="2">
        <f>VLOOKUP(A25,[1]TDSheet!$A:$W,23,0)</f>
        <v>2.4</v>
      </c>
      <c r="T25" s="2">
        <f>VLOOKUP(A25,[1]TDSheet!$A:$X,24,0)</f>
        <v>7.6</v>
      </c>
      <c r="U25" s="2">
        <f>VLOOKUP(A25,[1]TDSheet!$A:$N,14,0)</f>
        <v>0.8</v>
      </c>
      <c r="V25" s="27" t="str">
        <f>VLOOKUP(A25,[1]TDSheet!$A:$Y,25,0)</f>
        <v>Разблокировать</v>
      </c>
      <c r="W25" s="2">
        <f t="shared" si="6"/>
        <v>0</v>
      </c>
    </row>
    <row r="26" spans="1:23" ht="11.1" customHeight="1" x14ac:dyDescent="0.2">
      <c r="A26" s="5" t="s">
        <v>26</v>
      </c>
      <c r="B26" s="5" t="s">
        <v>9</v>
      </c>
      <c r="C26" s="6">
        <v>119.78400000000001</v>
      </c>
      <c r="D26" s="6">
        <v>137.08000000000001</v>
      </c>
      <c r="E26" s="6">
        <v>151.51400000000001</v>
      </c>
      <c r="F26" s="6"/>
      <c r="G26" s="10">
        <f>VLOOKUP(A26,[1]TDSheet!$A:$H,8,0)</f>
        <v>1</v>
      </c>
      <c r="H26" s="31">
        <f>VLOOKUP(A26,[1]TDSheet!$A:$I,9,0)</f>
        <v>55</v>
      </c>
      <c r="I26" s="2">
        <f>VLOOKUP(A26,[2]Бердянск!$A:$F,4,0)</f>
        <v>145.23400000000001</v>
      </c>
      <c r="J26" s="2">
        <f t="shared" si="2"/>
        <v>6.2800000000000011</v>
      </c>
      <c r="K26" s="2">
        <f>VLOOKUP(A26,[1]TDSheet!$A:$Q,16,0)</f>
        <v>172.71759999999998</v>
      </c>
      <c r="M26" s="2">
        <f t="shared" si="3"/>
        <v>30.302800000000001</v>
      </c>
      <c r="N26" s="18">
        <v>160</v>
      </c>
      <c r="O26" s="18"/>
      <c r="Q26" s="2">
        <f t="shared" si="4"/>
        <v>10.979764246208269</v>
      </c>
      <c r="R26" s="2">
        <f t="shared" si="5"/>
        <v>5.6997241179032949</v>
      </c>
      <c r="S26" s="2">
        <f>VLOOKUP(A26,[1]TDSheet!$A:$W,23,0)</f>
        <v>19.6556</v>
      </c>
      <c r="T26" s="2">
        <f>VLOOKUP(A26,[1]TDSheet!$A:$X,24,0)</f>
        <v>24.0412</v>
      </c>
      <c r="U26" s="2">
        <f>VLOOKUP(A26,[1]TDSheet!$A:$N,14,0)</f>
        <v>27.79</v>
      </c>
      <c r="W26" s="2">
        <f t="shared" si="6"/>
        <v>160</v>
      </c>
    </row>
    <row r="27" spans="1:23" ht="11.1" customHeight="1" x14ac:dyDescent="0.2">
      <c r="A27" s="5" t="s">
        <v>27</v>
      </c>
      <c r="B27" s="5" t="s">
        <v>9</v>
      </c>
      <c r="C27" s="6">
        <v>2022.644</v>
      </c>
      <c r="D27" s="6">
        <v>1036.4100000000001</v>
      </c>
      <c r="E27" s="6">
        <v>2384.9070000000002</v>
      </c>
      <c r="F27" s="6">
        <v>-15.195</v>
      </c>
      <c r="G27" s="10">
        <f>VLOOKUP(A27,[1]TDSheet!$A:$H,8,0)</f>
        <v>1</v>
      </c>
      <c r="H27" s="31">
        <f>VLOOKUP(A27,[1]TDSheet!$A:$I,9,0)</f>
        <v>50</v>
      </c>
      <c r="I27" s="2">
        <f>VLOOKUP(A27,[2]Бердянск!$A:$F,4,0)</f>
        <v>2370.7820000000002</v>
      </c>
      <c r="J27" s="2">
        <f t="shared" si="2"/>
        <v>14.125</v>
      </c>
      <c r="K27" s="2">
        <f>VLOOKUP(A27,[1]TDSheet!$A:$Q,16,0)</f>
        <v>4500</v>
      </c>
      <c r="M27" s="2">
        <f t="shared" si="3"/>
        <v>476.98140000000001</v>
      </c>
      <c r="N27" s="18">
        <v>760</v>
      </c>
      <c r="O27" s="18"/>
      <c r="Q27" s="2">
        <f t="shared" si="4"/>
        <v>10.995827090951556</v>
      </c>
      <c r="R27" s="2">
        <f t="shared" si="5"/>
        <v>9.4024735555726071</v>
      </c>
      <c r="S27" s="2">
        <f>VLOOKUP(A27,[1]TDSheet!$A:$W,23,0)</f>
        <v>398.95760000000001</v>
      </c>
      <c r="T27" s="2">
        <f>VLOOKUP(A27,[1]TDSheet!$A:$X,24,0)</f>
        <v>433.91999999999996</v>
      </c>
      <c r="U27" s="2">
        <f>VLOOKUP(A27,[1]TDSheet!$A:$N,14,0)</f>
        <v>618.85720000000003</v>
      </c>
      <c r="W27" s="2">
        <f t="shared" si="6"/>
        <v>760</v>
      </c>
    </row>
    <row r="28" spans="1:23" ht="11.1" customHeight="1" x14ac:dyDescent="0.2">
      <c r="A28" s="5" t="s">
        <v>28</v>
      </c>
      <c r="B28" s="5" t="s">
        <v>9</v>
      </c>
      <c r="C28" s="6">
        <v>-13.218999999999999</v>
      </c>
      <c r="D28" s="6">
        <v>231.608</v>
      </c>
      <c r="E28" s="6">
        <v>229.572</v>
      </c>
      <c r="F28" s="6">
        <v>-14.707000000000001</v>
      </c>
      <c r="G28" s="10">
        <f>VLOOKUP(A28,[1]TDSheet!$A:$H,8,0)</f>
        <v>1</v>
      </c>
      <c r="H28" s="31">
        <f>VLOOKUP(A28,[1]TDSheet!$A:$I,9,0)</f>
        <v>55</v>
      </c>
      <c r="I28" s="2">
        <f>VLOOKUP(A28,[2]Бердянск!$A:$F,4,0)</f>
        <v>224.30799999999999</v>
      </c>
      <c r="J28" s="2">
        <f t="shared" si="2"/>
        <v>5.26400000000001</v>
      </c>
      <c r="K28" s="2">
        <f>VLOOKUP(A28,[1]TDSheet!$A:$Q,16,0)</f>
        <v>100</v>
      </c>
      <c r="M28" s="2">
        <f t="shared" si="3"/>
        <v>45.914400000000001</v>
      </c>
      <c r="N28" s="18">
        <v>375</v>
      </c>
      <c r="O28" s="18"/>
      <c r="Q28" s="2">
        <f t="shared" si="4"/>
        <v>10.025024828811876</v>
      </c>
      <c r="R28" s="2">
        <f t="shared" si="5"/>
        <v>1.8576525011761018</v>
      </c>
      <c r="S28" s="2">
        <f>VLOOKUP(A28,[1]TDSheet!$A:$W,23,0)</f>
        <v>13.9496</v>
      </c>
      <c r="T28" s="2">
        <f>VLOOKUP(A28,[1]TDSheet!$A:$X,24,0)</f>
        <v>37.731400000000001</v>
      </c>
      <c r="U28" s="2">
        <f>VLOOKUP(A28,[1]TDSheet!$A:$N,14,0)</f>
        <v>5.2446000000000002</v>
      </c>
      <c r="W28" s="2">
        <f t="shared" si="6"/>
        <v>375</v>
      </c>
    </row>
    <row r="29" spans="1:23" ht="11.1" customHeight="1" x14ac:dyDescent="0.2">
      <c r="A29" s="5" t="s">
        <v>127</v>
      </c>
      <c r="B29" s="5" t="s">
        <v>9</v>
      </c>
      <c r="C29" s="6"/>
      <c r="D29" s="6"/>
      <c r="E29" s="6"/>
      <c r="F29" s="6"/>
      <c r="G29" s="10">
        <f>VLOOKUP(A29,[1]TDSheet!$A:$H,8,0)</f>
        <v>1</v>
      </c>
      <c r="H29" s="31">
        <f>VLOOKUP(A29,[1]TDSheet!$A:$I,9,0)</f>
        <v>60</v>
      </c>
      <c r="J29" s="2">
        <f t="shared" si="2"/>
        <v>0</v>
      </c>
      <c r="K29" s="2">
        <f>VLOOKUP(A29,[1]TDSheet!$A:$Q,16,0)</f>
        <v>3</v>
      </c>
      <c r="M29" s="2">
        <f t="shared" si="3"/>
        <v>0</v>
      </c>
      <c r="N29" s="18"/>
      <c r="O29" s="18"/>
      <c r="Q29" s="2" t="e">
        <f t="shared" si="4"/>
        <v>#DIV/0!</v>
      </c>
      <c r="R29" s="2" t="e">
        <f t="shared" si="5"/>
        <v>#DIV/0!</v>
      </c>
      <c r="S29" s="2">
        <f>VLOOKUP(A29,[1]TDSheet!$A:$W,23,0)</f>
        <v>8.14</v>
      </c>
      <c r="T29" s="2">
        <f>VLOOKUP(A29,[1]TDSheet!$A:$X,24,0)</f>
        <v>3.7311999999999999</v>
      </c>
      <c r="U29" s="2">
        <f>VLOOKUP(A29,[1]TDSheet!$A:$N,14,0)</f>
        <v>4.9272</v>
      </c>
      <c r="V29" s="27" t="str">
        <f>VLOOKUP(A29,[1]TDSheet!$A:$Y,25,0)</f>
        <v>Разблокировать</v>
      </c>
      <c r="W29" s="2">
        <f t="shared" si="6"/>
        <v>0</v>
      </c>
    </row>
    <row r="30" spans="1:23" ht="11.1" customHeight="1" x14ac:dyDescent="0.2">
      <c r="A30" s="5" t="s">
        <v>29</v>
      </c>
      <c r="B30" s="5" t="s">
        <v>9</v>
      </c>
      <c r="C30" s="6">
        <v>1516.48</v>
      </c>
      <c r="D30" s="6">
        <v>1695.35</v>
      </c>
      <c r="E30" s="6">
        <v>2481.8429999999998</v>
      </c>
      <c r="F30" s="6">
        <v>104.684</v>
      </c>
      <c r="G30" s="10">
        <f>VLOOKUP(A30,[1]TDSheet!$A:$H,8,0)</f>
        <v>1</v>
      </c>
      <c r="H30" s="31">
        <f>VLOOKUP(A30,[1]TDSheet!$A:$I,9,0)</f>
        <v>60</v>
      </c>
      <c r="I30" s="2">
        <f>VLOOKUP(A30,[2]Бердянск!$A:$F,4,0)</f>
        <v>2535.991</v>
      </c>
      <c r="J30" s="2">
        <f t="shared" si="2"/>
        <v>-54.148000000000138</v>
      </c>
      <c r="K30" s="2">
        <f>VLOOKUP(A30,[1]TDSheet!$A:$Q,16,0)</f>
        <v>2590.3277999999991</v>
      </c>
      <c r="M30" s="2">
        <f t="shared" si="3"/>
        <v>496.36859999999996</v>
      </c>
      <c r="N30" s="18">
        <v>2870</v>
      </c>
      <c r="O30" s="18"/>
      <c r="Q30" s="2">
        <f t="shared" si="4"/>
        <v>11.211450119931035</v>
      </c>
      <c r="R30" s="2">
        <f t="shared" si="5"/>
        <v>5.4294566578143737</v>
      </c>
      <c r="S30" s="2">
        <f>VLOOKUP(A30,[1]TDSheet!$A:$W,23,0)</f>
        <v>298.42840000000001</v>
      </c>
      <c r="T30" s="2">
        <f>VLOOKUP(A30,[1]TDSheet!$A:$X,24,0)</f>
        <v>353.97500000000002</v>
      </c>
      <c r="U30" s="2">
        <f>VLOOKUP(A30,[1]TDSheet!$A:$N,14,0)</f>
        <v>408.90359999999998</v>
      </c>
      <c r="W30" s="2">
        <f t="shared" si="6"/>
        <v>2870</v>
      </c>
    </row>
    <row r="31" spans="1:23" ht="21.95" customHeight="1" x14ac:dyDescent="0.2">
      <c r="A31" s="5" t="s">
        <v>30</v>
      </c>
      <c r="B31" s="5" t="s">
        <v>9</v>
      </c>
      <c r="C31" s="6">
        <v>53.972000000000001</v>
      </c>
      <c r="D31" s="6"/>
      <c r="E31" s="6">
        <v>23.263999999999999</v>
      </c>
      <c r="F31" s="6">
        <v>30.707999999999998</v>
      </c>
      <c r="G31" s="10">
        <f>VLOOKUP(A31,[1]TDSheet!$A:$H,8,0)</f>
        <v>1</v>
      </c>
      <c r="H31" s="31">
        <f>VLOOKUP(A31,[1]TDSheet!$A:$I,9,0)</f>
        <v>55</v>
      </c>
      <c r="I31" s="2">
        <f>VLOOKUP(A31,[2]Бердянск!$A:$F,4,0)</f>
        <v>19.064</v>
      </c>
      <c r="J31" s="2">
        <f t="shared" si="2"/>
        <v>4.1999999999999993</v>
      </c>
      <c r="M31" s="2">
        <f t="shared" si="3"/>
        <v>4.6528</v>
      </c>
      <c r="N31" s="18">
        <v>20</v>
      </c>
      <c r="O31" s="18"/>
      <c r="Q31" s="2">
        <f t="shared" si="4"/>
        <v>10.898383768913343</v>
      </c>
      <c r="R31" s="2">
        <f t="shared" si="5"/>
        <v>6.5998968363136168</v>
      </c>
      <c r="S31" s="2">
        <f>VLOOKUP(A31,[1]TDSheet!$A:$W,23,0)</f>
        <v>0</v>
      </c>
      <c r="T31" s="2">
        <f>VLOOKUP(A31,[1]TDSheet!$A:$X,24,0)</f>
        <v>0</v>
      </c>
      <c r="U31" s="2">
        <f>VLOOKUP(A31,[1]TDSheet!$A:$N,14,0)</f>
        <v>0</v>
      </c>
      <c r="W31" s="2">
        <f t="shared" si="6"/>
        <v>20</v>
      </c>
    </row>
    <row r="32" spans="1:23" ht="11.1" customHeight="1" x14ac:dyDescent="0.2">
      <c r="A32" s="5" t="s">
        <v>31</v>
      </c>
      <c r="B32" s="5" t="s">
        <v>9</v>
      </c>
      <c r="C32" s="6">
        <v>11.474</v>
      </c>
      <c r="D32" s="6">
        <v>36.85</v>
      </c>
      <c r="E32" s="6">
        <v>35.956000000000003</v>
      </c>
      <c r="F32" s="6">
        <v>-0.874</v>
      </c>
      <c r="G32" s="10">
        <f>VLOOKUP(A32,[1]TDSheet!$A:$H,8,0)</f>
        <v>1</v>
      </c>
      <c r="H32" s="31">
        <f>VLOOKUP(A32,[1]TDSheet!$A:$I,9,0)</f>
        <v>50</v>
      </c>
      <c r="I32" s="2">
        <f>VLOOKUP(A32,[2]Бердянск!$A:$F,4,0)</f>
        <v>34.206000000000003</v>
      </c>
      <c r="J32" s="2">
        <f t="shared" si="2"/>
        <v>1.75</v>
      </c>
      <c r="K32" s="2">
        <f>VLOOKUP(A32,[1]TDSheet!$A:$Q,16,0)</f>
        <v>85</v>
      </c>
      <c r="M32" s="2">
        <f t="shared" si="3"/>
        <v>7.1912000000000003</v>
      </c>
      <c r="N32" s="18"/>
      <c r="O32" s="18"/>
      <c r="Q32" s="2">
        <f t="shared" si="4"/>
        <v>11.698464790299255</v>
      </c>
      <c r="R32" s="2">
        <f t="shared" si="5"/>
        <v>11.698464790299255</v>
      </c>
      <c r="S32" s="2">
        <f>VLOOKUP(A32,[1]TDSheet!$A:$W,23,0)</f>
        <v>2.6559999999999997</v>
      </c>
      <c r="T32" s="2">
        <f>VLOOKUP(A32,[1]TDSheet!$A:$X,24,0)</f>
        <v>11.4468</v>
      </c>
      <c r="U32" s="2">
        <f>VLOOKUP(A32,[1]TDSheet!$A:$N,14,0)</f>
        <v>18.419</v>
      </c>
      <c r="W32" s="2">
        <f t="shared" si="6"/>
        <v>0</v>
      </c>
    </row>
    <row r="33" spans="1:23" ht="11.1" customHeight="1" x14ac:dyDescent="0.2">
      <c r="A33" s="5" t="s">
        <v>32</v>
      </c>
      <c r="B33" s="5" t="s">
        <v>9</v>
      </c>
      <c r="C33" s="7"/>
      <c r="D33" s="6">
        <v>227.68</v>
      </c>
      <c r="E33" s="6">
        <v>259.48599999999999</v>
      </c>
      <c r="F33" s="6">
        <v>-32.686</v>
      </c>
      <c r="G33" s="10">
        <f>VLOOKUP(A33,[1]TDSheet!$A:$H,8,0)</f>
        <v>1</v>
      </c>
      <c r="H33" s="31">
        <f>VLOOKUP(A33,[1]TDSheet!$A:$I,9,0)</f>
        <v>55</v>
      </c>
      <c r="I33" s="2">
        <f>VLOOKUP(A33,[2]Бердянск!$A:$F,4,0)</f>
        <v>223.03899999999999</v>
      </c>
      <c r="J33" s="2">
        <f t="shared" si="2"/>
        <v>36.447000000000003</v>
      </c>
      <c r="K33" s="2">
        <f>VLOOKUP(A33,[1]TDSheet!$A:$Q,16,0)</f>
        <v>40.476999999999933</v>
      </c>
      <c r="M33" s="2">
        <f t="shared" si="3"/>
        <v>51.897199999999998</v>
      </c>
      <c r="N33" s="18">
        <v>460</v>
      </c>
      <c r="O33" s="18"/>
      <c r="Q33" s="2">
        <f t="shared" si="4"/>
        <v>9.0138003591715918</v>
      </c>
      <c r="R33" s="2">
        <f t="shared" si="5"/>
        <v>0.15012370609589598</v>
      </c>
      <c r="S33" s="2">
        <f>VLOOKUP(A33,[1]TDSheet!$A:$W,23,0)</f>
        <v>17.078800000000001</v>
      </c>
      <c r="T33" s="2">
        <f>VLOOKUP(A33,[1]TDSheet!$A:$X,24,0)</f>
        <v>38.666600000000003</v>
      </c>
      <c r="U33" s="2">
        <f>VLOOKUP(A33,[1]TDSheet!$A:$N,14,0)</f>
        <v>24.907</v>
      </c>
      <c r="W33" s="2">
        <f t="shared" si="6"/>
        <v>460</v>
      </c>
    </row>
    <row r="34" spans="1:23" ht="11.1" customHeight="1" x14ac:dyDescent="0.2">
      <c r="A34" s="5" t="s">
        <v>33</v>
      </c>
      <c r="B34" s="5" t="s">
        <v>9</v>
      </c>
      <c r="C34" s="6">
        <v>1019.6369999999999</v>
      </c>
      <c r="D34" s="6">
        <v>1449.115</v>
      </c>
      <c r="E34" s="6">
        <v>1970.221</v>
      </c>
      <c r="F34" s="6">
        <v>-30.994</v>
      </c>
      <c r="G34" s="10">
        <f>VLOOKUP(A34,[1]TDSheet!$A:$H,8,0)</f>
        <v>1</v>
      </c>
      <c r="H34" s="31">
        <f>VLOOKUP(A34,[1]TDSheet!$A:$I,9,0)</f>
        <v>60</v>
      </c>
      <c r="I34" s="2">
        <f>VLOOKUP(A34,[2]Бердянск!$A:$F,4,0)</f>
        <v>1943.163</v>
      </c>
      <c r="J34" s="2">
        <f t="shared" si="2"/>
        <v>27.057999999999993</v>
      </c>
      <c r="K34" s="2">
        <f>VLOOKUP(A34,[1]TDSheet!$A:$Q,16,0)</f>
        <v>2120</v>
      </c>
      <c r="L34" s="2">
        <f>VLOOKUP(A34,[1]TDSheet!$A:$Q,17,0)</f>
        <v>1300</v>
      </c>
      <c r="M34" s="2">
        <f t="shared" si="3"/>
        <v>394.04419999999999</v>
      </c>
      <c r="N34" s="18">
        <v>950</v>
      </c>
      <c r="O34" s="18"/>
      <c r="Q34" s="2">
        <f t="shared" si="4"/>
        <v>11.011470286835841</v>
      </c>
      <c r="R34" s="2">
        <f t="shared" si="5"/>
        <v>8.6005732351852906</v>
      </c>
      <c r="S34" s="2">
        <f>VLOOKUP(A34,[1]TDSheet!$A:$W,23,0)</f>
        <v>272.28300000000002</v>
      </c>
      <c r="T34" s="2">
        <f>VLOOKUP(A34,[1]TDSheet!$A:$X,24,0)</f>
        <v>354.38639999999998</v>
      </c>
      <c r="U34" s="2">
        <f>VLOOKUP(A34,[1]TDSheet!$A:$N,14,0)</f>
        <v>492.45320000000004</v>
      </c>
      <c r="W34" s="2">
        <f t="shared" si="6"/>
        <v>950</v>
      </c>
    </row>
    <row r="35" spans="1:23" ht="11.1" customHeight="1" x14ac:dyDescent="0.2">
      <c r="A35" s="5" t="s">
        <v>34</v>
      </c>
      <c r="B35" s="5" t="s">
        <v>9</v>
      </c>
      <c r="C35" s="6">
        <v>1215.365</v>
      </c>
      <c r="D35" s="6">
        <v>1186.8900000000001</v>
      </c>
      <c r="E35" s="6">
        <v>1999.723</v>
      </c>
      <c r="F35" s="6">
        <v>-51.058</v>
      </c>
      <c r="G35" s="10">
        <f>VLOOKUP(A35,[1]TDSheet!$A:$H,8,0)</f>
        <v>1</v>
      </c>
      <c r="H35" s="31">
        <f>VLOOKUP(A35,[1]TDSheet!$A:$I,9,0)</f>
        <v>60</v>
      </c>
      <c r="I35" s="2">
        <f>VLOOKUP(A35,[2]Бердянск!$A:$F,4,0)</f>
        <v>2025.316</v>
      </c>
      <c r="J35" s="2">
        <f t="shared" si="2"/>
        <v>-25.593000000000075</v>
      </c>
      <c r="K35" s="2">
        <f>VLOOKUP(A35,[1]TDSheet!$A:$Q,16,0)</f>
        <v>2637.7858000000001</v>
      </c>
      <c r="M35" s="2">
        <f t="shared" si="3"/>
        <v>399.94459999999998</v>
      </c>
      <c r="N35" s="18">
        <v>1810</v>
      </c>
      <c r="O35" s="18"/>
      <c r="Q35" s="2">
        <f t="shared" si="4"/>
        <v>10.993342077877788</v>
      </c>
      <c r="R35" s="2">
        <f t="shared" si="5"/>
        <v>6.4677152785660823</v>
      </c>
      <c r="S35" s="2">
        <f>VLOOKUP(A35,[1]TDSheet!$A:$W,23,0)</f>
        <v>268.29140000000001</v>
      </c>
      <c r="T35" s="2">
        <f>VLOOKUP(A35,[1]TDSheet!$A:$X,24,0)</f>
        <v>309.81439999999998</v>
      </c>
      <c r="U35" s="2">
        <f>VLOOKUP(A35,[1]TDSheet!$A:$N,14,0)</f>
        <v>403.09899999999999</v>
      </c>
      <c r="W35" s="2">
        <f t="shared" si="6"/>
        <v>1810</v>
      </c>
    </row>
    <row r="36" spans="1:23" ht="11.1" customHeight="1" x14ac:dyDescent="0.2">
      <c r="A36" s="5" t="s">
        <v>35</v>
      </c>
      <c r="B36" s="5" t="s">
        <v>9</v>
      </c>
      <c r="C36" s="6">
        <v>182.858</v>
      </c>
      <c r="D36" s="6">
        <v>94.99</v>
      </c>
      <c r="E36" s="6">
        <v>199.58699999999999</v>
      </c>
      <c r="F36" s="6">
        <v>-4.2990000000000004</v>
      </c>
      <c r="G36" s="10">
        <f>VLOOKUP(A36,[1]TDSheet!$A:$H,8,0)</f>
        <v>1</v>
      </c>
      <c r="H36" s="31">
        <f>VLOOKUP(A36,[1]TDSheet!$A:$I,9,0)</f>
        <v>60</v>
      </c>
      <c r="I36" s="2">
        <f>VLOOKUP(A36,[2]Бердянск!$A:$F,4,0)</f>
        <v>185.108</v>
      </c>
      <c r="J36" s="2">
        <f t="shared" si="2"/>
        <v>14.478999999999985</v>
      </c>
      <c r="K36" s="2">
        <f>VLOOKUP(A36,[1]TDSheet!$A:$Q,16,0)</f>
        <v>287.19299999999998</v>
      </c>
      <c r="M36" s="2">
        <f t="shared" si="3"/>
        <v>39.917400000000001</v>
      </c>
      <c r="N36" s="18">
        <v>155</v>
      </c>
      <c r="O36" s="18"/>
      <c r="Q36" s="2">
        <f t="shared" si="4"/>
        <v>10.970003056311283</v>
      </c>
      <c r="R36" s="2">
        <f t="shared" si="5"/>
        <v>7.0869846232470053</v>
      </c>
      <c r="S36" s="2">
        <f>VLOOKUP(A36,[1]TDSheet!$A:$W,23,0)</f>
        <v>25.652999999999999</v>
      </c>
      <c r="T36" s="2">
        <f>VLOOKUP(A36,[1]TDSheet!$A:$X,24,0)</f>
        <v>26.561</v>
      </c>
      <c r="U36" s="2">
        <f>VLOOKUP(A36,[1]TDSheet!$A:$N,14,0)</f>
        <v>39.1492</v>
      </c>
      <c r="W36" s="2">
        <f t="shared" si="6"/>
        <v>155</v>
      </c>
    </row>
    <row r="37" spans="1:23" ht="11.1" customHeight="1" x14ac:dyDescent="0.2">
      <c r="A37" s="5" t="s">
        <v>36</v>
      </c>
      <c r="B37" s="5" t="s">
        <v>9</v>
      </c>
      <c r="C37" s="7"/>
      <c r="D37" s="6">
        <v>115.631</v>
      </c>
      <c r="E37" s="6">
        <v>126.14100000000001</v>
      </c>
      <c r="F37" s="6">
        <v>-10.51</v>
      </c>
      <c r="G37" s="10">
        <f>VLOOKUP(A37,[1]TDSheet!$A:$H,8,0)</f>
        <v>1</v>
      </c>
      <c r="H37" s="31">
        <f>VLOOKUP(A37,[1]TDSheet!$A:$I,9,0)</f>
        <v>60</v>
      </c>
      <c r="I37" s="2">
        <f>VLOOKUP(A37,[2]Бердянск!$A:$F,4,0)</f>
        <v>108.797</v>
      </c>
      <c r="J37" s="2">
        <f t="shared" si="2"/>
        <v>17.344000000000008</v>
      </c>
      <c r="K37" s="2">
        <f>VLOOKUP(A37,[1]TDSheet!$A:$Q,16,0)</f>
        <v>103.59119999999999</v>
      </c>
      <c r="M37" s="2">
        <f t="shared" si="3"/>
        <v>25.228200000000001</v>
      </c>
      <c r="N37" s="18">
        <v>185</v>
      </c>
      <c r="O37" s="18"/>
      <c r="Q37" s="2">
        <f t="shared" si="4"/>
        <v>11.02263340230377</v>
      </c>
      <c r="R37" s="2">
        <f t="shared" si="5"/>
        <v>3.6895696086125835</v>
      </c>
      <c r="S37" s="2">
        <f>VLOOKUP(A37,[1]TDSheet!$A:$W,23,0)</f>
        <v>4.7824</v>
      </c>
      <c r="T37" s="2">
        <f>VLOOKUP(A37,[1]TDSheet!$A:$X,24,0)</f>
        <v>16.994399999999999</v>
      </c>
      <c r="U37" s="2">
        <f>VLOOKUP(A37,[1]TDSheet!$A:$N,14,0)</f>
        <v>19.014599999999998</v>
      </c>
      <c r="W37" s="2">
        <f t="shared" si="6"/>
        <v>185</v>
      </c>
    </row>
    <row r="38" spans="1:23" ht="11.1" customHeight="1" x14ac:dyDescent="0.2">
      <c r="A38" s="5" t="s">
        <v>37</v>
      </c>
      <c r="B38" s="5" t="s">
        <v>9</v>
      </c>
      <c r="C38" s="6">
        <v>77.478999999999999</v>
      </c>
      <c r="D38" s="6">
        <v>148.291</v>
      </c>
      <c r="E38" s="6">
        <v>173.166</v>
      </c>
      <c r="F38" s="6">
        <v>-14.984</v>
      </c>
      <c r="G38" s="10">
        <f>VLOOKUP(A38,[1]TDSheet!$A:$H,8,0)</f>
        <v>1</v>
      </c>
      <c r="H38" s="31">
        <f>VLOOKUP(A38,[1]TDSheet!$A:$I,9,0)</f>
        <v>60</v>
      </c>
      <c r="I38" s="2">
        <f>VLOOKUP(A38,[2]Бердянск!$A:$F,4,0)</f>
        <v>127.56699999999999</v>
      </c>
      <c r="J38" s="2">
        <f t="shared" si="2"/>
        <v>45.599000000000004</v>
      </c>
      <c r="K38" s="2">
        <f>VLOOKUP(A38,[1]TDSheet!$A:$Q,16,0)</f>
        <v>71.457200000000029</v>
      </c>
      <c r="M38" s="2">
        <f t="shared" si="3"/>
        <v>34.633200000000002</v>
      </c>
      <c r="N38" s="18">
        <v>290</v>
      </c>
      <c r="O38" s="18"/>
      <c r="Q38" s="2">
        <f t="shared" si="4"/>
        <v>10.004077012808519</v>
      </c>
      <c r="R38" s="2">
        <f t="shared" si="5"/>
        <v>1.6306087800145532</v>
      </c>
      <c r="S38" s="2">
        <f>VLOOKUP(A38,[1]TDSheet!$A:$W,23,0)</f>
        <v>10.2202</v>
      </c>
      <c r="T38" s="2">
        <f>VLOOKUP(A38,[1]TDSheet!$A:$X,24,0)</f>
        <v>26.013999999999999</v>
      </c>
      <c r="U38" s="2">
        <f>VLOOKUP(A38,[1]TDSheet!$A:$N,14,0)</f>
        <v>19.578600000000002</v>
      </c>
      <c r="W38" s="2">
        <f t="shared" si="6"/>
        <v>290</v>
      </c>
    </row>
    <row r="39" spans="1:23" ht="11.1" customHeight="1" x14ac:dyDescent="0.2">
      <c r="A39" s="5" t="s">
        <v>38</v>
      </c>
      <c r="B39" s="5" t="s">
        <v>9</v>
      </c>
      <c r="C39" s="6">
        <v>125.36199999999999</v>
      </c>
      <c r="D39" s="6">
        <v>137.51400000000001</v>
      </c>
      <c r="E39" s="6">
        <v>209.28299999999999</v>
      </c>
      <c r="F39" s="6">
        <v>9.6010000000000009</v>
      </c>
      <c r="G39" s="10">
        <f>VLOOKUP(A39,[1]TDSheet!$A:$H,8,0)</f>
        <v>1</v>
      </c>
      <c r="H39" s="31">
        <f>VLOOKUP(A39,[1]TDSheet!$A:$I,9,0)</f>
        <v>30</v>
      </c>
      <c r="I39" s="2">
        <f>VLOOKUP(A39,[2]Бердянск!$A:$F,4,0)</f>
        <v>206.76900000000001</v>
      </c>
      <c r="J39" s="2">
        <f t="shared" si="2"/>
        <v>2.5139999999999816</v>
      </c>
      <c r="K39" s="2">
        <f>VLOOKUP(A39,[1]TDSheet!$A:$Q,16,0)</f>
        <v>180</v>
      </c>
      <c r="M39" s="2">
        <f t="shared" si="3"/>
        <v>41.8566</v>
      </c>
      <c r="N39" s="18">
        <v>145</v>
      </c>
      <c r="O39" s="18"/>
      <c r="Q39" s="2">
        <f t="shared" si="4"/>
        <v>7.9939842223209716</v>
      </c>
      <c r="R39" s="2">
        <f t="shared" si="5"/>
        <v>4.5297754714907565</v>
      </c>
      <c r="S39" s="2">
        <f>VLOOKUP(A39,[1]TDSheet!$A:$W,23,0)</f>
        <v>31.0276</v>
      </c>
      <c r="T39" s="2">
        <f>VLOOKUP(A39,[1]TDSheet!$A:$X,24,0)</f>
        <v>33.862400000000001</v>
      </c>
      <c r="U39" s="2">
        <f>VLOOKUP(A39,[1]TDSheet!$A:$N,14,0)</f>
        <v>51.783399999999993</v>
      </c>
      <c r="W39" s="2">
        <f t="shared" si="6"/>
        <v>145</v>
      </c>
    </row>
    <row r="40" spans="1:23" ht="11.1" customHeight="1" x14ac:dyDescent="0.2">
      <c r="A40" s="5" t="s">
        <v>39</v>
      </c>
      <c r="B40" s="5" t="s">
        <v>9</v>
      </c>
      <c r="C40" s="6">
        <v>161.58099999999999</v>
      </c>
      <c r="D40" s="6">
        <v>151.886</v>
      </c>
      <c r="E40" s="6">
        <v>168.25800000000001</v>
      </c>
      <c r="F40" s="6">
        <v>84.53</v>
      </c>
      <c r="G40" s="10">
        <f>VLOOKUP(A40,[1]TDSheet!$A:$H,8,0)</f>
        <v>1</v>
      </c>
      <c r="H40" s="31">
        <f>VLOOKUP(A40,[1]TDSheet!$A:$I,9,0)</f>
        <v>30</v>
      </c>
      <c r="I40" s="2">
        <f>VLOOKUP(A40,[2]Бердянск!$A:$F,4,0)</f>
        <v>198.33</v>
      </c>
      <c r="J40" s="2">
        <f t="shared" si="2"/>
        <v>-30.072000000000003</v>
      </c>
      <c r="K40" s="2">
        <f>VLOOKUP(A40,[1]TDSheet!$A:$Q,16,0)</f>
        <v>50</v>
      </c>
      <c r="M40" s="2">
        <f t="shared" si="3"/>
        <v>33.651600000000002</v>
      </c>
      <c r="N40" s="18">
        <v>135</v>
      </c>
      <c r="O40" s="18"/>
      <c r="Q40" s="2">
        <f t="shared" si="4"/>
        <v>8.0094260005467781</v>
      </c>
      <c r="R40" s="2">
        <f t="shared" si="5"/>
        <v>3.9977296770435875</v>
      </c>
      <c r="S40" s="2">
        <f>VLOOKUP(A40,[1]TDSheet!$A:$W,23,0)</f>
        <v>37.209600000000002</v>
      </c>
      <c r="T40" s="2">
        <f>VLOOKUP(A40,[1]TDSheet!$A:$X,24,0)</f>
        <v>37.894199999999998</v>
      </c>
      <c r="U40" s="2">
        <f>VLOOKUP(A40,[1]TDSheet!$A:$N,14,0)</f>
        <v>43.9358</v>
      </c>
      <c r="W40" s="2">
        <f t="shared" si="6"/>
        <v>135</v>
      </c>
    </row>
    <row r="41" spans="1:23" ht="11.1" customHeight="1" x14ac:dyDescent="0.2">
      <c r="A41" s="5" t="s">
        <v>40</v>
      </c>
      <c r="B41" s="5" t="s">
        <v>9</v>
      </c>
      <c r="C41" s="6">
        <v>21.102</v>
      </c>
      <c r="D41" s="6"/>
      <c r="E41" s="6">
        <v>18.760000000000002</v>
      </c>
      <c r="F41" s="6">
        <v>-0.33600000000000002</v>
      </c>
      <c r="G41" s="10">
        <f>VLOOKUP(A41,[1]TDSheet!$A:$H,8,0)</f>
        <v>0</v>
      </c>
      <c r="H41" s="31">
        <f>VLOOKUP(A41,[1]TDSheet!$A:$I,9,0)</f>
        <v>40</v>
      </c>
      <c r="I41" s="2">
        <f>VLOOKUP(A41,[2]Бердянск!$A:$F,4,0)</f>
        <v>2.6760000000000002</v>
      </c>
      <c r="J41" s="2">
        <f t="shared" si="2"/>
        <v>16.084000000000003</v>
      </c>
      <c r="M41" s="2">
        <f t="shared" si="3"/>
        <v>3.7520000000000002</v>
      </c>
      <c r="N41" s="18"/>
      <c r="O41" s="18"/>
      <c r="Q41" s="2">
        <f t="shared" si="4"/>
        <v>-8.9552238805970144E-2</v>
      </c>
      <c r="R41" s="2">
        <f t="shared" si="5"/>
        <v>-8.9552238805970144E-2</v>
      </c>
      <c r="S41" s="2">
        <f>VLOOKUP(A41,[1]TDSheet!$A:$W,23,0)</f>
        <v>2.06</v>
      </c>
      <c r="T41" s="2">
        <f>VLOOKUP(A41,[1]TDSheet!$A:$X,24,0)</f>
        <v>6.8772000000000002</v>
      </c>
      <c r="U41" s="2">
        <f>VLOOKUP(A41,[1]TDSheet!$A:$N,14,0)</f>
        <v>12.441599999999999</v>
      </c>
      <c r="V41" s="2" t="str">
        <f>VLOOKUP(A41,[1]TDSheet!$A:$Y,25,0)</f>
        <v>дубль 318</v>
      </c>
      <c r="W41" s="2">
        <f t="shared" si="6"/>
        <v>0</v>
      </c>
    </row>
    <row r="42" spans="1:23" ht="21.95" customHeight="1" x14ac:dyDescent="0.2">
      <c r="A42" s="5" t="s">
        <v>41</v>
      </c>
      <c r="B42" s="5" t="s">
        <v>9</v>
      </c>
      <c r="C42" s="6">
        <v>-1.56</v>
      </c>
      <c r="D42" s="6">
        <v>495.13299999999998</v>
      </c>
      <c r="E42" s="6">
        <v>433.82</v>
      </c>
      <c r="F42" s="6">
        <v>57.042999999999999</v>
      </c>
      <c r="G42" s="10">
        <f>VLOOKUP(A42,[1]TDSheet!$A:$H,8,0)</f>
        <v>1</v>
      </c>
      <c r="H42" s="31">
        <f>VLOOKUP(A42,[1]TDSheet!$A:$I,9,0)</f>
        <v>40</v>
      </c>
      <c r="I42" s="2">
        <f>VLOOKUP(A42,[2]Бердянск!$A:$F,4,0)</f>
        <v>461.53</v>
      </c>
      <c r="J42" s="2">
        <f t="shared" si="2"/>
        <v>-27.70999999999998</v>
      </c>
      <c r="K42" s="2">
        <f>VLOOKUP(A42,[1]TDSheet!$A:$Q,16,0)</f>
        <v>100</v>
      </c>
      <c r="M42" s="2">
        <f t="shared" si="3"/>
        <v>86.763999999999996</v>
      </c>
      <c r="N42" s="18">
        <v>710</v>
      </c>
      <c r="O42" s="18"/>
      <c r="Q42" s="2">
        <f t="shared" si="4"/>
        <v>9.9931192660550465</v>
      </c>
      <c r="R42" s="2">
        <f t="shared" si="5"/>
        <v>1.8100018440827994</v>
      </c>
      <c r="S42" s="2">
        <f>VLOOKUP(A42,[1]TDSheet!$A:$W,23,0)</f>
        <v>33.9026</v>
      </c>
      <c r="T42" s="2">
        <f>VLOOKUP(A42,[1]TDSheet!$A:$X,24,0)</f>
        <v>77.422799999999995</v>
      </c>
      <c r="U42" s="2">
        <f>VLOOKUP(A42,[1]TDSheet!$A:$N,14,0)</f>
        <v>16.6998</v>
      </c>
      <c r="W42" s="2">
        <f t="shared" si="6"/>
        <v>710</v>
      </c>
    </row>
    <row r="43" spans="1:23" ht="11.1" customHeight="1" x14ac:dyDescent="0.2">
      <c r="A43" s="5" t="s">
        <v>42</v>
      </c>
      <c r="B43" s="5" t="s">
        <v>9</v>
      </c>
      <c r="C43" s="6">
        <v>47.972000000000001</v>
      </c>
      <c r="D43" s="6">
        <v>64.558999999999997</v>
      </c>
      <c r="E43" s="6">
        <v>54.399000000000001</v>
      </c>
      <c r="F43" s="6">
        <v>21.984000000000002</v>
      </c>
      <c r="G43" s="10">
        <f>VLOOKUP(A43,[1]TDSheet!$A:$H,8,0)</f>
        <v>1</v>
      </c>
      <c r="H43" s="31">
        <f>VLOOKUP(A43,[1]TDSheet!$A:$I,9,0)</f>
        <v>35</v>
      </c>
      <c r="I43" s="2">
        <f>VLOOKUP(A43,[2]Бердянск!$A:$F,4,0)</f>
        <v>48.789000000000001</v>
      </c>
      <c r="J43" s="2">
        <f t="shared" si="2"/>
        <v>5.6099999999999994</v>
      </c>
      <c r="K43" s="2">
        <f>VLOOKUP(A43,[1]TDSheet!$A:$Q,16,0)</f>
        <v>90</v>
      </c>
      <c r="M43" s="2">
        <f t="shared" si="3"/>
        <v>10.879799999999999</v>
      </c>
      <c r="N43" s="18"/>
      <c r="O43" s="18"/>
      <c r="Q43" s="2">
        <f t="shared" si="4"/>
        <v>10.292836265372527</v>
      </c>
      <c r="R43" s="2">
        <f t="shared" si="5"/>
        <v>10.292836265372527</v>
      </c>
      <c r="S43" s="2">
        <f>VLOOKUP(A43,[1]TDSheet!$A:$W,23,0)</f>
        <v>14.216800000000001</v>
      </c>
      <c r="T43" s="2">
        <f>VLOOKUP(A43,[1]TDSheet!$A:$X,24,0)</f>
        <v>15.445400000000001</v>
      </c>
      <c r="U43" s="2">
        <f>VLOOKUP(A43,[1]TDSheet!$A:$N,14,0)</f>
        <v>23.885400000000001</v>
      </c>
      <c r="W43" s="2">
        <f t="shared" si="6"/>
        <v>0</v>
      </c>
    </row>
    <row r="44" spans="1:23" ht="11.1" customHeight="1" x14ac:dyDescent="0.2">
      <c r="A44" s="5" t="s">
        <v>43</v>
      </c>
      <c r="B44" s="5" t="s">
        <v>9</v>
      </c>
      <c r="C44" s="6">
        <v>17.640999999999998</v>
      </c>
      <c r="D44" s="6"/>
      <c r="E44" s="6">
        <v>-1.276</v>
      </c>
      <c r="F44" s="6">
        <v>17.640999999999998</v>
      </c>
      <c r="G44" s="10">
        <f>VLOOKUP(A44,[1]TDSheet!$A:$H,8,0)</f>
        <v>0</v>
      </c>
      <c r="H44" s="31">
        <f>VLOOKUP(A44,[1]TDSheet!$A:$I,9,0)</f>
        <v>30</v>
      </c>
      <c r="J44" s="2">
        <f t="shared" si="2"/>
        <v>-1.276</v>
      </c>
      <c r="M44" s="2">
        <f t="shared" si="3"/>
        <v>-0.25519999999999998</v>
      </c>
      <c r="N44" s="18"/>
      <c r="O44" s="18"/>
      <c r="Q44" s="2">
        <f t="shared" si="4"/>
        <v>-69.126175548589345</v>
      </c>
      <c r="R44" s="2">
        <f t="shared" si="5"/>
        <v>-69.126175548589345</v>
      </c>
      <c r="S44" s="2">
        <f>VLOOKUP(A44,[1]TDSheet!$A:$W,23,0)</f>
        <v>10.886199999999999</v>
      </c>
      <c r="T44" s="2">
        <f>VLOOKUP(A44,[1]TDSheet!$A:$X,24,0)</f>
        <v>0</v>
      </c>
      <c r="U44" s="2">
        <f>VLOOKUP(A44,[1]TDSheet!$A:$N,14,0)</f>
        <v>0</v>
      </c>
      <c r="V44" s="28" t="str">
        <f>VLOOKUP(A44,[1]TDSheet!$A:$Y,25,0)</f>
        <v>Заблокировать</v>
      </c>
      <c r="W44" s="2">
        <f t="shared" si="6"/>
        <v>0</v>
      </c>
    </row>
    <row r="45" spans="1:23" ht="11.1" customHeight="1" x14ac:dyDescent="0.2">
      <c r="A45" s="5" t="s">
        <v>44</v>
      </c>
      <c r="B45" s="5" t="s">
        <v>9</v>
      </c>
      <c r="C45" s="6">
        <v>500.37400000000002</v>
      </c>
      <c r="D45" s="6">
        <v>137.203</v>
      </c>
      <c r="E45" s="6">
        <v>517.74699999999996</v>
      </c>
      <c r="F45" s="6">
        <v>-2.3559999999999999</v>
      </c>
      <c r="G45" s="10">
        <f>VLOOKUP(A45,[1]TDSheet!$A:$H,8,0)</f>
        <v>1</v>
      </c>
      <c r="H45" s="31">
        <f>VLOOKUP(A45,[1]TDSheet!$A:$I,9,0)</f>
        <v>45</v>
      </c>
      <c r="I45" s="2">
        <f>VLOOKUP(A45,[2]Бердянск!$A:$F,4,0)</f>
        <v>554.38499999999999</v>
      </c>
      <c r="J45" s="2">
        <f t="shared" si="2"/>
        <v>-36.638000000000034</v>
      </c>
      <c r="K45" s="2">
        <f>VLOOKUP(A45,[1]TDSheet!$A:$Q,16,0)</f>
        <v>640</v>
      </c>
      <c r="M45" s="2">
        <f t="shared" si="3"/>
        <v>103.54939999999999</v>
      </c>
      <c r="N45" s="18">
        <v>500</v>
      </c>
      <c r="O45" s="18"/>
      <c r="Q45" s="2">
        <f t="shared" si="4"/>
        <v>10.986485677367519</v>
      </c>
      <c r="R45" s="2">
        <f t="shared" si="5"/>
        <v>6.1578724743938649</v>
      </c>
      <c r="S45" s="2">
        <f>VLOOKUP(A45,[1]TDSheet!$A:$W,23,0)</f>
        <v>99.295000000000002</v>
      </c>
      <c r="T45" s="2">
        <f>VLOOKUP(A45,[1]TDSheet!$A:$X,24,0)</f>
        <v>93.830399999999997</v>
      </c>
      <c r="U45" s="2">
        <f>VLOOKUP(A45,[1]TDSheet!$A:$N,14,0)</f>
        <v>139.61959999999999</v>
      </c>
      <c r="W45" s="2">
        <f t="shared" si="6"/>
        <v>500</v>
      </c>
    </row>
    <row r="46" spans="1:23" ht="11.1" customHeight="1" x14ac:dyDescent="0.2">
      <c r="A46" s="5" t="s">
        <v>45</v>
      </c>
      <c r="B46" s="5" t="s">
        <v>9</v>
      </c>
      <c r="C46" s="6">
        <v>550.54999999999995</v>
      </c>
      <c r="D46" s="6"/>
      <c r="E46" s="6">
        <v>486.80900000000003</v>
      </c>
      <c r="F46" s="6">
        <v>-15.272</v>
      </c>
      <c r="G46" s="10">
        <f>VLOOKUP(A46,[1]TDSheet!$A:$H,8,0)</f>
        <v>1</v>
      </c>
      <c r="H46" s="31">
        <f>VLOOKUP(A46,[1]TDSheet!$A:$I,9,0)</f>
        <v>45</v>
      </c>
      <c r="I46" s="2">
        <f>VLOOKUP(A46,[2]Бердянск!$A:$F,4,0)</f>
        <v>497.59</v>
      </c>
      <c r="J46" s="2">
        <f t="shared" si="2"/>
        <v>-10.780999999999949</v>
      </c>
      <c r="K46" s="2">
        <f>VLOOKUP(A46,[1]TDSheet!$A:$Q,16,0)</f>
        <v>420</v>
      </c>
      <c r="M46" s="2">
        <f t="shared" si="3"/>
        <v>97.361800000000002</v>
      </c>
      <c r="N46" s="18">
        <v>670</v>
      </c>
      <c r="O46" s="18"/>
      <c r="Q46" s="2">
        <f t="shared" si="4"/>
        <v>11.038497644866878</v>
      </c>
      <c r="R46" s="2">
        <f t="shared" si="5"/>
        <v>4.1569486184520006</v>
      </c>
      <c r="S46" s="2">
        <f>VLOOKUP(A46,[1]TDSheet!$A:$W,23,0)</f>
        <v>75.8904</v>
      </c>
      <c r="T46" s="2">
        <f>VLOOKUP(A46,[1]TDSheet!$A:$X,24,0)</f>
        <v>59.397400000000005</v>
      </c>
      <c r="U46" s="2">
        <f>VLOOKUP(A46,[1]TDSheet!$A:$N,14,0)</f>
        <v>83.823599999999999</v>
      </c>
      <c r="W46" s="2">
        <f t="shared" si="6"/>
        <v>670</v>
      </c>
    </row>
    <row r="47" spans="1:23" ht="11.1" customHeight="1" x14ac:dyDescent="0.2">
      <c r="A47" s="5" t="s">
        <v>128</v>
      </c>
      <c r="B47" s="19" t="s">
        <v>9</v>
      </c>
      <c r="C47" s="6"/>
      <c r="D47" s="6"/>
      <c r="E47" s="6">
        <v>-0.70599999999999996</v>
      </c>
      <c r="F47" s="6"/>
      <c r="G47" s="10">
        <f>VLOOKUP(A47,[1]TDSheet!$A:$H,8,0)</f>
        <v>1</v>
      </c>
      <c r="H47" s="31">
        <f>VLOOKUP(A47,[1]TDSheet!$A:$I,9,0)</f>
        <v>35</v>
      </c>
      <c r="J47" s="2">
        <f t="shared" si="2"/>
        <v>-0.70599999999999996</v>
      </c>
      <c r="K47" s="2">
        <f>VLOOKUP(A47,[1]TDSheet!$A:$Q,16,0)</f>
        <v>6</v>
      </c>
      <c r="M47" s="2">
        <f t="shared" si="3"/>
        <v>-0.14119999999999999</v>
      </c>
      <c r="N47" s="18"/>
      <c r="O47" s="18"/>
      <c r="Q47" s="2">
        <f t="shared" si="4"/>
        <v>-42.492917847025495</v>
      </c>
      <c r="R47" s="2">
        <f t="shared" si="5"/>
        <v>-42.492917847025495</v>
      </c>
      <c r="S47" s="2">
        <f>VLOOKUP(A47,[1]TDSheet!$A:$W,23,0)</f>
        <v>4.6943999999999999</v>
      </c>
      <c r="T47" s="2">
        <f>VLOOKUP(A47,[1]TDSheet!$A:$X,24,0)</f>
        <v>5.4432</v>
      </c>
      <c r="U47" s="2">
        <f>VLOOKUP(A47,[1]TDSheet!$A:$N,14,0)</f>
        <v>0</v>
      </c>
      <c r="V47" s="27" t="str">
        <f>VLOOKUP(A47,[1]TDSheet!$A:$Y,25,0)</f>
        <v>Разблокировать</v>
      </c>
      <c r="W47" s="2">
        <f t="shared" si="6"/>
        <v>0</v>
      </c>
    </row>
    <row r="48" spans="1:23" ht="11.1" customHeight="1" x14ac:dyDescent="0.2">
      <c r="A48" s="5" t="s">
        <v>46</v>
      </c>
      <c r="B48" s="5" t="s">
        <v>14</v>
      </c>
      <c r="C48" s="6">
        <v>209</v>
      </c>
      <c r="D48" s="6">
        <v>660</v>
      </c>
      <c r="E48" s="6">
        <v>522</v>
      </c>
      <c r="F48" s="6">
        <v>204</v>
      </c>
      <c r="G48" s="10">
        <f>VLOOKUP(A48,[1]TDSheet!$A:$H,8,0)</f>
        <v>0.4</v>
      </c>
      <c r="H48" s="31">
        <f>VLOOKUP(A48,[1]TDSheet!$A:$I,9,0)</f>
        <v>45</v>
      </c>
      <c r="I48" s="2">
        <f>VLOOKUP(A48,[2]Бердянск!$A:$F,4,0)</f>
        <v>525</v>
      </c>
      <c r="J48" s="2">
        <f t="shared" si="2"/>
        <v>-3</v>
      </c>
      <c r="M48" s="2">
        <f t="shared" si="3"/>
        <v>104.4</v>
      </c>
      <c r="N48" s="18">
        <v>840</v>
      </c>
      <c r="O48" s="18"/>
      <c r="Q48" s="2">
        <f t="shared" si="4"/>
        <v>10</v>
      </c>
      <c r="R48" s="2">
        <f t="shared" si="5"/>
        <v>1.954022988505747</v>
      </c>
      <c r="S48" s="2">
        <f>VLOOKUP(A48,[1]TDSheet!$A:$W,23,0)</f>
        <v>59.8</v>
      </c>
      <c r="T48" s="2">
        <f>VLOOKUP(A48,[1]TDSheet!$A:$X,24,0)</f>
        <v>102.4</v>
      </c>
      <c r="U48" s="2">
        <f>VLOOKUP(A48,[1]TDSheet!$A:$N,14,0)</f>
        <v>60.2</v>
      </c>
      <c r="W48" s="2">
        <f t="shared" si="6"/>
        <v>336</v>
      </c>
    </row>
    <row r="49" spans="1:23" ht="11.1" customHeight="1" x14ac:dyDescent="0.2">
      <c r="A49" s="5" t="s">
        <v>47</v>
      </c>
      <c r="B49" s="5" t="s">
        <v>14</v>
      </c>
      <c r="C49" s="6">
        <v>2</v>
      </c>
      <c r="D49" s="6">
        <v>40</v>
      </c>
      <c r="E49" s="6">
        <v>3</v>
      </c>
      <c r="F49" s="6">
        <v>39</v>
      </c>
      <c r="G49" s="10">
        <f>VLOOKUP(A49,[1]TDSheet!$A:$H,8,0)</f>
        <v>0.45</v>
      </c>
      <c r="H49" s="31">
        <f>VLOOKUP(A49,[1]TDSheet!$A:$I,9,0)</f>
        <v>50</v>
      </c>
      <c r="I49" s="2">
        <f>VLOOKUP(A49,[2]Бердянск!$A:$F,4,0)</f>
        <v>6</v>
      </c>
      <c r="J49" s="2">
        <f t="shared" si="2"/>
        <v>-3</v>
      </c>
      <c r="K49" s="2">
        <f>VLOOKUP(A49,[1]TDSheet!$A:$Q,16,0)</f>
        <v>15</v>
      </c>
      <c r="M49" s="2">
        <f t="shared" si="3"/>
        <v>0.6</v>
      </c>
      <c r="N49" s="18"/>
      <c r="O49" s="18"/>
      <c r="Q49" s="2">
        <f t="shared" si="4"/>
        <v>90</v>
      </c>
      <c r="R49" s="2">
        <f t="shared" si="5"/>
        <v>90</v>
      </c>
      <c r="S49" s="2">
        <f>VLOOKUP(A49,[1]TDSheet!$A:$W,23,0)</f>
        <v>2.8</v>
      </c>
      <c r="T49" s="2">
        <f>VLOOKUP(A49,[1]TDSheet!$A:$X,24,0)</f>
        <v>6</v>
      </c>
      <c r="U49" s="2">
        <f>VLOOKUP(A49,[1]TDSheet!$A:$N,14,0)</f>
        <v>0.8</v>
      </c>
      <c r="W49" s="2">
        <f t="shared" si="6"/>
        <v>0</v>
      </c>
    </row>
    <row r="50" spans="1:23" ht="11.1" customHeight="1" x14ac:dyDescent="0.2">
      <c r="A50" s="5" t="s">
        <v>48</v>
      </c>
      <c r="B50" s="5" t="s">
        <v>14</v>
      </c>
      <c r="C50" s="7"/>
      <c r="D50" s="6">
        <v>16</v>
      </c>
      <c r="E50" s="6"/>
      <c r="F50" s="6">
        <v>16</v>
      </c>
      <c r="G50" s="10">
        <f>VLOOKUP(A50,[1]TDSheet!$A:$H,8,0)</f>
        <v>0.6</v>
      </c>
      <c r="H50" s="31">
        <f>VLOOKUP(A50,[1]TDSheet!$A:$I,9,0)</f>
        <v>45</v>
      </c>
      <c r="J50" s="2">
        <f t="shared" si="2"/>
        <v>0</v>
      </c>
      <c r="K50" s="2">
        <f>VLOOKUP(A50,[1]TDSheet!$A:$Q,16,0)</f>
        <v>10</v>
      </c>
      <c r="M50" s="2">
        <f t="shared" si="3"/>
        <v>0</v>
      </c>
      <c r="N50" s="18"/>
      <c r="O50" s="18"/>
      <c r="Q50" s="2" t="e">
        <f t="shared" si="4"/>
        <v>#DIV/0!</v>
      </c>
      <c r="R50" s="2" t="e">
        <f t="shared" si="5"/>
        <v>#DIV/0!</v>
      </c>
      <c r="S50" s="2">
        <f>VLOOKUP(A50,[1]TDSheet!$A:$W,23,0)</f>
        <v>0</v>
      </c>
      <c r="T50" s="2">
        <f>VLOOKUP(A50,[1]TDSheet!$A:$X,24,0)</f>
        <v>1.6</v>
      </c>
      <c r="U50" s="2">
        <f>VLOOKUP(A50,[1]TDSheet!$A:$N,14,0)</f>
        <v>0</v>
      </c>
      <c r="W50" s="2">
        <f t="shared" si="6"/>
        <v>0</v>
      </c>
    </row>
    <row r="51" spans="1:23" ht="11.1" customHeight="1" x14ac:dyDescent="0.2">
      <c r="A51" s="5" t="s">
        <v>49</v>
      </c>
      <c r="B51" s="5" t="s">
        <v>14</v>
      </c>
      <c r="C51" s="6">
        <v>485</v>
      </c>
      <c r="D51" s="6"/>
      <c r="E51" s="6">
        <v>332</v>
      </c>
      <c r="F51" s="6">
        <v>63</v>
      </c>
      <c r="G51" s="10">
        <f>VLOOKUP(A51,[1]TDSheet!$A:$H,8,0)</f>
        <v>0.4</v>
      </c>
      <c r="H51" s="31">
        <f>VLOOKUP(A51,[1]TDSheet!$A:$I,9,0)</f>
        <v>40</v>
      </c>
      <c r="I51" s="2">
        <f>VLOOKUP(A51,[2]Бердянск!$A:$F,4,0)</f>
        <v>327</v>
      </c>
      <c r="J51" s="2">
        <f t="shared" si="2"/>
        <v>5</v>
      </c>
      <c r="K51" s="2">
        <f>VLOOKUP(A51,[1]TDSheet!$A:$Q,16,0)</f>
        <v>90</v>
      </c>
      <c r="M51" s="2">
        <f t="shared" si="3"/>
        <v>66.400000000000006</v>
      </c>
      <c r="N51" s="18">
        <v>510</v>
      </c>
      <c r="O51" s="18"/>
      <c r="Q51" s="2">
        <f t="shared" si="4"/>
        <v>9.9849397590361431</v>
      </c>
      <c r="R51" s="2">
        <f t="shared" si="5"/>
        <v>2.3042168674698793</v>
      </c>
      <c r="S51" s="2">
        <f>VLOOKUP(A51,[1]TDSheet!$A:$W,23,0)</f>
        <v>62.8</v>
      </c>
      <c r="T51" s="2">
        <f>VLOOKUP(A51,[1]TDSheet!$A:$X,24,0)</f>
        <v>5.8</v>
      </c>
      <c r="U51" s="2">
        <f>VLOOKUP(A51,[1]TDSheet!$A:$N,14,0)</f>
        <v>41.8</v>
      </c>
      <c r="W51" s="2">
        <f t="shared" si="6"/>
        <v>204</v>
      </c>
    </row>
    <row r="52" spans="1:23" ht="11.1" customHeight="1" x14ac:dyDescent="0.2">
      <c r="A52" s="5" t="s">
        <v>50</v>
      </c>
      <c r="B52" s="5" t="s">
        <v>14</v>
      </c>
      <c r="C52" s="6">
        <v>55</v>
      </c>
      <c r="D52" s="6">
        <v>469</v>
      </c>
      <c r="E52" s="6">
        <v>231</v>
      </c>
      <c r="F52" s="6">
        <v>237</v>
      </c>
      <c r="G52" s="10">
        <f>VLOOKUP(A52,[1]TDSheet!$A:$H,8,0)</f>
        <v>0.4</v>
      </c>
      <c r="H52" s="31">
        <f>VLOOKUP(A52,[1]TDSheet!$A:$I,9,0)</f>
        <v>45</v>
      </c>
      <c r="I52" s="2">
        <f>VLOOKUP(A52,[2]Бердянск!$A:$F,4,0)</f>
        <v>230</v>
      </c>
      <c r="J52" s="2">
        <f t="shared" si="2"/>
        <v>1</v>
      </c>
      <c r="K52" s="2">
        <f>VLOOKUP(A52,[1]TDSheet!$A:$Q,16,0)</f>
        <v>147.60000000000002</v>
      </c>
      <c r="M52" s="2">
        <f t="shared" si="3"/>
        <v>46.2</v>
      </c>
      <c r="N52" s="18">
        <v>125</v>
      </c>
      <c r="O52" s="18"/>
      <c r="Q52" s="2">
        <f t="shared" si="4"/>
        <v>11.030303030303029</v>
      </c>
      <c r="R52" s="2">
        <f t="shared" si="5"/>
        <v>8.324675324675324</v>
      </c>
      <c r="S52" s="2">
        <f>VLOOKUP(A52,[1]TDSheet!$A:$W,23,0)</f>
        <v>52.2</v>
      </c>
      <c r="T52" s="2">
        <f>VLOOKUP(A52,[1]TDSheet!$A:$X,24,0)</f>
        <v>76.2</v>
      </c>
      <c r="U52" s="2">
        <f>VLOOKUP(A52,[1]TDSheet!$A:$N,14,0)</f>
        <v>60.6</v>
      </c>
      <c r="W52" s="2">
        <f t="shared" si="6"/>
        <v>50</v>
      </c>
    </row>
    <row r="53" spans="1:23" ht="11.1" customHeight="1" x14ac:dyDescent="0.2">
      <c r="A53" s="5" t="s">
        <v>51</v>
      </c>
      <c r="B53" s="5" t="s">
        <v>14</v>
      </c>
      <c r="C53" s="6">
        <v>108</v>
      </c>
      <c r="D53" s="6">
        <v>648</v>
      </c>
      <c r="E53" s="6">
        <v>403</v>
      </c>
      <c r="F53" s="6">
        <v>281</v>
      </c>
      <c r="G53" s="10">
        <f>VLOOKUP(A53,[1]TDSheet!$A:$H,8,0)</f>
        <v>0.4</v>
      </c>
      <c r="H53" s="31">
        <f>VLOOKUP(A53,[1]TDSheet!$A:$I,9,0)</f>
        <v>40</v>
      </c>
      <c r="I53" s="2">
        <f>VLOOKUP(A53,[2]Бердянск!$A:$F,4,0)</f>
        <v>403</v>
      </c>
      <c r="J53" s="2">
        <f t="shared" si="2"/>
        <v>0</v>
      </c>
      <c r="K53" s="2">
        <f>VLOOKUP(A53,[1]TDSheet!$A:$Q,16,0)</f>
        <v>266</v>
      </c>
      <c r="M53" s="2">
        <f t="shared" si="3"/>
        <v>80.599999999999994</v>
      </c>
      <c r="N53" s="18">
        <v>340</v>
      </c>
      <c r="O53" s="18"/>
      <c r="Q53" s="2">
        <f t="shared" si="4"/>
        <v>11.004962779156328</v>
      </c>
      <c r="R53" s="2">
        <f t="shared" si="5"/>
        <v>6.7866004962779165</v>
      </c>
      <c r="S53" s="2">
        <f>VLOOKUP(A53,[1]TDSheet!$A:$W,23,0)</f>
        <v>77</v>
      </c>
      <c r="T53" s="2">
        <f>VLOOKUP(A53,[1]TDSheet!$A:$X,24,0)</f>
        <v>103</v>
      </c>
      <c r="U53" s="2">
        <f>VLOOKUP(A53,[1]TDSheet!$A:$N,14,0)</f>
        <v>94</v>
      </c>
      <c r="W53" s="2">
        <f t="shared" si="6"/>
        <v>136</v>
      </c>
    </row>
    <row r="54" spans="1:23" ht="11.1" customHeight="1" x14ac:dyDescent="0.2">
      <c r="A54" s="5" t="s">
        <v>52</v>
      </c>
      <c r="B54" s="5" t="s">
        <v>9</v>
      </c>
      <c r="C54" s="6">
        <v>79.242000000000004</v>
      </c>
      <c r="D54" s="6"/>
      <c r="E54" s="6">
        <v>66.097999999999999</v>
      </c>
      <c r="F54" s="6">
        <v>-1.722</v>
      </c>
      <c r="G54" s="10">
        <f>VLOOKUP(A54,[1]TDSheet!$A:$H,8,0)</f>
        <v>1</v>
      </c>
      <c r="H54" s="31">
        <f>VLOOKUP(A54,[1]TDSheet!$A:$I,9,0)</f>
        <v>50</v>
      </c>
      <c r="I54" s="2">
        <f>VLOOKUP(A54,[2]Бердянск!$A:$F,4,0)</f>
        <v>68.27</v>
      </c>
      <c r="J54" s="2">
        <f t="shared" si="2"/>
        <v>-2.171999999999997</v>
      </c>
      <c r="K54" s="2">
        <f>VLOOKUP(A54,[1]TDSheet!$A:$Q,16,0)</f>
        <v>170</v>
      </c>
      <c r="M54" s="2">
        <f t="shared" si="3"/>
        <v>13.2196</v>
      </c>
      <c r="N54" s="18"/>
      <c r="O54" s="18"/>
      <c r="Q54" s="2">
        <f t="shared" si="4"/>
        <v>12.729432055432842</v>
      </c>
      <c r="R54" s="2">
        <f t="shared" si="5"/>
        <v>12.729432055432842</v>
      </c>
      <c r="S54" s="2">
        <f>VLOOKUP(A54,[1]TDSheet!$A:$W,23,0)</f>
        <v>18.107199999999999</v>
      </c>
      <c r="T54" s="2">
        <f>VLOOKUP(A54,[1]TDSheet!$A:$X,24,0)</f>
        <v>13.988800000000001</v>
      </c>
      <c r="U54" s="2">
        <f>VLOOKUP(A54,[1]TDSheet!$A:$N,14,0)</f>
        <v>31.537200000000002</v>
      </c>
      <c r="W54" s="2">
        <f t="shared" si="6"/>
        <v>0</v>
      </c>
    </row>
    <row r="55" spans="1:23" ht="11.1" customHeight="1" x14ac:dyDescent="0.2">
      <c r="A55" s="5" t="s">
        <v>53</v>
      </c>
      <c r="B55" s="5" t="s">
        <v>9</v>
      </c>
      <c r="C55" s="6">
        <v>46.783999999999999</v>
      </c>
      <c r="D55" s="6">
        <v>53.975999999999999</v>
      </c>
      <c r="E55" s="6">
        <v>80.52</v>
      </c>
      <c r="F55" s="6">
        <v>-5.3739999999999997</v>
      </c>
      <c r="G55" s="10">
        <f>VLOOKUP(A55,[1]TDSheet!$A:$H,8,0)</f>
        <v>1</v>
      </c>
      <c r="H55" s="31">
        <f>VLOOKUP(A55,[1]TDSheet!$A:$I,9,0)</f>
        <v>50</v>
      </c>
      <c r="I55" s="2">
        <f>VLOOKUP(A55,[2]Бердянск!$A:$F,4,0)</f>
        <v>80.957999999999998</v>
      </c>
      <c r="J55" s="2">
        <f t="shared" si="2"/>
        <v>-0.43800000000000239</v>
      </c>
      <c r="K55" s="2">
        <f>VLOOKUP(A55,[1]TDSheet!$A:$Q,16,0)</f>
        <v>200</v>
      </c>
      <c r="M55" s="2">
        <f t="shared" si="3"/>
        <v>16.103999999999999</v>
      </c>
      <c r="N55" s="18"/>
      <c r="O55" s="18"/>
      <c r="Q55" s="2">
        <f t="shared" si="4"/>
        <v>12.085568802781918</v>
      </c>
      <c r="R55" s="2">
        <f t="shared" si="5"/>
        <v>12.085568802781918</v>
      </c>
      <c r="S55" s="2">
        <f>VLOOKUP(A55,[1]TDSheet!$A:$W,23,0)</f>
        <v>10.8102</v>
      </c>
      <c r="T55" s="2">
        <f>VLOOKUP(A55,[1]TDSheet!$A:$X,24,0)</f>
        <v>19.196999999999999</v>
      </c>
      <c r="U55" s="2">
        <f>VLOOKUP(A55,[1]TDSheet!$A:$N,14,0)</f>
        <v>39.655999999999999</v>
      </c>
      <c r="W55" s="2">
        <f t="shared" si="6"/>
        <v>0</v>
      </c>
    </row>
    <row r="56" spans="1:23" ht="21.95" customHeight="1" x14ac:dyDescent="0.2">
      <c r="A56" s="5" t="s">
        <v>54</v>
      </c>
      <c r="B56" s="5" t="s">
        <v>9</v>
      </c>
      <c r="C56" s="6">
        <v>10.005000000000001</v>
      </c>
      <c r="D56" s="6">
        <v>84.540999999999997</v>
      </c>
      <c r="E56" s="6">
        <v>90.483000000000004</v>
      </c>
      <c r="F56" s="6">
        <v>-10.911</v>
      </c>
      <c r="G56" s="10">
        <f>VLOOKUP(A56,[1]TDSheet!$A:$H,8,0)</f>
        <v>1</v>
      </c>
      <c r="H56" s="31">
        <f>VLOOKUP(A56,[1]TDSheet!$A:$I,9,0)</f>
        <v>55</v>
      </c>
      <c r="I56" s="2">
        <f>VLOOKUP(A56,[2]Бердянск!$A:$F,4,0)</f>
        <v>94.563000000000002</v>
      </c>
      <c r="J56" s="2">
        <f t="shared" si="2"/>
        <v>-4.0799999999999983</v>
      </c>
      <c r="K56" s="2">
        <f>VLOOKUP(A56,[1]TDSheet!$A:$Q,16,0)</f>
        <v>120</v>
      </c>
      <c r="M56" s="2">
        <f t="shared" si="3"/>
        <v>18.096600000000002</v>
      </c>
      <c r="N56" s="18">
        <v>90</v>
      </c>
      <c r="O56" s="18"/>
      <c r="Q56" s="2">
        <f t="shared" si="4"/>
        <v>11.001458837571697</v>
      </c>
      <c r="R56" s="2">
        <f t="shared" si="5"/>
        <v>6.0281489340539096</v>
      </c>
      <c r="S56" s="2">
        <f>VLOOKUP(A56,[1]TDSheet!$A:$W,23,0)</f>
        <v>12.486799999999999</v>
      </c>
      <c r="T56" s="2">
        <f>VLOOKUP(A56,[1]TDSheet!$A:$X,24,0)</f>
        <v>14.204400000000001</v>
      </c>
      <c r="U56" s="2">
        <f>VLOOKUP(A56,[1]TDSheet!$A:$N,14,0)</f>
        <v>26.583600000000001</v>
      </c>
      <c r="W56" s="2">
        <f t="shared" si="6"/>
        <v>90</v>
      </c>
    </row>
    <row r="57" spans="1:23" ht="21.95" customHeight="1" x14ac:dyDescent="0.2">
      <c r="A57" s="5" t="s">
        <v>55</v>
      </c>
      <c r="B57" s="5" t="s">
        <v>9</v>
      </c>
      <c r="C57" s="6">
        <v>130.536</v>
      </c>
      <c r="D57" s="6">
        <v>210.30600000000001</v>
      </c>
      <c r="E57" s="6">
        <v>217.846</v>
      </c>
      <c r="F57" s="6">
        <v>75.861999999999995</v>
      </c>
      <c r="G57" s="10">
        <f>VLOOKUP(A57,[1]TDSheet!$A:$H,8,0)</f>
        <v>1</v>
      </c>
      <c r="H57" s="31">
        <f>VLOOKUP(A57,[1]TDSheet!$A:$I,9,0)</f>
        <v>40</v>
      </c>
      <c r="I57" s="2">
        <f>VLOOKUP(A57,[2]Бердянск!$A:$F,4,0)</f>
        <v>219.18299999999999</v>
      </c>
      <c r="J57" s="2">
        <f t="shared" si="2"/>
        <v>-1.3369999999999891</v>
      </c>
      <c r="K57" s="2">
        <f>VLOOKUP(A57,[1]TDSheet!$A:$Q,16,0)</f>
        <v>292.08780000000007</v>
      </c>
      <c r="M57" s="2">
        <f t="shared" si="3"/>
        <v>43.569200000000002</v>
      </c>
      <c r="N57" s="18">
        <v>110</v>
      </c>
      <c r="O57" s="18"/>
      <c r="Q57" s="2">
        <f t="shared" si="4"/>
        <v>10.969900755579632</v>
      </c>
      <c r="R57" s="2">
        <f t="shared" si="5"/>
        <v>8.4451814584614837</v>
      </c>
      <c r="S57" s="2">
        <f>VLOOKUP(A57,[1]TDSheet!$A:$W,23,0)</f>
        <v>37.540599999999998</v>
      </c>
      <c r="T57" s="2">
        <f>VLOOKUP(A57,[1]TDSheet!$A:$X,24,0)</f>
        <v>42.808800000000005</v>
      </c>
      <c r="U57" s="2">
        <f>VLOOKUP(A57,[1]TDSheet!$A:$N,14,0)</f>
        <v>48.635800000000003</v>
      </c>
      <c r="V57" s="2" t="str">
        <f>VLOOKUP(A57,[1]TDSheet!$A:$Y,25,0)</f>
        <v>дубль 254</v>
      </c>
      <c r="W57" s="2">
        <f t="shared" si="6"/>
        <v>110</v>
      </c>
    </row>
    <row r="58" spans="1:23" ht="11.1" customHeight="1" x14ac:dyDescent="0.2">
      <c r="A58" s="5" t="s">
        <v>56</v>
      </c>
      <c r="B58" s="5" t="s">
        <v>14</v>
      </c>
      <c r="C58" s="6">
        <v>311</v>
      </c>
      <c r="D58" s="6">
        <v>552</v>
      </c>
      <c r="E58" s="6">
        <v>610</v>
      </c>
      <c r="F58" s="6">
        <v>116</v>
      </c>
      <c r="G58" s="10">
        <f>VLOOKUP(A58,[1]TDSheet!$A:$H,8,0)</f>
        <v>0.4</v>
      </c>
      <c r="H58" s="31">
        <f>VLOOKUP(A58,[1]TDSheet!$A:$I,9,0)</f>
        <v>45</v>
      </c>
      <c r="I58" s="2">
        <f>VLOOKUP(A58,[2]Бердянск!$A:$F,4,0)</f>
        <v>611</v>
      </c>
      <c r="J58" s="2">
        <f t="shared" si="2"/>
        <v>-1</v>
      </c>
      <c r="K58" s="2">
        <f>VLOOKUP(A58,[1]TDSheet!$A:$Q,16,0)</f>
        <v>378</v>
      </c>
      <c r="M58" s="2">
        <f t="shared" si="3"/>
        <v>122</v>
      </c>
      <c r="N58" s="18">
        <v>850</v>
      </c>
      <c r="O58" s="18"/>
      <c r="Q58" s="2">
        <f t="shared" si="4"/>
        <v>11.016393442622951</v>
      </c>
      <c r="R58" s="2">
        <f t="shared" si="5"/>
        <v>4.0491803278688527</v>
      </c>
      <c r="S58" s="2">
        <f>VLOOKUP(A58,[1]TDSheet!$A:$W,23,0)</f>
        <v>68.599999999999994</v>
      </c>
      <c r="T58" s="2">
        <f>VLOOKUP(A58,[1]TDSheet!$A:$X,24,0)</f>
        <v>93.8</v>
      </c>
      <c r="U58" s="2">
        <f>VLOOKUP(A58,[1]TDSheet!$A:$N,14,0)</f>
        <v>94.8</v>
      </c>
      <c r="W58" s="2">
        <f t="shared" si="6"/>
        <v>340</v>
      </c>
    </row>
    <row r="59" spans="1:23" ht="11.1" customHeight="1" x14ac:dyDescent="0.2">
      <c r="A59" s="5" t="s">
        <v>57</v>
      </c>
      <c r="B59" s="5" t="s">
        <v>9</v>
      </c>
      <c r="C59" s="6">
        <v>6.3479999999999999</v>
      </c>
      <c r="D59" s="6"/>
      <c r="E59" s="6">
        <v>2.09</v>
      </c>
      <c r="F59" s="6"/>
      <c r="G59" s="10">
        <f>VLOOKUP(A59,[1]TDSheet!$A:$H,8,0)</f>
        <v>1</v>
      </c>
      <c r="H59" s="31">
        <f>VLOOKUP(A59,[1]TDSheet!$A:$I,9,0)</f>
        <v>40</v>
      </c>
      <c r="I59" s="2">
        <f>VLOOKUP(A59,[2]Бердянск!$A:$F,4,0)</f>
        <v>1.042</v>
      </c>
      <c r="J59" s="2">
        <f t="shared" si="2"/>
        <v>1.0479999999999998</v>
      </c>
      <c r="K59" s="2">
        <f>VLOOKUP(A59,[1]TDSheet!$A:$Q,16,0)</f>
        <v>4</v>
      </c>
      <c r="M59" s="2">
        <f t="shared" si="3"/>
        <v>0.41799999999999998</v>
      </c>
      <c r="N59" s="18"/>
      <c r="O59" s="18"/>
      <c r="Q59" s="2">
        <f t="shared" si="4"/>
        <v>9.5693779904306222</v>
      </c>
      <c r="R59" s="2">
        <f t="shared" si="5"/>
        <v>9.5693779904306222</v>
      </c>
      <c r="S59" s="2">
        <f>VLOOKUP(A59,[1]TDSheet!$A:$W,23,0)</f>
        <v>0</v>
      </c>
      <c r="T59" s="2">
        <f>VLOOKUP(A59,[1]TDSheet!$A:$X,24,0)</f>
        <v>0.4264</v>
      </c>
      <c r="U59" s="2">
        <f>VLOOKUP(A59,[1]TDSheet!$A:$N,14,0)</f>
        <v>0.85160000000000002</v>
      </c>
      <c r="W59" s="2">
        <f t="shared" si="6"/>
        <v>0</v>
      </c>
    </row>
    <row r="60" spans="1:23" ht="21.95" customHeight="1" x14ac:dyDescent="0.2">
      <c r="A60" s="5" t="s">
        <v>58</v>
      </c>
      <c r="B60" s="5" t="s">
        <v>14</v>
      </c>
      <c r="C60" s="7"/>
      <c r="D60" s="6">
        <v>42</v>
      </c>
      <c r="E60" s="6">
        <v>42</v>
      </c>
      <c r="F60" s="6"/>
      <c r="G60" s="10">
        <f>VLOOKUP(A60,[1]TDSheet!$A:$H,8,0)</f>
        <v>0.35</v>
      </c>
      <c r="H60" s="31">
        <f>VLOOKUP(A60,[1]TDSheet!$A:$I,9,0)</f>
        <v>45</v>
      </c>
      <c r="I60" s="2">
        <f>VLOOKUP(A60,[2]Бердянск!$A:$F,4,0)</f>
        <v>43</v>
      </c>
      <c r="J60" s="2">
        <f t="shared" si="2"/>
        <v>-1</v>
      </c>
      <c r="K60" s="2">
        <f>VLOOKUP(A60,[1]TDSheet!$A:$Q,16,0)</f>
        <v>20</v>
      </c>
      <c r="M60" s="2">
        <f t="shared" si="3"/>
        <v>8.4</v>
      </c>
      <c r="N60" s="18">
        <v>65</v>
      </c>
      <c r="O60" s="18"/>
      <c r="Q60" s="2">
        <f t="shared" si="4"/>
        <v>10.119047619047619</v>
      </c>
      <c r="R60" s="2">
        <f t="shared" si="5"/>
        <v>2.3809523809523809</v>
      </c>
      <c r="S60" s="2">
        <f>VLOOKUP(A60,[1]TDSheet!$A:$W,23,0)</f>
        <v>1.4</v>
      </c>
      <c r="T60" s="2">
        <f>VLOOKUP(A60,[1]TDSheet!$A:$X,24,0)</f>
        <v>7</v>
      </c>
      <c r="U60" s="2">
        <f>VLOOKUP(A60,[1]TDSheet!$A:$N,14,0)</f>
        <v>0.2</v>
      </c>
      <c r="W60" s="2">
        <f t="shared" si="6"/>
        <v>22.75</v>
      </c>
    </row>
    <row r="61" spans="1:23" ht="21.95" customHeight="1" x14ac:dyDescent="0.2">
      <c r="A61" s="5" t="s">
        <v>59</v>
      </c>
      <c r="B61" s="5" t="s">
        <v>14</v>
      </c>
      <c r="C61" s="6">
        <v>12</v>
      </c>
      <c r="D61" s="6">
        <v>2</v>
      </c>
      <c r="E61" s="6">
        <v>14</v>
      </c>
      <c r="F61" s="6"/>
      <c r="G61" s="10">
        <f>VLOOKUP(A61,[1]TDSheet!$A:$H,8,0)</f>
        <v>0.4</v>
      </c>
      <c r="H61" s="31">
        <f>VLOOKUP(A61,[1]TDSheet!$A:$I,9,0)</f>
        <v>60</v>
      </c>
      <c r="I61" s="2">
        <f>VLOOKUP(A61,[2]Бердянск!$A:$F,4,0)</f>
        <v>14</v>
      </c>
      <c r="J61" s="2">
        <f t="shared" si="2"/>
        <v>0</v>
      </c>
      <c r="K61" s="2">
        <f>VLOOKUP(A61,[1]TDSheet!$A:$Q,16,0)</f>
        <v>12</v>
      </c>
      <c r="M61" s="2">
        <f t="shared" si="3"/>
        <v>2.8</v>
      </c>
      <c r="N61" s="18">
        <v>20</v>
      </c>
      <c r="O61" s="18"/>
      <c r="Q61" s="2">
        <f t="shared" si="4"/>
        <v>11.428571428571429</v>
      </c>
      <c r="R61" s="2">
        <f t="shared" si="5"/>
        <v>4.2857142857142856</v>
      </c>
      <c r="S61" s="2">
        <f>VLOOKUP(A61,[1]TDSheet!$A:$W,23,0)</f>
        <v>0</v>
      </c>
      <c r="T61" s="2">
        <f>VLOOKUP(A61,[1]TDSheet!$A:$X,24,0)</f>
        <v>1.2</v>
      </c>
      <c r="U61" s="2">
        <f>VLOOKUP(A61,[1]TDSheet!$A:$N,14,0)</f>
        <v>4.8</v>
      </c>
      <c r="V61" s="27" t="str">
        <f>VLOOKUP(A61,[1]TDSheet!$A:$Y,25,0)</f>
        <v>Разблокировать</v>
      </c>
      <c r="W61" s="2">
        <f t="shared" si="6"/>
        <v>8</v>
      </c>
    </row>
    <row r="62" spans="1:23" ht="21.95" customHeight="1" x14ac:dyDescent="0.2">
      <c r="A62" s="5" t="s">
        <v>60</v>
      </c>
      <c r="B62" s="5" t="s">
        <v>14</v>
      </c>
      <c r="C62" s="6">
        <v>14</v>
      </c>
      <c r="D62" s="6">
        <v>1</v>
      </c>
      <c r="E62" s="6">
        <v>15</v>
      </c>
      <c r="F62" s="6"/>
      <c r="G62" s="10">
        <f>VLOOKUP(A62,[1]TDSheet!$A:$H,8,0)</f>
        <v>0</v>
      </c>
      <c r="H62" s="31">
        <f>VLOOKUP(A62,[1]TDSheet!$A:$I,9,0)</f>
        <v>730</v>
      </c>
      <c r="I62" s="2">
        <f>VLOOKUP(A62,[2]Бердянск!$A:$F,4,0)</f>
        <v>15</v>
      </c>
      <c r="J62" s="2">
        <f t="shared" si="2"/>
        <v>0</v>
      </c>
      <c r="M62" s="2">
        <f t="shared" si="3"/>
        <v>3</v>
      </c>
      <c r="N62" s="18"/>
      <c r="O62" s="18"/>
      <c r="Q62" s="2">
        <f t="shared" si="4"/>
        <v>0</v>
      </c>
      <c r="R62" s="2">
        <f t="shared" si="5"/>
        <v>0</v>
      </c>
      <c r="S62" s="2">
        <f>VLOOKUP(A62,[1]TDSheet!$A:$W,23,0)</f>
        <v>4.4000000000000004</v>
      </c>
      <c r="T62" s="2">
        <f>VLOOKUP(A62,[1]TDSheet!$A:$X,24,0)</f>
        <v>3.4</v>
      </c>
      <c r="U62" s="2">
        <f>VLOOKUP(A62,[1]TDSheet!$A:$N,14,0)</f>
        <v>3</v>
      </c>
      <c r="V62" s="28" t="str">
        <f>VLOOKUP(A62,[1]TDSheet!$A:$Y,25,0)</f>
        <v>Заблокировать</v>
      </c>
      <c r="W62" s="2">
        <f t="shared" si="6"/>
        <v>0</v>
      </c>
    </row>
    <row r="63" spans="1:23" ht="11.1" customHeight="1" x14ac:dyDescent="0.2">
      <c r="A63" s="5" t="s">
        <v>61</v>
      </c>
      <c r="B63" s="5" t="s">
        <v>14</v>
      </c>
      <c r="C63" s="6">
        <v>184</v>
      </c>
      <c r="D63" s="6">
        <v>18</v>
      </c>
      <c r="E63" s="6">
        <v>171</v>
      </c>
      <c r="F63" s="6"/>
      <c r="G63" s="10">
        <f>VLOOKUP(A63,[1]TDSheet!$A:$H,8,0)</f>
        <v>0.4</v>
      </c>
      <c r="H63" s="31">
        <f>VLOOKUP(A63,[1]TDSheet!$A:$I,9,0)</f>
        <v>40</v>
      </c>
      <c r="I63" s="2">
        <f>VLOOKUP(A63,[2]Бердянск!$A:$F,4,0)</f>
        <v>170</v>
      </c>
      <c r="J63" s="2">
        <f t="shared" si="2"/>
        <v>1</v>
      </c>
      <c r="K63" s="2">
        <f>VLOOKUP(A63,[1]TDSheet!$A:$Q,16,0)</f>
        <v>175</v>
      </c>
      <c r="M63" s="2">
        <f t="shared" si="3"/>
        <v>34.200000000000003</v>
      </c>
      <c r="N63" s="18">
        <v>200</v>
      </c>
      <c r="O63" s="18"/>
      <c r="Q63" s="2">
        <f t="shared" si="4"/>
        <v>10.964912280701753</v>
      </c>
      <c r="R63" s="2">
        <f t="shared" si="5"/>
        <v>5.1169590643274852</v>
      </c>
      <c r="S63" s="2">
        <f>VLOOKUP(A63,[1]TDSheet!$A:$W,23,0)</f>
        <v>32</v>
      </c>
      <c r="T63" s="2">
        <f>VLOOKUP(A63,[1]TDSheet!$A:$X,24,0)</f>
        <v>27.6</v>
      </c>
      <c r="U63" s="2">
        <f>VLOOKUP(A63,[1]TDSheet!$A:$N,14,0)</f>
        <v>45.8</v>
      </c>
      <c r="W63" s="2">
        <f t="shared" si="6"/>
        <v>80</v>
      </c>
    </row>
    <row r="64" spans="1:23" ht="11.1" customHeight="1" x14ac:dyDescent="0.2">
      <c r="A64" s="5" t="s">
        <v>62</v>
      </c>
      <c r="B64" s="5" t="s">
        <v>14</v>
      </c>
      <c r="C64" s="7"/>
      <c r="D64" s="6">
        <v>48</v>
      </c>
      <c r="E64" s="6">
        <v>48</v>
      </c>
      <c r="F64" s="6"/>
      <c r="G64" s="10">
        <f>VLOOKUP(A64,[1]TDSheet!$A:$H,8,0)</f>
        <v>0.4</v>
      </c>
      <c r="H64" s="31">
        <f>VLOOKUP(A64,[1]TDSheet!$A:$I,9,0)</f>
        <v>40</v>
      </c>
      <c r="I64" s="2">
        <f>VLOOKUP(A64,[2]Бердянск!$A:$F,4,0)</f>
        <v>48</v>
      </c>
      <c r="J64" s="2">
        <f t="shared" si="2"/>
        <v>0</v>
      </c>
      <c r="K64" s="2">
        <f>VLOOKUP(A64,[1]TDSheet!$A:$Q,16,0)</f>
        <v>30</v>
      </c>
      <c r="M64" s="2">
        <f t="shared" si="3"/>
        <v>9.6</v>
      </c>
      <c r="N64" s="18">
        <v>75</v>
      </c>
      <c r="O64" s="18"/>
      <c r="Q64" s="2">
        <f t="shared" si="4"/>
        <v>10.9375</v>
      </c>
      <c r="R64" s="2">
        <f t="shared" si="5"/>
        <v>3.125</v>
      </c>
      <c r="S64" s="2">
        <f>VLOOKUP(A64,[1]TDSheet!$A:$W,23,0)</f>
        <v>1.2</v>
      </c>
      <c r="T64" s="2">
        <f>VLOOKUP(A64,[1]TDSheet!$A:$X,24,0)</f>
        <v>7.2</v>
      </c>
      <c r="U64" s="2">
        <f>VLOOKUP(A64,[1]TDSheet!$A:$N,14,0)</f>
        <v>0</v>
      </c>
      <c r="W64" s="2">
        <f t="shared" si="6"/>
        <v>30</v>
      </c>
    </row>
    <row r="65" spans="1:23" ht="21.95" customHeight="1" x14ac:dyDescent="0.2">
      <c r="A65" s="5" t="s">
        <v>63</v>
      </c>
      <c r="B65" s="5" t="s">
        <v>14</v>
      </c>
      <c r="C65" s="6">
        <v>-3</v>
      </c>
      <c r="D65" s="6">
        <v>3</v>
      </c>
      <c r="E65" s="6"/>
      <c r="F65" s="6"/>
      <c r="G65" s="10">
        <f>VLOOKUP(A65,[1]TDSheet!$A:$H,8,0)</f>
        <v>0.35</v>
      </c>
      <c r="H65" s="31">
        <f>VLOOKUP(A65,[1]TDSheet!$A:$I,9,0)</f>
        <v>35</v>
      </c>
      <c r="J65" s="2">
        <f t="shared" si="2"/>
        <v>0</v>
      </c>
      <c r="K65" s="2">
        <f>VLOOKUP(A65,[1]TDSheet!$A:$Q,16,0)</f>
        <v>12</v>
      </c>
      <c r="M65" s="2">
        <f t="shared" si="3"/>
        <v>0</v>
      </c>
      <c r="N65" s="18"/>
      <c r="O65" s="18"/>
      <c r="Q65" s="2" t="e">
        <f t="shared" si="4"/>
        <v>#DIV/0!</v>
      </c>
      <c r="R65" s="2" t="e">
        <f t="shared" si="5"/>
        <v>#DIV/0!</v>
      </c>
      <c r="S65" s="2">
        <f>VLOOKUP(A65,[1]TDSheet!$A:$W,23,0)</f>
        <v>2.6</v>
      </c>
      <c r="T65" s="2">
        <f>VLOOKUP(A65,[1]TDSheet!$A:$X,24,0)</f>
        <v>1.6</v>
      </c>
      <c r="U65" s="2">
        <f>VLOOKUP(A65,[1]TDSheet!$A:$N,14,0)</f>
        <v>3.4</v>
      </c>
      <c r="V65" s="27" t="str">
        <f>VLOOKUP(A65,[1]TDSheet!$A:$Y,25,0)</f>
        <v>Разблокировать</v>
      </c>
      <c r="W65" s="2">
        <f t="shared" si="6"/>
        <v>0</v>
      </c>
    </row>
    <row r="66" spans="1:23" ht="11.1" customHeight="1" x14ac:dyDescent="0.2">
      <c r="A66" s="5" t="s">
        <v>64</v>
      </c>
      <c r="B66" s="5" t="s">
        <v>9</v>
      </c>
      <c r="C66" s="6">
        <v>2.4820000000000002</v>
      </c>
      <c r="D66" s="6">
        <v>21.571999999999999</v>
      </c>
      <c r="E66" s="6">
        <v>23.417999999999999</v>
      </c>
      <c r="F66" s="6">
        <v>0.63600000000000001</v>
      </c>
      <c r="G66" s="10">
        <f>VLOOKUP(A66,[1]TDSheet!$A:$H,8,0)</f>
        <v>1</v>
      </c>
      <c r="H66" s="31">
        <f>VLOOKUP(A66,[1]TDSheet!$A:$I,9,0)</f>
        <v>40</v>
      </c>
      <c r="I66" s="2">
        <f>VLOOKUP(A66,[2]Бердянск!$A:$F,4,0)</f>
        <v>22.513000000000002</v>
      </c>
      <c r="J66" s="2">
        <f t="shared" si="2"/>
        <v>0.90499999999999758</v>
      </c>
      <c r="K66" s="2">
        <f>VLOOKUP(A66,[1]TDSheet!$A:$Q,16,0)</f>
        <v>15</v>
      </c>
      <c r="M66" s="2">
        <f t="shared" si="3"/>
        <v>4.6836000000000002</v>
      </c>
      <c r="N66" s="18">
        <v>35</v>
      </c>
      <c r="O66" s="18"/>
      <c r="Q66" s="2">
        <f t="shared" si="4"/>
        <v>10.811341702963531</v>
      </c>
      <c r="R66" s="2">
        <f t="shared" si="5"/>
        <v>3.3384575967204713</v>
      </c>
      <c r="S66" s="2">
        <f>VLOOKUP(A66,[1]TDSheet!$A:$W,23,0)</f>
        <v>0</v>
      </c>
      <c r="T66" s="2">
        <f>VLOOKUP(A66,[1]TDSheet!$A:$X,24,0)</f>
        <v>2.3478000000000003</v>
      </c>
      <c r="U66" s="2">
        <f>VLOOKUP(A66,[1]TDSheet!$A:$N,14,0)</f>
        <v>1.6434000000000002</v>
      </c>
      <c r="W66" s="2">
        <f t="shared" si="6"/>
        <v>35</v>
      </c>
    </row>
    <row r="67" spans="1:23" ht="11.1" customHeight="1" x14ac:dyDescent="0.2">
      <c r="A67" s="5" t="s">
        <v>65</v>
      </c>
      <c r="B67" s="5" t="s">
        <v>9</v>
      </c>
      <c r="C67" s="6">
        <v>97.465999999999994</v>
      </c>
      <c r="D67" s="6">
        <v>23.11</v>
      </c>
      <c r="E67" s="6">
        <v>89.335999999999999</v>
      </c>
      <c r="F67" s="6">
        <v>4.5179999999999998</v>
      </c>
      <c r="G67" s="10">
        <f>VLOOKUP(A67,[1]TDSheet!$A:$H,8,0)</f>
        <v>1</v>
      </c>
      <c r="H67" s="31">
        <f>VLOOKUP(A67,[1]TDSheet!$A:$I,9,0)</f>
        <v>50</v>
      </c>
      <c r="I67" s="2">
        <f>VLOOKUP(A67,[2]Бердянск!$A:$F,4,0)</f>
        <v>85.641999999999996</v>
      </c>
      <c r="J67" s="2">
        <f t="shared" si="2"/>
        <v>3.6940000000000026</v>
      </c>
      <c r="K67" s="2">
        <f>VLOOKUP(A67,[1]TDSheet!$A:$Q,16,0)</f>
        <v>100</v>
      </c>
      <c r="M67" s="2">
        <f t="shared" si="3"/>
        <v>17.8672</v>
      </c>
      <c r="N67" s="18">
        <v>95</v>
      </c>
      <c r="O67" s="18"/>
      <c r="Q67" s="2">
        <f t="shared" si="4"/>
        <v>11.166718903913315</v>
      </c>
      <c r="R67" s="2">
        <f t="shared" si="5"/>
        <v>5.8497134413898095</v>
      </c>
      <c r="S67" s="2">
        <f>VLOOKUP(A67,[1]TDSheet!$A:$W,23,0)</f>
        <v>11.342000000000001</v>
      </c>
      <c r="T67" s="2">
        <f>VLOOKUP(A67,[1]TDSheet!$A:$X,24,0)</f>
        <v>9.9784000000000006</v>
      </c>
      <c r="U67" s="2">
        <f>VLOOKUP(A67,[1]TDSheet!$A:$N,14,0)</f>
        <v>20.297999999999998</v>
      </c>
      <c r="W67" s="2">
        <f t="shared" si="6"/>
        <v>95</v>
      </c>
    </row>
    <row r="68" spans="1:23" ht="11.1" customHeight="1" x14ac:dyDescent="0.2">
      <c r="A68" s="5" t="s">
        <v>66</v>
      </c>
      <c r="B68" s="5" t="s">
        <v>9</v>
      </c>
      <c r="C68" s="6">
        <v>23.047000000000001</v>
      </c>
      <c r="D68" s="6">
        <v>10.946</v>
      </c>
      <c r="E68" s="6">
        <v>23.050999999999998</v>
      </c>
      <c r="F68" s="6">
        <v>-1.4</v>
      </c>
      <c r="G68" s="10">
        <f>VLOOKUP(A68,[1]TDSheet!$A:$H,8,0)</f>
        <v>1</v>
      </c>
      <c r="H68" s="31">
        <f>VLOOKUP(A68,[1]TDSheet!$A:$I,9,0)</f>
        <v>50</v>
      </c>
      <c r="I68" s="2">
        <f>VLOOKUP(A68,[2]Бердянск!$A:$F,4,0)</f>
        <v>23.050999999999998</v>
      </c>
      <c r="J68" s="2">
        <f t="shared" si="2"/>
        <v>0</v>
      </c>
      <c r="K68" s="2">
        <f>VLOOKUP(A68,[1]TDSheet!$A:$Q,16,0)</f>
        <v>80</v>
      </c>
      <c r="M68" s="2">
        <f t="shared" si="3"/>
        <v>4.6101999999999999</v>
      </c>
      <c r="N68" s="18"/>
      <c r="O68" s="18"/>
      <c r="Q68" s="2">
        <f t="shared" si="4"/>
        <v>17.049151880612555</v>
      </c>
      <c r="R68" s="2">
        <f t="shared" si="5"/>
        <v>17.049151880612555</v>
      </c>
      <c r="S68" s="2">
        <f>VLOOKUP(A68,[1]TDSheet!$A:$W,23,0)</f>
        <v>6.2935999999999996</v>
      </c>
      <c r="T68" s="2">
        <f>VLOOKUP(A68,[1]TDSheet!$A:$X,24,0)</f>
        <v>6.3002000000000002</v>
      </c>
      <c r="U68" s="2">
        <f>VLOOKUP(A68,[1]TDSheet!$A:$N,14,0)</f>
        <v>15.282599999999999</v>
      </c>
      <c r="W68" s="2">
        <f t="shared" si="6"/>
        <v>0</v>
      </c>
    </row>
    <row r="69" spans="1:23" ht="11.1" customHeight="1" x14ac:dyDescent="0.2">
      <c r="A69" s="5" t="s">
        <v>67</v>
      </c>
      <c r="B69" s="5" t="s">
        <v>14</v>
      </c>
      <c r="C69" s="6">
        <v>429</v>
      </c>
      <c r="D69" s="6">
        <v>408</v>
      </c>
      <c r="E69" s="6">
        <v>601</v>
      </c>
      <c r="F69" s="6">
        <v>95</v>
      </c>
      <c r="G69" s="10">
        <f>VLOOKUP(A69,[1]TDSheet!$A:$H,8,0)</f>
        <v>0.4</v>
      </c>
      <c r="H69" s="31">
        <f>VLOOKUP(A69,[1]TDSheet!$A:$I,9,0)</f>
        <v>40</v>
      </c>
      <c r="I69" s="2">
        <f>VLOOKUP(A69,[2]Бердянск!$A:$F,4,0)</f>
        <v>590</v>
      </c>
      <c r="J69" s="2">
        <f t="shared" si="2"/>
        <v>11</v>
      </c>
      <c r="K69" s="2">
        <f>VLOOKUP(A69,[1]TDSheet!$A:$Q,16,0)</f>
        <v>202.19999999999993</v>
      </c>
      <c r="M69" s="2">
        <f t="shared" si="3"/>
        <v>120.2</v>
      </c>
      <c r="N69" s="18">
        <v>910</v>
      </c>
      <c r="O69" s="18"/>
      <c r="Q69" s="2">
        <f t="shared" si="4"/>
        <v>10.043261231281196</v>
      </c>
      <c r="R69" s="2">
        <f t="shared" si="5"/>
        <v>2.472545757071547</v>
      </c>
      <c r="S69" s="2">
        <f>VLOOKUP(A69,[1]TDSheet!$A:$W,23,0)</f>
        <v>65.8</v>
      </c>
      <c r="T69" s="2">
        <f>VLOOKUP(A69,[1]TDSheet!$A:$X,24,0)</f>
        <v>83.2</v>
      </c>
      <c r="U69" s="2">
        <f>VLOOKUP(A69,[1]TDSheet!$A:$N,14,0)</f>
        <v>75.400000000000006</v>
      </c>
      <c r="W69" s="2">
        <f t="shared" si="6"/>
        <v>364</v>
      </c>
    </row>
    <row r="70" spans="1:23" ht="11.1" customHeight="1" x14ac:dyDescent="0.2">
      <c r="A70" s="5" t="s">
        <v>68</v>
      </c>
      <c r="B70" s="5" t="s">
        <v>14</v>
      </c>
      <c r="C70" s="6">
        <v>184</v>
      </c>
      <c r="D70" s="6">
        <v>174</v>
      </c>
      <c r="E70" s="6">
        <v>250</v>
      </c>
      <c r="F70" s="6">
        <v>6</v>
      </c>
      <c r="G70" s="10">
        <f>VLOOKUP(A70,[1]TDSheet!$A:$H,8,0)</f>
        <v>0.4</v>
      </c>
      <c r="H70" s="31">
        <f>VLOOKUP(A70,[1]TDSheet!$A:$I,9,0)</f>
        <v>40</v>
      </c>
      <c r="I70" s="2">
        <f>VLOOKUP(A70,[2]Бердянск!$A:$F,4,0)</f>
        <v>236</v>
      </c>
      <c r="J70" s="2">
        <f t="shared" si="2"/>
        <v>14</v>
      </c>
      <c r="K70" s="2">
        <f>VLOOKUP(A70,[1]TDSheet!$A:$Q,16,0)</f>
        <v>500</v>
      </c>
      <c r="M70" s="2">
        <f t="shared" si="3"/>
        <v>50</v>
      </c>
      <c r="N70" s="18">
        <v>45</v>
      </c>
      <c r="O70" s="18"/>
      <c r="Q70" s="2">
        <f t="shared" si="4"/>
        <v>11.02</v>
      </c>
      <c r="R70" s="2">
        <f t="shared" si="5"/>
        <v>10.119999999999999</v>
      </c>
      <c r="S70" s="2">
        <f>VLOOKUP(A70,[1]TDSheet!$A:$W,23,0)</f>
        <v>66</v>
      </c>
      <c r="T70" s="2">
        <f>VLOOKUP(A70,[1]TDSheet!$A:$X,24,0)</f>
        <v>68.8</v>
      </c>
      <c r="U70" s="2">
        <f>VLOOKUP(A70,[1]TDSheet!$A:$N,14,0)</f>
        <v>115.4</v>
      </c>
      <c r="W70" s="2">
        <f t="shared" si="6"/>
        <v>18</v>
      </c>
    </row>
    <row r="71" spans="1:23" ht="21.95" customHeight="1" x14ac:dyDescent="0.2">
      <c r="A71" s="5" t="s">
        <v>69</v>
      </c>
      <c r="B71" s="5" t="s">
        <v>14</v>
      </c>
      <c r="C71" s="7"/>
      <c r="D71" s="6">
        <v>6</v>
      </c>
      <c r="E71" s="6">
        <v>6</v>
      </c>
      <c r="F71" s="6"/>
      <c r="G71" s="10">
        <f>VLOOKUP(A71,[1]TDSheet!$A:$H,8,0)</f>
        <v>0</v>
      </c>
      <c r="H71" s="31">
        <f>VLOOKUP(A71,[1]TDSheet!$A:$I,9,0)</f>
        <v>0</v>
      </c>
      <c r="I71" s="2">
        <f>VLOOKUP(A71,[2]Бердянск!$A:$F,4,0)</f>
        <v>6</v>
      </c>
      <c r="J71" s="2">
        <f t="shared" ref="J71:J107" si="7">E71-I71</f>
        <v>0</v>
      </c>
      <c r="M71" s="2">
        <f t="shared" ref="M71:M108" si="8">E71/5</f>
        <v>1.2</v>
      </c>
      <c r="N71" s="18"/>
      <c r="O71" s="18"/>
      <c r="Q71" s="2">
        <f t="shared" ref="Q71:Q108" si="9">(F71+K71+L71+N71)/M71</f>
        <v>0</v>
      </c>
      <c r="R71" s="2">
        <f t="shared" ref="R71:R108" si="10">(F71+K71+L71)/M71</f>
        <v>0</v>
      </c>
      <c r="S71" s="2">
        <f>VLOOKUP(A71,[1]TDSheet!$A:$W,23,0)</f>
        <v>0</v>
      </c>
      <c r="T71" s="2">
        <f>VLOOKUP(A71,[1]TDSheet!$A:$X,24,0)</f>
        <v>0</v>
      </c>
      <c r="U71" s="2">
        <f>VLOOKUP(A71,[1]TDSheet!$A:$N,14,0)</f>
        <v>0</v>
      </c>
      <c r="V71" s="2" t="str">
        <f>VLOOKUP(A71,[1]TDSheet!$A:$Y,25,0)</f>
        <v>то же что и 381!!!</v>
      </c>
      <c r="W71" s="2">
        <f t="shared" ref="W71:W108" si="11">N71*G71</f>
        <v>0</v>
      </c>
    </row>
    <row r="72" spans="1:23" ht="11.1" customHeight="1" x14ac:dyDescent="0.2">
      <c r="A72" s="5" t="s">
        <v>70</v>
      </c>
      <c r="B72" s="5" t="s">
        <v>14</v>
      </c>
      <c r="C72" s="6">
        <v>72</v>
      </c>
      <c r="D72" s="6">
        <v>132</v>
      </c>
      <c r="E72" s="6">
        <v>148</v>
      </c>
      <c r="F72" s="6">
        <v>7</v>
      </c>
      <c r="G72" s="10">
        <f>VLOOKUP(A72,[1]TDSheet!$A:$H,8,0)</f>
        <v>0.4</v>
      </c>
      <c r="H72" s="31">
        <f>VLOOKUP(A72,[1]TDSheet!$A:$I,9,0)</f>
        <v>40</v>
      </c>
      <c r="I72" s="2">
        <f>VLOOKUP(A72,[2]Бердянск!$A:$F,4,0)</f>
        <v>153</v>
      </c>
      <c r="J72" s="2">
        <f t="shared" si="7"/>
        <v>-5</v>
      </c>
      <c r="K72" s="2">
        <f>VLOOKUP(A72,[1]TDSheet!$A:$Q,16,0)</f>
        <v>169.40000000000003</v>
      </c>
      <c r="M72" s="2">
        <f t="shared" si="8"/>
        <v>29.6</v>
      </c>
      <c r="N72" s="18">
        <v>150</v>
      </c>
      <c r="O72" s="18"/>
      <c r="Q72" s="2">
        <f t="shared" si="9"/>
        <v>11.027027027027028</v>
      </c>
      <c r="R72" s="2">
        <f t="shared" si="10"/>
        <v>5.9594594594594605</v>
      </c>
      <c r="S72" s="2">
        <f>VLOOKUP(A72,[1]TDSheet!$A:$W,23,0)</f>
        <v>23.6</v>
      </c>
      <c r="T72" s="2">
        <f>VLOOKUP(A72,[1]TDSheet!$A:$X,24,0)</f>
        <v>27.4</v>
      </c>
      <c r="U72" s="2">
        <f>VLOOKUP(A72,[1]TDSheet!$A:$N,14,0)</f>
        <v>31.2</v>
      </c>
      <c r="W72" s="2">
        <f t="shared" si="11"/>
        <v>60</v>
      </c>
    </row>
    <row r="73" spans="1:23" ht="21.95" customHeight="1" x14ac:dyDescent="0.2">
      <c r="A73" s="5" t="s">
        <v>71</v>
      </c>
      <c r="B73" s="5" t="s">
        <v>9</v>
      </c>
      <c r="C73" s="6">
        <v>173.971</v>
      </c>
      <c r="D73" s="6">
        <v>304.18200000000002</v>
      </c>
      <c r="E73" s="6">
        <v>394.17599999999999</v>
      </c>
      <c r="F73" s="6">
        <v>0.75600000000000001</v>
      </c>
      <c r="G73" s="10">
        <f>VLOOKUP(A73,[1]TDSheet!$A:$H,8,0)</f>
        <v>1</v>
      </c>
      <c r="H73" s="31">
        <f>VLOOKUP(A73,[1]TDSheet!$A:$I,9,0)</f>
        <v>40</v>
      </c>
      <c r="I73" s="2">
        <f>VLOOKUP(A73,[2]Бердянск!$A:$F,4,0)</f>
        <v>415.69099999999997</v>
      </c>
      <c r="J73" s="2">
        <f t="shared" si="7"/>
        <v>-21.514999999999986</v>
      </c>
      <c r="K73" s="2">
        <f>VLOOKUP(A73,[1]TDSheet!$A:$Q,16,0)</f>
        <v>410</v>
      </c>
      <c r="M73" s="2">
        <f t="shared" si="8"/>
        <v>78.8352</v>
      </c>
      <c r="N73" s="18">
        <v>455</v>
      </c>
      <c r="O73" s="18"/>
      <c r="Q73" s="2">
        <f t="shared" si="9"/>
        <v>10.981845672998864</v>
      </c>
      <c r="R73" s="2">
        <f t="shared" si="10"/>
        <v>5.2103121448287055</v>
      </c>
      <c r="S73" s="2">
        <f>VLOOKUP(A73,[1]TDSheet!$A:$W,23,0)</f>
        <v>57.972799999999992</v>
      </c>
      <c r="T73" s="2">
        <f>VLOOKUP(A73,[1]TDSheet!$A:$X,24,0)</f>
        <v>67.06280000000001</v>
      </c>
      <c r="U73" s="2">
        <f>VLOOKUP(A73,[1]TDSheet!$A:$N,14,0)</f>
        <v>89.258600000000001</v>
      </c>
      <c r="W73" s="2">
        <f t="shared" si="11"/>
        <v>455</v>
      </c>
    </row>
    <row r="74" spans="1:23" ht="21.95" customHeight="1" x14ac:dyDescent="0.2">
      <c r="A74" s="5" t="s">
        <v>72</v>
      </c>
      <c r="B74" s="5" t="s">
        <v>9</v>
      </c>
      <c r="C74" s="6">
        <v>158.17099999999999</v>
      </c>
      <c r="D74" s="6">
        <v>268.37099999999998</v>
      </c>
      <c r="E74" s="6">
        <v>360.69799999999998</v>
      </c>
      <c r="F74" s="6">
        <v>-1.9950000000000001</v>
      </c>
      <c r="G74" s="10">
        <f>VLOOKUP(A74,[1]TDSheet!$A:$H,8,0)</f>
        <v>1</v>
      </c>
      <c r="H74" s="31">
        <f>VLOOKUP(A74,[1]TDSheet!$A:$I,9,0)</f>
        <v>40</v>
      </c>
      <c r="I74" s="2">
        <f>VLOOKUP(A74,[2]Бердянск!$A:$F,4,0)</f>
        <v>382.20100000000002</v>
      </c>
      <c r="J74" s="2">
        <f t="shared" si="7"/>
        <v>-21.503000000000043</v>
      </c>
      <c r="K74" s="2">
        <f>VLOOKUP(A74,[1]TDSheet!$A:$Q,16,0)</f>
        <v>390</v>
      </c>
      <c r="M74" s="2">
        <f t="shared" si="8"/>
        <v>72.139600000000002</v>
      </c>
      <c r="N74" s="18">
        <v>410</v>
      </c>
      <c r="O74" s="18"/>
      <c r="Q74" s="2">
        <f t="shared" si="9"/>
        <v>11.061954876378577</v>
      </c>
      <c r="R74" s="2">
        <f t="shared" si="10"/>
        <v>5.3785299613527107</v>
      </c>
      <c r="S74" s="2">
        <f>VLOOKUP(A74,[1]TDSheet!$A:$W,23,0)</f>
        <v>52.210599999999999</v>
      </c>
      <c r="T74" s="2">
        <f>VLOOKUP(A74,[1]TDSheet!$A:$X,24,0)</f>
        <v>60.787999999999997</v>
      </c>
      <c r="U74" s="2">
        <f>VLOOKUP(A74,[1]TDSheet!$A:$N,14,0)</f>
        <v>82.418599999999998</v>
      </c>
      <c r="W74" s="2">
        <f t="shared" si="11"/>
        <v>410</v>
      </c>
    </row>
    <row r="75" spans="1:23" ht="21.95" customHeight="1" x14ac:dyDescent="0.2">
      <c r="A75" s="5" t="s">
        <v>73</v>
      </c>
      <c r="B75" s="5" t="s">
        <v>14</v>
      </c>
      <c r="C75" s="6">
        <v>34</v>
      </c>
      <c r="D75" s="6"/>
      <c r="E75" s="6">
        <v>19</v>
      </c>
      <c r="F75" s="6"/>
      <c r="G75" s="10">
        <f>VLOOKUP(A75,[1]TDSheet!$A:$H,8,0)</f>
        <v>0.4</v>
      </c>
      <c r="H75" s="31">
        <f>VLOOKUP(A75,[1]TDSheet!$A:$I,9,0)</f>
        <v>90</v>
      </c>
      <c r="I75" s="2">
        <f>VLOOKUP(A75,[2]Бердянск!$A:$F,4,0)</f>
        <v>14</v>
      </c>
      <c r="J75" s="2">
        <f t="shared" si="7"/>
        <v>5</v>
      </c>
      <c r="K75" s="2">
        <f>VLOOKUP(A75,[1]TDSheet!$A:$Q,16,0)</f>
        <v>90</v>
      </c>
      <c r="M75" s="2">
        <f t="shared" si="8"/>
        <v>3.8</v>
      </c>
      <c r="N75" s="18"/>
      <c r="O75" s="18"/>
      <c r="Q75" s="2">
        <f t="shared" si="9"/>
        <v>23.684210526315791</v>
      </c>
      <c r="R75" s="2">
        <f t="shared" si="10"/>
        <v>23.684210526315791</v>
      </c>
      <c r="S75" s="2">
        <f>VLOOKUP(A75,[1]TDSheet!$A:$W,23,0)</f>
        <v>0.8</v>
      </c>
      <c r="T75" s="2">
        <f>VLOOKUP(A75,[1]TDSheet!$A:$X,24,0)</f>
        <v>15</v>
      </c>
      <c r="U75" s="2">
        <f>VLOOKUP(A75,[1]TDSheet!$A:$N,14,0)</f>
        <v>18.399999999999999</v>
      </c>
      <c r="V75" s="29" t="str">
        <f>VLOOKUP(A75,[1]TDSheet!$A:$Y,25,0)</f>
        <v>нет в бланке</v>
      </c>
      <c r="W75" s="2">
        <f t="shared" si="11"/>
        <v>0</v>
      </c>
    </row>
    <row r="76" spans="1:23" ht="21.95" customHeight="1" x14ac:dyDescent="0.2">
      <c r="A76" s="5" t="s">
        <v>74</v>
      </c>
      <c r="B76" s="5" t="s">
        <v>14</v>
      </c>
      <c r="C76" s="6">
        <v>13</v>
      </c>
      <c r="D76" s="6"/>
      <c r="E76" s="6">
        <v>-3</v>
      </c>
      <c r="F76" s="6">
        <v>13</v>
      </c>
      <c r="G76" s="10">
        <f>VLOOKUP(A76,[1]TDSheet!$A:$H,8,0)</f>
        <v>0.33</v>
      </c>
      <c r="H76" s="31">
        <f>VLOOKUP(A76,[1]TDSheet!$A:$I,9,0)</f>
        <v>60</v>
      </c>
      <c r="J76" s="2">
        <f t="shared" si="7"/>
        <v>-3</v>
      </c>
      <c r="K76" s="2">
        <f>VLOOKUP(A76,[1]TDSheet!$A:$Q,16,0)</f>
        <v>16</v>
      </c>
      <c r="M76" s="2">
        <f t="shared" si="8"/>
        <v>-0.6</v>
      </c>
      <c r="N76" s="18"/>
      <c r="O76" s="18"/>
      <c r="Q76" s="2">
        <f t="shared" si="9"/>
        <v>-48.333333333333336</v>
      </c>
      <c r="R76" s="2">
        <f t="shared" si="10"/>
        <v>-48.333333333333336</v>
      </c>
      <c r="S76" s="2">
        <f>VLOOKUP(A76,[1]TDSheet!$A:$W,23,0)</f>
        <v>7</v>
      </c>
      <c r="T76" s="2">
        <f>VLOOKUP(A76,[1]TDSheet!$A:$X,24,0)</f>
        <v>24.2</v>
      </c>
      <c r="U76" s="2">
        <f>VLOOKUP(A76,[1]TDSheet!$A:$N,14,0)</f>
        <v>11.2</v>
      </c>
      <c r="V76" s="30" t="s">
        <v>132</v>
      </c>
      <c r="W76" s="2">
        <f t="shared" si="11"/>
        <v>0</v>
      </c>
    </row>
    <row r="77" spans="1:23" ht="21.95" customHeight="1" x14ac:dyDescent="0.2">
      <c r="A77" s="5" t="s">
        <v>75</v>
      </c>
      <c r="B77" s="5" t="s">
        <v>14</v>
      </c>
      <c r="C77" s="6">
        <v>46</v>
      </c>
      <c r="D77" s="6"/>
      <c r="E77" s="6">
        <v>2</v>
      </c>
      <c r="F77" s="6">
        <v>44</v>
      </c>
      <c r="G77" s="10">
        <f>VLOOKUP(A77,[1]TDSheet!$A:$H,8,0)</f>
        <v>0</v>
      </c>
      <c r="H77" s="31">
        <f>VLOOKUP(A77,[1]TDSheet!$A:$I,9,0)</f>
        <v>90</v>
      </c>
      <c r="I77" s="2">
        <f>VLOOKUP(A77,[2]Бердянск!$A:$F,4,0)</f>
        <v>12</v>
      </c>
      <c r="J77" s="2">
        <f t="shared" si="7"/>
        <v>-10</v>
      </c>
      <c r="M77" s="2">
        <f t="shared" si="8"/>
        <v>0.4</v>
      </c>
      <c r="N77" s="18"/>
      <c r="O77" s="18"/>
      <c r="Q77" s="2">
        <f t="shared" si="9"/>
        <v>110</v>
      </c>
      <c r="R77" s="2">
        <f t="shared" si="10"/>
        <v>110</v>
      </c>
      <c r="S77" s="2">
        <f>VLOOKUP(A77,[1]TDSheet!$A:$W,23,0)</f>
        <v>0</v>
      </c>
      <c r="T77" s="2">
        <f>VLOOKUP(A77,[1]TDSheet!$A:$X,24,0)</f>
        <v>0.2</v>
      </c>
      <c r="U77" s="2">
        <f>VLOOKUP(A77,[1]TDSheet!$A:$N,14,0)</f>
        <v>0</v>
      </c>
      <c r="V77" s="28" t="str">
        <f>VLOOKUP(A77,[1]TDSheet!$A:$Y,25,0)</f>
        <v>Заблокировать</v>
      </c>
      <c r="W77" s="2">
        <f t="shared" si="11"/>
        <v>0</v>
      </c>
    </row>
    <row r="78" spans="1:23" ht="11.1" customHeight="1" x14ac:dyDescent="0.2">
      <c r="A78" s="5" t="s">
        <v>76</v>
      </c>
      <c r="B78" s="5" t="s">
        <v>14</v>
      </c>
      <c r="C78" s="6">
        <v>2</v>
      </c>
      <c r="D78" s="6"/>
      <c r="E78" s="6"/>
      <c r="F78" s="6">
        <v>2</v>
      </c>
      <c r="G78" s="10">
        <f>VLOOKUP(A78,[1]TDSheet!$A:$H,8,0)</f>
        <v>0</v>
      </c>
      <c r="H78" s="31">
        <f>VLOOKUP(A78,[1]TDSheet!$A:$I,9,0)</f>
        <v>50</v>
      </c>
      <c r="J78" s="2">
        <f t="shared" si="7"/>
        <v>0</v>
      </c>
      <c r="M78" s="2">
        <f t="shared" si="8"/>
        <v>0</v>
      </c>
      <c r="N78" s="18"/>
      <c r="O78" s="18"/>
      <c r="Q78" s="2" t="e">
        <f t="shared" si="9"/>
        <v>#DIV/0!</v>
      </c>
      <c r="R78" s="2" t="e">
        <f t="shared" si="10"/>
        <v>#DIV/0!</v>
      </c>
      <c r="S78" s="2">
        <f>VLOOKUP(A78,[1]TDSheet!$A:$W,23,0)</f>
        <v>0</v>
      </c>
      <c r="T78" s="2">
        <f>VLOOKUP(A78,[1]TDSheet!$A:$X,24,0)</f>
        <v>4.2</v>
      </c>
      <c r="U78" s="2">
        <f>VLOOKUP(A78,[1]TDSheet!$A:$N,14,0)</f>
        <v>2</v>
      </c>
      <c r="V78" s="28" t="str">
        <f>VLOOKUP(A78,[1]TDSheet!$A:$Y,25,0)</f>
        <v>Заблокировать</v>
      </c>
      <c r="W78" s="2">
        <f t="shared" si="11"/>
        <v>0</v>
      </c>
    </row>
    <row r="79" spans="1:23" ht="11.1" customHeight="1" x14ac:dyDescent="0.2">
      <c r="A79" s="5" t="s">
        <v>77</v>
      </c>
      <c r="B79" s="5" t="s">
        <v>14</v>
      </c>
      <c r="C79" s="6">
        <v>1</v>
      </c>
      <c r="D79" s="6"/>
      <c r="E79" s="6"/>
      <c r="F79" s="6">
        <v>1</v>
      </c>
      <c r="G79" s="10">
        <f>VLOOKUP(A79,[1]TDSheet!$A:$H,8,0)</f>
        <v>0.375</v>
      </c>
      <c r="H79" s="31">
        <f>VLOOKUP(A79,[1]TDSheet!$A:$I,9,0)</f>
        <v>50</v>
      </c>
      <c r="J79" s="2">
        <f t="shared" si="7"/>
        <v>0</v>
      </c>
      <c r="K79" s="2">
        <f>VLOOKUP(A79,[1]TDSheet!$A:$Q,16,0)</f>
        <v>12</v>
      </c>
      <c r="M79" s="2">
        <f t="shared" si="8"/>
        <v>0</v>
      </c>
      <c r="N79" s="18"/>
      <c r="O79" s="18"/>
      <c r="Q79" s="2" t="e">
        <f t="shared" si="9"/>
        <v>#DIV/0!</v>
      </c>
      <c r="R79" s="2" t="e">
        <f t="shared" si="10"/>
        <v>#DIV/0!</v>
      </c>
      <c r="S79" s="2">
        <f>VLOOKUP(A79,[1]TDSheet!$A:$W,23,0)</f>
        <v>2</v>
      </c>
      <c r="T79" s="2">
        <f>VLOOKUP(A79,[1]TDSheet!$A:$X,24,0)</f>
        <v>1.6</v>
      </c>
      <c r="U79" s="2">
        <f>VLOOKUP(A79,[1]TDSheet!$A:$N,14,0)</f>
        <v>0.2</v>
      </c>
      <c r="V79" s="27" t="str">
        <f>VLOOKUP(A79,[1]TDSheet!$A:$Y,25,0)</f>
        <v>Разблокировать</v>
      </c>
      <c r="W79" s="2">
        <f t="shared" si="11"/>
        <v>0</v>
      </c>
    </row>
    <row r="80" spans="1:23" ht="11.1" customHeight="1" x14ac:dyDescent="0.2">
      <c r="A80" s="5" t="s">
        <v>129</v>
      </c>
      <c r="B80" s="5" t="s">
        <v>14</v>
      </c>
      <c r="C80" s="6"/>
      <c r="D80" s="6"/>
      <c r="E80" s="6"/>
      <c r="F80" s="6"/>
      <c r="G80" s="10">
        <f>VLOOKUP(A80,[1]TDSheet!$A:$H,8,0)</f>
        <v>0.4</v>
      </c>
      <c r="H80" s="31">
        <f>VLOOKUP(A80,[1]TDSheet!$A:$I,9,0)</f>
        <v>50</v>
      </c>
      <c r="J80" s="2">
        <f t="shared" si="7"/>
        <v>0</v>
      </c>
      <c r="K80" s="2">
        <f>VLOOKUP(A80,[1]TDSheet!$A:$Q,16,0)</f>
        <v>10</v>
      </c>
      <c r="M80" s="2">
        <f t="shared" si="8"/>
        <v>0</v>
      </c>
      <c r="N80" s="18"/>
      <c r="O80" s="18"/>
      <c r="Q80" s="2" t="e">
        <f t="shared" si="9"/>
        <v>#DIV/0!</v>
      </c>
      <c r="R80" s="2" t="e">
        <f t="shared" si="10"/>
        <v>#DIV/0!</v>
      </c>
      <c r="S80" s="2">
        <f>VLOOKUP(A80,[1]TDSheet!$A:$W,23,0)</f>
        <v>0</v>
      </c>
      <c r="T80" s="2">
        <f>VLOOKUP(A80,[1]TDSheet!$A:$X,24,0)</f>
        <v>0</v>
      </c>
      <c r="U80" s="2">
        <f>VLOOKUP(A80,[1]TDSheet!$A:$N,14,0)</f>
        <v>4</v>
      </c>
      <c r="W80" s="2">
        <f t="shared" si="11"/>
        <v>0</v>
      </c>
    </row>
    <row r="81" spans="1:23" ht="21.95" customHeight="1" x14ac:dyDescent="0.2">
      <c r="A81" s="5" t="s">
        <v>78</v>
      </c>
      <c r="B81" s="5" t="s">
        <v>9</v>
      </c>
      <c r="C81" s="6">
        <v>32.811999999999998</v>
      </c>
      <c r="D81" s="6"/>
      <c r="E81" s="6">
        <v>14.432</v>
      </c>
      <c r="F81" s="6">
        <v>17.585999999999999</v>
      </c>
      <c r="G81" s="10">
        <f>VLOOKUP(A81,[1]TDSheet!$A:$H,8,0)</f>
        <v>0</v>
      </c>
      <c r="H81" s="31">
        <f>VLOOKUP(A81,[1]TDSheet!$A:$I,9,0)</f>
        <v>45</v>
      </c>
      <c r="I81" s="2">
        <f>VLOOKUP(A81,[2]Бердянск!$A:$F,4,0)</f>
        <v>20.021999999999998</v>
      </c>
      <c r="J81" s="2">
        <f t="shared" si="7"/>
        <v>-5.5899999999999981</v>
      </c>
      <c r="M81" s="2">
        <f t="shared" si="8"/>
        <v>2.8864000000000001</v>
      </c>
      <c r="N81" s="18"/>
      <c r="O81" s="18"/>
      <c r="Q81" s="2">
        <f t="shared" si="9"/>
        <v>6.0927106430155202</v>
      </c>
      <c r="R81" s="2">
        <f t="shared" si="10"/>
        <v>6.0927106430155202</v>
      </c>
      <c r="S81" s="2">
        <f>VLOOKUP(A81,[1]TDSheet!$A:$W,23,0)</f>
        <v>0.96639999999999993</v>
      </c>
      <c r="T81" s="2">
        <f>VLOOKUP(A81,[1]TDSheet!$A:$X,24,0)</f>
        <v>0</v>
      </c>
      <c r="U81" s="2">
        <f>VLOOKUP(A81,[1]TDSheet!$A:$N,14,0)</f>
        <v>3.6892000000000005</v>
      </c>
      <c r="V81" s="28" t="str">
        <f>VLOOKUP(A81,[1]TDSheet!$A:$Y,25,0)</f>
        <v>Заблокировать</v>
      </c>
      <c r="W81" s="2">
        <f t="shared" si="11"/>
        <v>0</v>
      </c>
    </row>
    <row r="82" spans="1:23" ht="11.1" customHeight="1" x14ac:dyDescent="0.2">
      <c r="A82" s="5" t="s">
        <v>79</v>
      </c>
      <c r="B82" s="5" t="s">
        <v>9</v>
      </c>
      <c r="C82" s="6">
        <v>9.0399999999999991</v>
      </c>
      <c r="D82" s="6"/>
      <c r="E82" s="6">
        <v>10.538</v>
      </c>
      <c r="F82" s="6">
        <v>-1.498</v>
      </c>
      <c r="G82" s="10">
        <f>VLOOKUP(A82,[1]TDSheet!$A:$H,8,0)</f>
        <v>1</v>
      </c>
      <c r="H82" s="31">
        <f>VLOOKUP(A82,[1]TDSheet!$A:$I,9,0)</f>
        <v>50</v>
      </c>
      <c r="I82" s="2">
        <f>VLOOKUP(A82,[2]Бердянск!$A:$F,4,0)</f>
        <v>10.538</v>
      </c>
      <c r="J82" s="2">
        <f t="shared" si="7"/>
        <v>0</v>
      </c>
      <c r="M82" s="2">
        <f t="shared" si="8"/>
        <v>2.1076000000000001</v>
      </c>
      <c r="N82" s="18">
        <v>15</v>
      </c>
      <c r="O82" s="18"/>
      <c r="Q82" s="2">
        <f t="shared" si="9"/>
        <v>6.4063389637502368</v>
      </c>
      <c r="R82" s="2">
        <f t="shared" si="10"/>
        <v>-0.71076105522869615</v>
      </c>
      <c r="S82" s="2">
        <f>VLOOKUP(A82,[1]TDSheet!$A:$W,23,0)</f>
        <v>0.40560000000000002</v>
      </c>
      <c r="T82" s="2">
        <f>VLOOKUP(A82,[1]TDSheet!$A:$X,24,0)</f>
        <v>0.9071999999999999</v>
      </c>
      <c r="U82" s="2">
        <f>VLOOKUP(A82,[1]TDSheet!$A:$N,14,0)</f>
        <v>0</v>
      </c>
      <c r="W82" s="2">
        <f t="shared" si="11"/>
        <v>15</v>
      </c>
    </row>
    <row r="83" spans="1:23" ht="21.95" customHeight="1" x14ac:dyDescent="0.2">
      <c r="A83" s="5" t="s">
        <v>80</v>
      </c>
      <c r="B83" s="5" t="s">
        <v>14</v>
      </c>
      <c r="C83" s="6">
        <v>17</v>
      </c>
      <c r="D83" s="6"/>
      <c r="E83" s="6">
        <v>10</v>
      </c>
      <c r="F83" s="6">
        <v>7</v>
      </c>
      <c r="G83" s="10">
        <f>VLOOKUP(A83,[1]TDSheet!$A:$H,8,0)</f>
        <v>0</v>
      </c>
      <c r="H83" s="31">
        <f>VLOOKUP(A83,[1]TDSheet!$A:$I,9,0)</f>
        <v>90</v>
      </c>
      <c r="I83" s="2">
        <f>VLOOKUP(A83,[2]Бердянск!$A:$F,4,0)</f>
        <v>10</v>
      </c>
      <c r="J83" s="2">
        <f t="shared" si="7"/>
        <v>0</v>
      </c>
      <c r="M83" s="2">
        <f t="shared" si="8"/>
        <v>2</v>
      </c>
      <c r="N83" s="18"/>
      <c r="O83" s="18"/>
      <c r="Q83" s="2">
        <f t="shared" si="9"/>
        <v>3.5</v>
      </c>
      <c r="R83" s="2">
        <f t="shared" si="10"/>
        <v>3.5</v>
      </c>
      <c r="S83" s="2">
        <f>VLOOKUP(A83,[1]TDSheet!$A:$W,23,0)</f>
        <v>0</v>
      </c>
      <c r="T83" s="2">
        <f>VLOOKUP(A83,[1]TDSheet!$A:$X,24,0)</f>
        <v>2.2000000000000002</v>
      </c>
      <c r="U83" s="2">
        <f>VLOOKUP(A83,[1]TDSheet!$A:$N,14,0)</f>
        <v>2</v>
      </c>
      <c r="V83" s="28" t="str">
        <f>VLOOKUP(A83,[1]TDSheet!$A:$Y,25,0)</f>
        <v>Заблокировать</v>
      </c>
      <c r="W83" s="2">
        <f t="shared" si="11"/>
        <v>0</v>
      </c>
    </row>
    <row r="84" spans="1:23" ht="21.95" customHeight="1" x14ac:dyDescent="0.2">
      <c r="A84" s="5" t="s">
        <v>81</v>
      </c>
      <c r="B84" s="5" t="s">
        <v>14</v>
      </c>
      <c r="C84" s="6">
        <v>20</v>
      </c>
      <c r="D84" s="6"/>
      <c r="E84" s="6"/>
      <c r="F84" s="6">
        <v>20</v>
      </c>
      <c r="G84" s="10">
        <f>VLOOKUP(A84,[1]TDSheet!$A:$H,8,0)</f>
        <v>0</v>
      </c>
      <c r="H84" s="31">
        <f>VLOOKUP(A84,[1]TDSheet!$A:$I,9,0)</f>
        <v>90</v>
      </c>
      <c r="J84" s="2">
        <f t="shared" si="7"/>
        <v>0</v>
      </c>
      <c r="M84" s="2">
        <f t="shared" si="8"/>
        <v>0</v>
      </c>
      <c r="N84" s="18"/>
      <c r="O84" s="18"/>
      <c r="Q84" s="2" t="e">
        <f t="shared" si="9"/>
        <v>#DIV/0!</v>
      </c>
      <c r="R84" s="2" t="e">
        <f t="shared" si="10"/>
        <v>#DIV/0!</v>
      </c>
      <c r="S84" s="2">
        <f>VLOOKUP(A84,[1]TDSheet!$A:$W,23,0)</f>
        <v>0</v>
      </c>
      <c r="T84" s="2">
        <f>VLOOKUP(A84,[1]TDSheet!$A:$X,24,0)</f>
        <v>0</v>
      </c>
      <c r="U84" s="2">
        <f>VLOOKUP(A84,[1]TDSheet!$A:$N,14,0)</f>
        <v>2</v>
      </c>
      <c r="V84" s="28" t="str">
        <f>VLOOKUP(A84,[1]TDSheet!$A:$Y,25,0)</f>
        <v>Заблокировать</v>
      </c>
      <c r="W84" s="2">
        <f t="shared" si="11"/>
        <v>0</v>
      </c>
    </row>
    <row r="85" spans="1:23" ht="21.95" customHeight="1" x14ac:dyDescent="0.2">
      <c r="A85" s="5" t="s">
        <v>82</v>
      </c>
      <c r="B85" s="5" t="s">
        <v>14</v>
      </c>
      <c r="C85" s="7"/>
      <c r="D85" s="6">
        <v>10</v>
      </c>
      <c r="E85" s="6">
        <v>10</v>
      </c>
      <c r="F85" s="6"/>
      <c r="G85" s="10">
        <f>VLOOKUP(A85,[1]TDSheet!$A:$H,8,0)</f>
        <v>0.5</v>
      </c>
      <c r="H85" s="31">
        <v>55</v>
      </c>
      <c r="I85" s="2">
        <f>VLOOKUP(A85,[2]Бердянск!$A:$F,4,0)</f>
        <v>10</v>
      </c>
      <c r="J85" s="2">
        <f t="shared" si="7"/>
        <v>0</v>
      </c>
      <c r="K85" s="2">
        <f>VLOOKUP(A85,[1]TDSheet!$A:$Q,16,0)</f>
        <v>6</v>
      </c>
      <c r="M85" s="2">
        <f t="shared" si="8"/>
        <v>2</v>
      </c>
      <c r="N85" s="18">
        <v>15</v>
      </c>
      <c r="O85" s="18"/>
      <c r="Q85" s="2">
        <f t="shared" si="9"/>
        <v>10.5</v>
      </c>
      <c r="R85" s="2">
        <f t="shared" si="10"/>
        <v>3</v>
      </c>
      <c r="S85" s="2">
        <f>VLOOKUP(A85,[1]TDSheet!$A:$W,23,0)</f>
        <v>0</v>
      </c>
      <c r="T85" s="2">
        <f>VLOOKUP(A85,[1]TDSheet!$A:$X,24,0)</f>
        <v>0</v>
      </c>
      <c r="U85" s="2">
        <f>VLOOKUP(A85,[1]TDSheet!$A:$N,14,0)</f>
        <v>0</v>
      </c>
      <c r="W85" s="2">
        <f t="shared" si="11"/>
        <v>7.5</v>
      </c>
    </row>
    <row r="86" spans="1:23" ht="21.95" customHeight="1" x14ac:dyDescent="0.2">
      <c r="A86" s="5" t="s">
        <v>83</v>
      </c>
      <c r="B86" s="5" t="s">
        <v>9</v>
      </c>
      <c r="C86" s="6">
        <v>20.716999999999999</v>
      </c>
      <c r="D86" s="6"/>
      <c r="E86" s="6"/>
      <c r="F86" s="6"/>
      <c r="G86" s="10">
        <f>VLOOKUP(A86,[1]TDSheet!$A:$H,8,0)</f>
        <v>1</v>
      </c>
      <c r="H86" s="31">
        <f>VLOOKUP(A86,[1]TDSheet!$A:$I,9,0)</f>
        <v>35</v>
      </c>
      <c r="J86" s="2">
        <f t="shared" si="7"/>
        <v>0</v>
      </c>
      <c r="K86" s="2">
        <f>VLOOKUP(A86,[1]TDSheet!$A:$Q,16,0)</f>
        <v>14</v>
      </c>
      <c r="M86" s="2">
        <f t="shared" si="8"/>
        <v>0</v>
      </c>
      <c r="N86" s="18"/>
      <c r="O86" s="18"/>
      <c r="Q86" s="2" t="e">
        <f t="shared" si="9"/>
        <v>#DIV/0!</v>
      </c>
      <c r="R86" s="2" t="e">
        <f t="shared" si="10"/>
        <v>#DIV/0!</v>
      </c>
      <c r="S86" s="2">
        <f>VLOOKUP(A86,[1]TDSheet!$A:$W,23,0)</f>
        <v>0</v>
      </c>
      <c r="T86" s="2">
        <f>VLOOKUP(A86,[1]TDSheet!$A:$X,24,0)</f>
        <v>0</v>
      </c>
      <c r="U86" s="2">
        <f>VLOOKUP(A86,[1]TDSheet!$A:$N,14,0)</f>
        <v>4.3561999999999994</v>
      </c>
      <c r="V86" s="27" t="str">
        <f>VLOOKUP(A86,[1]TDSheet!$A:$Y,25,0)</f>
        <v>Разблокировать</v>
      </c>
      <c r="W86" s="2">
        <f t="shared" si="11"/>
        <v>0</v>
      </c>
    </row>
    <row r="87" spans="1:23" ht="21.95" customHeight="1" x14ac:dyDescent="0.2">
      <c r="A87" s="5" t="s">
        <v>84</v>
      </c>
      <c r="B87" s="5" t="s">
        <v>9</v>
      </c>
      <c r="C87" s="6">
        <v>27.917000000000002</v>
      </c>
      <c r="D87" s="6"/>
      <c r="E87" s="6">
        <v>38.747</v>
      </c>
      <c r="F87" s="6">
        <v>-10.83</v>
      </c>
      <c r="G87" s="10">
        <f>VLOOKUP(A87,[1]TDSheet!$A:$H,8,0)</f>
        <v>0</v>
      </c>
      <c r="H87" s="31">
        <f>VLOOKUP(A87,[1]TDSheet!$A:$I,9,0)</f>
        <v>35</v>
      </c>
      <c r="I87" s="2">
        <f>VLOOKUP(A87,[2]Бердянск!$A:$F,4,0)</f>
        <v>18.940000000000001</v>
      </c>
      <c r="J87" s="2">
        <f t="shared" si="7"/>
        <v>19.806999999999999</v>
      </c>
      <c r="M87" s="2">
        <f t="shared" si="8"/>
        <v>7.7493999999999996</v>
      </c>
      <c r="N87" s="18"/>
      <c r="O87" s="18"/>
      <c r="Q87" s="2">
        <f t="shared" si="9"/>
        <v>-1.3975275505200404</v>
      </c>
      <c r="R87" s="2">
        <f t="shared" si="10"/>
        <v>-1.3975275505200404</v>
      </c>
      <c r="S87" s="2">
        <f>VLOOKUP(A87,[1]TDSheet!$A:$W,23,0)</f>
        <v>0</v>
      </c>
      <c r="T87" s="2">
        <f>VLOOKUP(A87,[1]TDSheet!$A:$X,24,0)</f>
        <v>0</v>
      </c>
      <c r="U87" s="2">
        <f>VLOOKUP(A87,[1]TDSheet!$A:$N,14,0)</f>
        <v>3.0056000000000003</v>
      </c>
      <c r="V87" s="28" t="str">
        <f>VLOOKUP(A87,[1]TDSheet!$A:$Y,25,0)</f>
        <v>Заблокировать</v>
      </c>
      <c r="W87" s="2">
        <f t="shared" si="11"/>
        <v>0</v>
      </c>
    </row>
    <row r="88" spans="1:23" ht="21.95" customHeight="1" x14ac:dyDescent="0.2">
      <c r="A88" s="5" t="s">
        <v>85</v>
      </c>
      <c r="B88" s="5" t="s">
        <v>14</v>
      </c>
      <c r="C88" s="6">
        <v>27</v>
      </c>
      <c r="D88" s="6"/>
      <c r="E88" s="6">
        <v>10</v>
      </c>
      <c r="F88" s="6">
        <v>17</v>
      </c>
      <c r="G88" s="10">
        <f>VLOOKUP(A88,[1]TDSheet!$A:$H,8,0)</f>
        <v>0</v>
      </c>
      <c r="H88" s="31">
        <f>VLOOKUP(A88,[1]TDSheet!$A:$I,9,0)</f>
        <v>120</v>
      </c>
      <c r="I88" s="2">
        <f>VLOOKUP(A88,[2]Бердянск!$A:$F,4,0)</f>
        <v>10</v>
      </c>
      <c r="J88" s="2">
        <f t="shared" si="7"/>
        <v>0</v>
      </c>
      <c r="M88" s="2">
        <f t="shared" si="8"/>
        <v>2</v>
      </c>
      <c r="N88" s="18"/>
      <c r="O88" s="18"/>
      <c r="Q88" s="2">
        <f t="shared" si="9"/>
        <v>8.5</v>
      </c>
      <c r="R88" s="2">
        <f t="shared" si="10"/>
        <v>8.5</v>
      </c>
      <c r="S88" s="2">
        <f>VLOOKUP(A88,[1]TDSheet!$A:$W,23,0)</f>
        <v>1.4</v>
      </c>
      <c r="T88" s="2">
        <f>VLOOKUP(A88,[1]TDSheet!$A:$X,24,0)</f>
        <v>2.8</v>
      </c>
      <c r="U88" s="2">
        <f>VLOOKUP(A88,[1]TDSheet!$A:$N,14,0)</f>
        <v>1</v>
      </c>
      <c r="V88" s="28" t="str">
        <f>VLOOKUP(A88,[1]TDSheet!$A:$Y,25,0)</f>
        <v>Заблокировать</v>
      </c>
      <c r="W88" s="2">
        <f t="shared" si="11"/>
        <v>0</v>
      </c>
    </row>
    <row r="89" spans="1:23" ht="21.95" customHeight="1" x14ac:dyDescent="0.2">
      <c r="A89" s="5" t="s">
        <v>86</v>
      </c>
      <c r="B89" s="5" t="s">
        <v>14</v>
      </c>
      <c r="C89" s="6">
        <v>12</v>
      </c>
      <c r="D89" s="6"/>
      <c r="E89" s="6">
        <v>12</v>
      </c>
      <c r="F89" s="6"/>
      <c r="G89" s="10">
        <f>VLOOKUP(A89,[1]TDSheet!$A:$H,8,0)</f>
        <v>0.1</v>
      </c>
      <c r="H89" s="31">
        <f>VLOOKUP(A89,[1]TDSheet!$A:$I,9,0)</f>
        <v>730</v>
      </c>
      <c r="I89" s="2">
        <f>VLOOKUP(A89,[2]Бердянск!$A:$F,4,0)</f>
        <v>12</v>
      </c>
      <c r="J89" s="2">
        <f t="shared" si="7"/>
        <v>0</v>
      </c>
      <c r="K89" s="2">
        <f>VLOOKUP(A89,[1]TDSheet!$A:$Q,16,0)</f>
        <v>20</v>
      </c>
      <c r="M89" s="2">
        <f t="shared" si="8"/>
        <v>2.4</v>
      </c>
      <c r="N89" s="18">
        <v>10</v>
      </c>
      <c r="O89" s="18"/>
      <c r="Q89" s="2">
        <f t="shared" si="9"/>
        <v>12.5</v>
      </c>
      <c r="R89" s="2">
        <f t="shared" si="10"/>
        <v>8.3333333333333339</v>
      </c>
      <c r="S89" s="2">
        <f>VLOOKUP(A89,[1]TDSheet!$A:$W,23,0)</f>
        <v>3.4</v>
      </c>
      <c r="T89" s="2">
        <f>VLOOKUP(A89,[1]TDSheet!$A:$X,24,0)</f>
        <v>2</v>
      </c>
      <c r="U89" s="2">
        <f>VLOOKUP(A89,[1]TDSheet!$A:$N,14,0)</f>
        <v>2</v>
      </c>
      <c r="V89" s="27" t="str">
        <f>VLOOKUP(A89,[1]TDSheet!$A:$Y,25,0)</f>
        <v>Разблокировать</v>
      </c>
      <c r="W89" s="2">
        <f t="shared" si="11"/>
        <v>1</v>
      </c>
    </row>
    <row r="90" spans="1:23" ht="11.1" customHeight="1" x14ac:dyDescent="0.2">
      <c r="A90" s="5" t="s">
        <v>87</v>
      </c>
      <c r="B90" s="5" t="s">
        <v>14</v>
      </c>
      <c r="C90" s="6">
        <v>12</v>
      </c>
      <c r="D90" s="6">
        <v>36</v>
      </c>
      <c r="E90" s="6">
        <v>32</v>
      </c>
      <c r="F90" s="6">
        <v>16</v>
      </c>
      <c r="G90" s="10">
        <f>VLOOKUP(A90,[1]TDSheet!$A:$H,8,0)</f>
        <v>0.33</v>
      </c>
      <c r="H90" s="31">
        <f>VLOOKUP(A90,[1]TDSheet!$A:$I,9,0)</f>
        <v>40</v>
      </c>
      <c r="I90" s="2">
        <f>VLOOKUP(A90,[2]Бердянск!$A:$F,4,0)</f>
        <v>32</v>
      </c>
      <c r="J90" s="2">
        <f t="shared" si="7"/>
        <v>0</v>
      </c>
      <c r="K90" s="2">
        <f>VLOOKUP(A90,[1]TDSheet!$A:$Q,16,0)</f>
        <v>20</v>
      </c>
      <c r="M90" s="2">
        <f t="shared" si="8"/>
        <v>6.4</v>
      </c>
      <c r="N90" s="18">
        <v>35</v>
      </c>
      <c r="O90" s="18"/>
      <c r="Q90" s="2">
        <f t="shared" si="9"/>
        <v>11.09375</v>
      </c>
      <c r="R90" s="2">
        <f t="shared" si="10"/>
        <v>5.625</v>
      </c>
      <c r="S90" s="2">
        <f>VLOOKUP(A90,[1]TDSheet!$A:$W,23,0)</f>
        <v>2.4</v>
      </c>
      <c r="T90" s="2">
        <f>VLOOKUP(A90,[1]TDSheet!$A:$X,24,0)</f>
        <v>4.8</v>
      </c>
      <c r="U90" s="2">
        <f>VLOOKUP(A90,[1]TDSheet!$A:$N,14,0)</f>
        <v>1.2</v>
      </c>
      <c r="W90" s="2">
        <f t="shared" si="11"/>
        <v>11.55</v>
      </c>
    </row>
    <row r="91" spans="1:23" ht="21.95" customHeight="1" x14ac:dyDescent="0.2">
      <c r="A91" s="5" t="s">
        <v>88</v>
      </c>
      <c r="B91" s="5" t="s">
        <v>14</v>
      </c>
      <c r="C91" s="6">
        <v>8</v>
      </c>
      <c r="D91" s="6">
        <v>30</v>
      </c>
      <c r="E91" s="6">
        <v>29</v>
      </c>
      <c r="F91" s="6">
        <v>9</v>
      </c>
      <c r="G91" s="10">
        <f>VLOOKUP(A91,[1]TDSheet!$A:$H,8,0)</f>
        <v>0.33</v>
      </c>
      <c r="H91" s="31">
        <f>VLOOKUP(A91,[1]TDSheet!$A:$I,9,0)</f>
        <v>40</v>
      </c>
      <c r="I91" s="2">
        <f>VLOOKUP(A91,[2]Бердянск!$A:$F,4,0)</f>
        <v>29</v>
      </c>
      <c r="J91" s="2">
        <f t="shared" si="7"/>
        <v>0</v>
      </c>
      <c r="M91" s="2">
        <f t="shared" si="8"/>
        <v>5.8</v>
      </c>
      <c r="N91" s="18">
        <v>50</v>
      </c>
      <c r="O91" s="18"/>
      <c r="Q91" s="2">
        <f t="shared" si="9"/>
        <v>10.172413793103448</v>
      </c>
      <c r="R91" s="2">
        <f t="shared" si="10"/>
        <v>1.5517241379310345</v>
      </c>
      <c r="S91" s="2">
        <f>VLOOKUP(A91,[1]TDSheet!$A:$W,23,0)</f>
        <v>2.2000000000000002</v>
      </c>
      <c r="T91" s="2">
        <f>VLOOKUP(A91,[1]TDSheet!$A:$X,24,0)</f>
        <v>4.2</v>
      </c>
      <c r="U91" s="2">
        <f>VLOOKUP(A91,[1]TDSheet!$A:$N,14,0)</f>
        <v>0.4</v>
      </c>
      <c r="W91" s="2">
        <f t="shared" si="11"/>
        <v>16.5</v>
      </c>
    </row>
    <row r="92" spans="1:23" ht="11.1" customHeight="1" x14ac:dyDescent="0.2">
      <c r="A92" s="5" t="s">
        <v>89</v>
      </c>
      <c r="B92" s="5" t="s">
        <v>14</v>
      </c>
      <c r="C92" s="6">
        <v>12</v>
      </c>
      <c r="D92" s="6">
        <v>18</v>
      </c>
      <c r="E92" s="6">
        <v>5</v>
      </c>
      <c r="F92" s="6">
        <v>19</v>
      </c>
      <c r="G92" s="10">
        <f>VLOOKUP(A92,[1]TDSheet!$A:$H,8,0)</f>
        <v>0.3</v>
      </c>
      <c r="H92" s="31">
        <f>VLOOKUP(A92,[1]TDSheet!$A:$I,9,0)</f>
        <v>40</v>
      </c>
      <c r="I92" s="2">
        <f>VLOOKUP(A92,[2]Бердянск!$A:$F,4,0)</f>
        <v>12</v>
      </c>
      <c r="J92" s="2">
        <f t="shared" si="7"/>
        <v>-7</v>
      </c>
      <c r="M92" s="2">
        <f t="shared" si="8"/>
        <v>1</v>
      </c>
      <c r="N92" s="18"/>
      <c r="O92" s="18"/>
      <c r="Q92" s="2">
        <f t="shared" si="9"/>
        <v>19</v>
      </c>
      <c r="R92" s="2">
        <f t="shared" si="10"/>
        <v>19</v>
      </c>
      <c r="S92" s="2">
        <f>VLOOKUP(A92,[1]TDSheet!$A:$W,23,0)</f>
        <v>2</v>
      </c>
      <c r="T92" s="2">
        <f>VLOOKUP(A92,[1]TDSheet!$A:$X,24,0)</f>
        <v>2.8</v>
      </c>
      <c r="U92" s="2">
        <f>VLOOKUP(A92,[1]TDSheet!$A:$N,14,0)</f>
        <v>1.6</v>
      </c>
      <c r="W92" s="2">
        <f t="shared" si="11"/>
        <v>0</v>
      </c>
    </row>
    <row r="93" spans="1:23" ht="11.1" customHeight="1" x14ac:dyDescent="0.2">
      <c r="A93" s="5" t="s">
        <v>90</v>
      </c>
      <c r="B93" s="5" t="s">
        <v>9</v>
      </c>
      <c r="C93" s="6">
        <v>50.654000000000003</v>
      </c>
      <c r="D93" s="6"/>
      <c r="E93" s="6">
        <v>12.528</v>
      </c>
      <c r="F93" s="6">
        <v>32.552</v>
      </c>
      <c r="G93" s="10">
        <f>VLOOKUP(A93,[1]TDSheet!$A:$H,8,0)</f>
        <v>0</v>
      </c>
      <c r="H93" s="31">
        <f>VLOOKUP(A93,[1]TDSheet!$A:$I,9,0)</f>
        <v>45</v>
      </c>
      <c r="I93" s="2">
        <f>VLOOKUP(A93,[2]Бердянск!$A:$F,4,0)</f>
        <v>12.528</v>
      </c>
      <c r="J93" s="2">
        <f t="shared" si="7"/>
        <v>0</v>
      </c>
      <c r="M93" s="2">
        <f t="shared" si="8"/>
        <v>2.5056000000000003</v>
      </c>
      <c r="N93" s="18"/>
      <c r="O93" s="18"/>
      <c r="Q93" s="2">
        <f t="shared" si="9"/>
        <v>12.99169859514687</v>
      </c>
      <c r="R93" s="2">
        <f t="shared" si="10"/>
        <v>12.99169859514687</v>
      </c>
      <c r="S93" s="2">
        <f>VLOOKUP(A93,[1]TDSheet!$A:$W,23,0)</f>
        <v>0.56079999999999997</v>
      </c>
      <c r="T93" s="2">
        <f>VLOOKUP(A93,[1]TDSheet!$A:$X,24,0)</f>
        <v>2.7305999999999999</v>
      </c>
      <c r="U93" s="2">
        <f>VLOOKUP(A93,[1]TDSheet!$A:$N,14,0)</f>
        <v>2.2350000000000003</v>
      </c>
      <c r="V93" s="2" t="str">
        <f>VLOOKUP(A93,[1]TDSheet!$A:$Y,25,0)</f>
        <v>то же  что и 017  Сосиски Вязанка Сливочные, Вязанка амицел ВЕС.ПОКОМ</v>
      </c>
      <c r="W93" s="2">
        <f t="shared" si="11"/>
        <v>0</v>
      </c>
    </row>
    <row r="94" spans="1:23" ht="11.1" customHeight="1" x14ac:dyDescent="0.2">
      <c r="A94" s="5" t="s">
        <v>91</v>
      </c>
      <c r="B94" s="5" t="s">
        <v>9</v>
      </c>
      <c r="C94" s="6">
        <v>10.183</v>
      </c>
      <c r="D94" s="6"/>
      <c r="E94" s="6">
        <v>5.62</v>
      </c>
      <c r="F94" s="6">
        <v>-0.21199999999999999</v>
      </c>
      <c r="G94" s="10">
        <f>VLOOKUP(A94,[1]TDSheet!$A:$H,8,0)</f>
        <v>0</v>
      </c>
      <c r="H94" s="31">
        <f>VLOOKUP(A94,[1]TDSheet!$A:$I,9,0)</f>
        <v>40</v>
      </c>
      <c r="I94" s="2">
        <f>VLOOKUP(A94,[2]Бердянск!$A:$F,4,0)</f>
        <v>5.62</v>
      </c>
      <c r="J94" s="2">
        <f t="shared" si="7"/>
        <v>0</v>
      </c>
      <c r="M94" s="2">
        <f t="shared" si="8"/>
        <v>1.1240000000000001</v>
      </c>
      <c r="N94" s="18"/>
      <c r="O94" s="18"/>
      <c r="Q94" s="2">
        <f t="shared" si="9"/>
        <v>-0.18861209964412809</v>
      </c>
      <c r="R94" s="2">
        <f t="shared" si="10"/>
        <v>-0.18861209964412809</v>
      </c>
      <c r="S94" s="2">
        <f>VLOOKUP(A94,[1]TDSheet!$A:$W,23,0)</f>
        <v>1.3328</v>
      </c>
      <c r="T94" s="2">
        <f>VLOOKUP(A94,[1]TDSheet!$A:$X,24,0)</f>
        <v>2.4896000000000003</v>
      </c>
      <c r="U94" s="2">
        <f>VLOOKUP(A94,[1]TDSheet!$A:$N,14,0)</f>
        <v>3.2142000000000004</v>
      </c>
      <c r="V94" s="28" t="str">
        <f>VLOOKUP(A94,[1]TDSheet!$A:$Y,25,0)</f>
        <v>Заблокировать</v>
      </c>
      <c r="W94" s="2">
        <f t="shared" si="11"/>
        <v>0</v>
      </c>
    </row>
    <row r="95" spans="1:23" ht="11.1" customHeight="1" x14ac:dyDescent="0.2">
      <c r="A95" s="5" t="s">
        <v>92</v>
      </c>
      <c r="B95" s="5" t="s">
        <v>14</v>
      </c>
      <c r="C95" s="6">
        <v>3</v>
      </c>
      <c r="D95" s="6"/>
      <c r="E95" s="6"/>
      <c r="F95" s="6">
        <v>3</v>
      </c>
      <c r="G95" s="10">
        <f>VLOOKUP(A95,[1]TDSheet!$A:$H,8,0)</f>
        <v>0</v>
      </c>
      <c r="H95" s="31">
        <f>VLOOKUP(A95,[1]TDSheet!$A:$I,9,0)</f>
        <v>50</v>
      </c>
      <c r="J95" s="2">
        <f t="shared" si="7"/>
        <v>0</v>
      </c>
      <c r="M95" s="2">
        <f t="shared" si="8"/>
        <v>0</v>
      </c>
      <c r="N95" s="18"/>
      <c r="O95" s="18"/>
      <c r="Q95" s="2" t="e">
        <f t="shared" si="9"/>
        <v>#DIV/0!</v>
      </c>
      <c r="R95" s="2" t="e">
        <f t="shared" si="10"/>
        <v>#DIV/0!</v>
      </c>
      <c r="S95" s="2">
        <f>VLOOKUP(A95,[1]TDSheet!$A:$W,23,0)</f>
        <v>0</v>
      </c>
      <c r="T95" s="2">
        <f>VLOOKUP(A95,[1]TDSheet!$A:$X,24,0)</f>
        <v>2.6</v>
      </c>
      <c r="U95" s="2">
        <f>VLOOKUP(A95,[1]TDSheet!$A:$N,14,0)</f>
        <v>0.8</v>
      </c>
      <c r="V95" s="2" t="str">
        <f>VLOOKUP(A95,[1]TDSheet!$A:$Y,25,0)</f>
        <v>устар.</v>
      </c>
      <c r="W95" s="2">
        <f t="shared" si="11"/>
        <v>0</v>
      </c>
    </row>
    <row r="96" spans="1:23" ht="11.1" customHeight="1" x14ac:dyDescent="0.2">
      <c r="A96" s="5" t="s">
        <v>93</v>
      </c>
      <c r="B96" s="5" t="s">
        <v>14</v>
      </c>
      <c r="C96" s="6">
        <v>1</v>
      </c>
      <c r="D96" s="6"/>
      <c r="E96" s="6">
        <v>1</v>
      </c>
      <c r="F96" s="6"/>
      <c r="G96" s="10">
        <f>VLOOKUP(A96,[1]TDSheet!$A:$H,8,0)</f>
        <v>0.45</v>
      </c>
      <c r="H96" s="31">
        <f>VLOOKUP(A96,[1]TDSheet!$A:$I,9,0)</f>
        <v>55</v>
      </c>
      <c r="J96" s="2">
        <f t="shared" si="7"/>
        <v>1</v>
      </c>
      <c r="K96" s="2">
        <f>VLOOKUP(A96,[1]TDSheet!$A:$Q,16,0)</f>
        <v>5</v>
      </c>
      <c r="M96" s="2">
        <f t="shared" si="8"/>
        <v>0.2</v>
      </c>
      <c r="N96" s="18"/>
      <c r="O96" s="18"/>
      <c r="Q96" s="2">
        <f t="shared" si="9"/>
        <v>25</v>
      </c>
      <c r="R96" s="2">
        <f t="shared" si="10"/>
        <v>25</v>
      </c>
      <c r="S96" s="2">
        <f>VLOOKUP(A96,[1]TDSheet!$A:$W,23,0)</f>
        <v>0</v>
      </c>
      <c r="T96" s="2">
        <f>VLOOKUP(A96,[1]TDSheet!$A:$X,24,0)</f>
        <v>1</v>
      </c>
      <c r="U96" s="2">
        <f>VLOOKUP(A96,[1]TDSheet!$A:$N,14,0)</f>
        <v>1.2</v>
      </c>
      <c r="W96" s="2">
        <f t="shared" si="11"/>
        <v>0</v>
      </c>
    </row>
    <row r="97" spans="1:23" ht="11.1" customHeight="1" x14ac:dyDescent="0.2">
      <c r="A97" s="5" t="s">
        <v>94</v>
      </c>
      <c r="B97" s="5" t="s">
        <v>9</v>
      </c>
      <c r="C97" s="7"/>
      <c r="D97" s="6">
        <v>6.6</v>
      </c>
      <c r="E97" s="6">
        <v>2.72</v>
      </c>
      <c r="F97" s="6">
        <v>3.88</v>
      </c>
      <c r="G97" s="10">
        <f>VLOOKUP(A97,[1]TDSheet!$A:$H,8,0)</f>
        <v>1</v>
      </c>
      <c r="H97" s="31">
        <v>55</v>
      </c>
      <c r="J97" s="2">
        <f t="shared" si="7"/>
        <v>2.72</v>
      </c>
      <c r="K97" s="2">
        <f>VLOOKUP(A97,[1]TDSheet!$A:$Q,16,0)</f>
        <v>10</v>
      </c>
      <c r="M97" s="2">
        <f t="shared" si="8"/>
        <v>0.54400000000000004</v>
      </c>
      <c r="N97" s="18"/>
      <c r="O97" s="18"/>
      <c r="Q97" s="2">
        <f t="shared" si="9"/>
        <v>25.514705882352938</v>
      </c>
      <c r="R97" s="2">
        <f t="shared" si="10"/>
        <v>25.514705882352938</v>
      </c>
      <c r="S97" s="2">
        <f>VLOOKUP(A97,[1]TDSheet!$A:$W,23,0)</f>
        <v>0</v>
      </c>
      <c r="T97" s="2">
        <f>VLOOKUP(A97,[1]TDSheet!$A:$X,24,0)</f>
        <v>0</v>
      </c>
      <c r="U97" s="2">
        <f>VLOOKUP(A97,[1]TDSheet!$A:$N,14,0)</f>
        <v>0</v>
      </c>
      <c r="W97" s="2">
        <f t="shared" si="11"/>
        <v>0</v>
      </c>
    </row>
    <row r="98" spans="1:23" ht="11.1" customHeight="1" x14ac:dyDescent="0.2">
      <c r="A98" s="5" t="s">
        <v>95</v>
      </c>
      <c r="B98" s="5" t="s">
        <v>14</v>
      </c>
      <c r="C98" s="6">
        <v>174</v>
      </c>
      <c r="D98" s="6"/>
      <c r="E98" s="6">
        <v>18</v>
      </c>
      <c r="F98" s="6">
        <v>156</v>
      </c>
      <c r="G98" s="10">
        <f>VLOOKUP(A98,[1]TDSheet!$A:$H,8,0)</f>
        <v>0</v>
      </c>
      <c r="H98" s="31">
        <f>VLOOKUP(A98,[1]TDSheet!$A:$I,9,0)</f>
        <v>45</v>
      </c>
      <c r="I98" s="2">
        <f>VLOOKUP(A98,[2]Бердянск!$A:$F,4,0)</f>
        <v>18</v>
      </c>
      <c r="J98" s="2">
        <f t="shared" si="7"/>
        <v>0</v>
      </c>
      <c r="M98" s="2">
        <f t="shared" si="8"/>
        <v>3.6</v>
      </c>
      <c r="N98" s="18"/>
      <c r="O98" s="18"/>
      <c r="Q98" s="2">
        <f t="shared" si="9"/>
        <v>43.333333333333336</v>
      </c>
      <c r="R98" s="2">
        <f t="shared" si="10"/>
        <v>43.333333333333336</v>
      </c>
      <c r="S98" s="2">
        <f>VLOOKUP(A98,[1]TDSheet!$A:$W,23,0)</f>
        <v>3.6</v>
      </c>
      <c r="T98" s="2">
        <f>VLOOKUP(A98,[1]TDSheet!$A:$X,24,0)</f>
        <v>3.6</v>
      </c>
      <c r="U98" s="2">
        <f>VLOOKUP(A98,[1]TDSheet!$A:$N,14,0)</f>
        <v>0</v>
      </c>
      <c r="V98" s="2" t="str">
        <f>VLOOKUP(A98,[1]TDSheet!$A:$Y,25,0)</f>
        <v>то же что и 030  Сосиски Вязанка Молочные, Вязанка вискофан МГС, 0.45кг, ПОКОМ</v>
      </c>
      <c r="W98" s="2">
        <f t="shared" si="11"/>
        <v>0</v>
      </c>
    </row>
    <row r="99" spans="1:23" ht="11.1" customHeight="1" x14ac:dyDescent="0.2">
      <c r="A99" s="5" t="s">
        <v>96</v>
      </c>
      <c r="B99" s="5" t="s">
        <v>14</v>
      </c>
      <c r="C99" s="6">
        <v>-6</v>
      </c>
      <c r="D99" s="6">
        <v>18</v>
      </c>
      <c r="E99" s="6">
        <v>12</v>
      </c>
      <c r="F99" s="6"/>
      <c r="G99" s="10">
        <v>0</v>
      </c>
      <c r="H99" s="31">
        <v>45</v>
      </c>
      <c r="I99" s="2">
        <f>VLOOKUP(A99,[2]Бердянск!$A:$F,4,0)</f>
        <v>12</v>
      </c>
      <c r="J99" s="2">
        <f t="shared" si="7"/>
        <v>0</v>
      </c>
      <c r="K99" s="2">
        <f>VLOOKUP(A99,[1]TDSheet!$A:$Q,16,0)</f>
        <v>18</v>
      </c>
      <c r="M99" s="2">
        <f t="shared" si="8"/>
        <v>2.4</v>
      </c>
      <c r="N99" s="18"/>
      <c r="O99" s="18"/>
      <c r="Q99" s="2">
        <f t="shared" si="9"/>
        <v>7.5</v>
      </c>
      <c r="R99" s="2">
        <f t="shared" si="10"/>
        <v>7.5</v>
      </c>
      <c r="S99" s="2">
        <f>VLOOKUP(A99,[1]TDSheet!$A:$W,23,0)</f>
        <v>2.4</v>
      </c>
      <c r="T99" s="2">
        <f>VLOOKUP(A99,[1]TDSheet!$A:$X,24,0)</f>
        <v>3.6</v>
      </c>
      <c r="U99" s="2">
        <f>VLOOKUP(A99,[1]TDSheet!$A:$N,14,0)</f>
        <v>1.2</v>
      </c>
      <c r="V99" s="2" t="str">
        <f>VLOOKUP(A99,[1]TDSheet!$A:$Y,25,0)</f>
        <v>то же что и 032</v>
      </c>
      <c r="W99" s="2">
        <f t="shared" si="11"/>
        <v>0</v>
      </c>
    </row>
    <row r="100" spans="1:23" ht="11.1" customHeight="1" x14ac:dyDescent="0.2">
      <c r="A100" s="5" t="s">
        <v>97</v>
      </c>
      <c r="B100" s="5" t="s">
        <v>9</v>
      </c>
      <c r="C100" s="6">
        <v>-2.8540000000000001</v>
      </c>
      <c r="D100" s="6">
        <v>2.8540000000000001</v>
      </c>
      <c r="E100" s="6"/>
      <c r="F100" s="6"/>
      <c r="G100" s="10">
        <f>VLOOKUP(A100,[1]TDSheet!$A:$H,8,0)</f>
        <v>0</v>
      </c>
      <c r="H100" s="31" t="e">
        <f>VLOOKUP(A100,[1]TDSheet!$A:$I,9,0)</f>
        <v>#N/A</v>
      </c>
      <c r="J100" s="2">
        <f t="shared" si="7"/>
        <v>0</v>
      </c>
      <c r="M100" s="2">
        <f t="shared" si="8"/>
        <v>0</v>
      </c>
      <c r="N100" s="18"/>
      <c r="O100" s="18"/>
      <c r="Q100" s="2" t="e">
        <f t="shared" si="9"/>
        <v>#DIV/0!</v>
      </c>
      <c r="R100" s="2" t="e">
        <f t="shared" si="10"/>
        <v>#DIV/0!</v>
      </c>
      <c r="S100" s="2">
        <f>VLOOKUP(A100,[1]TDSheet!$A:$W,23,0)</f>
        <v>0</v>
      </c>
      <c r="T100" s="2">
        <f>VLOOKUP(A100,[1]TDSheet!$A:$X,24,0)</f>
        <v>0</v>
      </c>
      <c r="U100" s="2">
        <f>VLOOKUP(A100,[1]TDSheet!$A:$N,14,0)</f>
        <v>0.57079999999999997</v>
      </c>
      <c r="W100" s="2">
        <f t="shared" si="11"/>
        <v>0</v>
      </c>
    </row>
    <row r="101" spans="1:23" ht="11.1" customHeight="1" x14ac:dyDescent="0.2">
      <c r="A101" s="5" t="s">
        <v>98</v>
      </c>
      <c r="B101" s="5" t="s">
        <v>9</v>
      </c>
      <c r="C101" s="6">
        <v>9.3230000000000004</v>
      </c>
      <c r="D101" s="6">
        <v>0.14499999999999999</v>
      </c>
      <c r="E101" s="6">
        <v>5.4870000000000001</v>
      </c>
      <c r="F101" s="6"/>
      <c r="G101" s="10">
        <f>VLOOKUP(A101,[1]TDSheet!$A:$H,8,0)</f>
        <v>1</v>
      </c>
      <c r="H101" s="31">
        <f>VLOOKUP(A101,[1]TDSheet!$A:$I,9,0)</f>
        <v>40</v>
      </c>
      <c r="I101" s="2">
        <f>VLOOKUP(A101,[2]Бердянск!$A:$F,4,0)</f>
        <v>5.4870000000000001</v>
      </c>
      <c r="J101" s="2">
        <f t="shared" si="7"/>
        <v>0</v>
      </c>
      <c r="K101" s="2">
        <f>VLOOKUP(A101,[1]TDSheet!$A:$Q,16,0)</f>
        <v>40</v>
      </c>
      <c r="M101" s="2">
        <f t="shared" si="8"/>
        <v>1.0973999999999999</v>
      </c>
      <c r="N101" s="18"/>
      <c r="O101" s="18"/>
      <c r="Q101" s="2">
        <f t="shared" si="9"/>
        <v>36.449790413705124</v>
      </c>
      <c r="R101" s="2">
        <f t="shared" si="10"/>
        <v>36.449790413705124</v>
      </c>
      <c r="S101" s="2">
        <f>VLOOKUP(A101,[1]TDSheet!$A:$W,23,0)</f>
        <v>0.81720000000000004</v>
      </c>
      <c r="T101" s="2">
        <f>VLOOKUP(A101,[1]TDSheet!$A:$X,24,0)</f>
        <v>1.6512</v>
      </c>
      <c r="U101" s="2">
        <f>VLOOKUP(A101,[1]TDSheet!$A:$N,14,0)</f>
        <v>3.2610000000000001</v>
      </c>
      <c r="W101" s="2">
        <f t="shared" si="11"/>
        <v>0</v>
      </c>
    </row>
    <row r="102" spans="1:23" ht="11.1" customHeight="1" x14ac:dyDescent="0.2">
      <c r="A102" s="5" t="s">
        <v>130</v>
      </c>
      <c r="B102" s="5" t="s">
        <v>14</v>
      </c>
      <c r="C102" s="6"/>
      <c r="D102" s="6"/>
      <c r="E102" s="6"/>
      <c r="F102" s="6"/>
      <c r="G102" s="10">
        <f>VLOOKUP(A102,[1]TDSheet!$A:$H,8,0)</f>
        <v>0.35</v>
      </c>
      <c r="H102" s="31">
        <f>VLOOKUP(A102,[1]TDSheet!$A:$I,9,0)</f>
        <v>40</v>
      </c>
      <c r="J102" s="2">
        <f t="shared" si="7"/>
        <v>0</v>
      </c>
      <c r="K102" s="2">
        <f>VLOOKUP(A102,[1]TDSheet!$A:$Q,16,0)</f>
        <v>50</v>
      </c>
      <c r="M102" s="2">
        <f t="shared" si="8"/>
        <v>0</v>
      </c>
      <c r="N102" s="18"/>
      <c r="O102" s="18"/>
      <c r="Q102" s="2" t="e">
        <f t="shared" si="9"/>
        <v>#DIV/0!</v>
      </c>
      <c r="R102" s="2" t="e">
        <f t="shared" si="10"/>
        <v>#DIV/0!</v>
      </c>
      <c r="S102" s="2">
        <f>VLOOKUP(A102,[1]TDSheet!$A:$W,23,0)</f>
        <v>0</v>
      </c>
      <c r="T102" s="2">
        <f>VLOOKUP(A102,[1]TDSheet!$A:$X,24,0)</f>
        <v>0</v>
      </c>
      <c r="U102" s="2">
        <f>VLOOKUP(A102,[1]TDSheet!$A:$N,14,0)</f>
        <v>0</v>
      </c>
      <c r="W102" s="2">
        <f t="shared" si="11"/>
        <v>0</v>
      </c>
    </row>
    <row r="103" spans="1:23" ht="11.1" customHeight="1" x14ac:dyDescent="0.2">
      <c r="A103" s="5" t="s">
        <v>99</v>
      </c>
      <c r="B103" s="5" t="s">
        <v>14</v>
      </c>
      <c r="C103" s="6">
        <v>54</v>
      </c>
      <c r="D103" s="6"/>
      <c r="E103" s="6">
        <v>29</v>
      </c>
      <c r="F103" s="6">
        <v>13</v>
      </c>
      <c r="G103" s="10">
        <f>VLOOKUP(A103,[1]TDSheet!$A:$H,8,0)</f>
        <v>0.35</v>
      </c>
      <c r="H103" s="31">
        <f>VLOOKUP(A103,[1]TDSheet!$A:$I,9,0)</f>
        <v>45</v>
      </c>
      <c r="I103" s="2">
        <f>VLOOKUP(A103,[2]Бердянск!$A:$F,4,0)</f>
        <v>29</v>
      </c>
      <c r="J103" s="2">
        <f t="shared" si="7"/>
        <v>0</v>
      </c>
      <c r="K103" s="2">
        <f>VLOOKUP(A103,[1]TDSheet!$A:$Q,16,0)</f>
        <v>29.200000000000003</v>
      </c>
      <c r="M103" s="2">
        <f t="shared" si="8"/>
        <v>5.8</v>
      </c>
      <c r="N103" s="18">
        <v>25</v>
      </c>
      <c r="O103" s="18"/>
      <c r="Q103" s="2">
        <f t="shared" si="9"/>
        <v>11.586206896551724</v>
      </c>
      <c r="R103" s="2">
        <f t="shared" si="10"/>
        <v>7.2758620689655178</v>
      </c>
      <c r="S103" s="2">
        <f>VLOOKUP(A103,[1]TDSheet!$A:$W,23,0)</f>
        <v>0</v>
      </c>
      <c r="T103" s="2">
        <f>VLOOKUP(A103,[1]TDSheet!$A:$X,24,0)</f>
        <v>0.6</v>
      </c>
      <c r="U103" s="2">
        <f>VLOOKUP(A103,[1]TDSheet!$A:$N,14,0)</f>
        <v>5.2</v>
      </c>
      <c r="W103" s="2">
        <f t="shared" si="11"/>
        <v>8.75</v>
      </c>
    </row>
    <row r="104" spans="1:23" ht="21.95" customHeight="1" x14ac:dyDescent="0.2">
      <c r="A104" s="5" t="s">
        <v>100</v>
      </c>
      <c r="B104" s="5" t="s">
        <v>14</v>
      </c>
      <c r="C104" s="7"/>
      <c r="D104" s="6">
        <v>6</v>
      </c>
      <c r="E104" s="6">
        <v>1</v>
      </c>
      <c r="F104" s="6">
        <v>5</v>
      </c>
      <c r="G104" s="10">
        <v>0.45</v>
      </c>
      <c r="H104" s="31">
        <v>55</v>
      </c>
      <c r="I104" s="2">
        <f>VLOOKUP(A104,[2]Бердянск!$A:$F,4,0)</f>
        <v>1</v>
      </c>
      <c r="J104" s="2">
        <f t="shared" si="7"/>
        <v>0</v>
      </c>
      <c r="M104" s="2">
        <f t="shared" si="8"/>
        <v>0.2</v>
      </c>
      <c r="N104" s="18"/>
      <c r="O104" s="18"/>
      <c r="Q104" s="2">
        <f t="shared" si="9"/>
        <v>25</v>
      </c>
      <c r="R104" s="2">
        <f t="shared" si="10"/>
        <v>25</v>
      </c>
      <c r="S104" s="2">
        <v>0</v>
      </c>
      <c r="T104" s="2">
        <v>0</v>
      </c>
      <c r="U104" s="2">
        <v>0</v>
      </c>
      <c r="W104" s="2">
        <f t="shared" si="11"/>
        <v>0</v>
      </c>
    </row>
    <row r="105" spans="1:23" ht="11.1" customHeight="1" x14ac:dyDescent="0.2">
      <c r="A105" s="5" t="s">
        <v>101</v>
      </c>
      <c r="B105" s="5" t="s">
        <v>14</v>
      </c>
      <c r="C105" s="6">
        <v>309</v>
      </c>
      <c r="D105" s="6"/>
      <c r="E105" s="6">
        <v>6</v>
      </c>
      <c r="F105" s="6">
        <v>303</v>
      </c>
      <c r="G105" s="10">
        <f>VLOOKUP(A105,[1]TDSheet!$A:$H,8,0)</f>
        <v>0</v>
      </c>
      <c r="H105" s="31">
        <f>VLOOKUP(A105,[1]TDSheet!$A:$I,9,0)</f>
        <v>0</v>
      </c>
      <c r="I105" s="2">
        <f>VLOOKUP(A105,[2]Бердянск!$A:$F,4,0)</f>
        <v>6</v>
      </c>
      <c r="J105" s="2">
        <f t="shared" si="7"/>
        <v>0</v>
      </c>
      <c r="M105" s="2">
        <f t="shared" si="8"/>
        <v>1.2</v>
      </c>
      <c r="N105" s="18"/>
      <c r="O105" s="18"/>
      <c r="Q105" s="2">
        <f t="shared" si="9"/>
        <v>252.5</v>
      </c>
      <c r="R105" s="2">
        <f t="shared" si="10"/>
        <v>252.5</v>
      </c>
      <c r="S105" s="2">
        <f>VLOOKUP(A105,[1]TDSheet!$A:$W,23,0)</f>
        <v>7.8</v>
      </c>
      <c r="T105" s="2">
        <f>VLOOKUP(A105,[1]TDSheet!$A:$X,24,0)</f>
        <v>0.4</v>
      </c>
      <c r="U105" s="2">
        <f>VLOOKUP(A105,[1]TDSheet!$A:$N,14,0)</f>
        <v>0</v>
      </c>
      <c r="W105" s="2">
        <f t="shared" si="11"/>
        <v>0</v>
      </c>
    </row>
    <row r="106" spans="1:23" ht="11.1" customHeight="1" x14ac:dyDescent="0.2">
      <c r="A106" s="5" t="s">
        <v>102</v>
      </c>
      <c r="B106" s="5" t="s">
        <v>9</v>
      </c>
      <c r="C106" s="6">
        <v>26.844000000000001</v>
      </c>
      <c r="D106" s="6"/>
      <c r="E106" s="6">
        <v>20.664000000000001</v>
      </c>
      <c r="F106" s="6"/>
      <c r="G106" s="10">
        <f>VLOOKUP(A106,[1]TDSheet!$A:$H,8,0)</f>
        <v>0</v>
      </c>
      <c r="H106" s="31">
        <f>VLOOKUP(A106,[1]TDSheet!$A:$I,9,0)</f>
        <v>0</v>
      </c>
      <c r="I106" s="2">
        <f>VLOOKUP(A106,[2]Бердянск!$A:$F,4,0)</f>
        <v>3.278</v>
      </c>
      <c r="J106" s="2">
        <f t="shared" si="7"/>
        <v>17.386000000000003</v>
      </c>
      <c r="M106" s="2">
        <f t="shared" si="8"/>
        <v>4.1328000000000005</v>
      </c>
      <c r="N106" s="18"/>
      <c r="O106" s="18"/>
      <c r="Q106" s="2">
        <f t="shared" si="9"/>
        <v>0</v>
      </c>
      <c r="R106" s="2">
        <f t="shared" si="10"/>
        <v>0</v>
      </c>
      <c r="S106" s="2">
        <f>VLOOKUP(A106,[1]TDSheet!$A:$W,23,0)</f>
        <v>1.4121999999999999</v>
      </c>
      <c r="T106" s="2">
        <f>VLOOKUP(A106,[1]TDSheet!$A:$X,24,0)</f>
        <v>0</v>
      </c>
      <c r="U106" s="2">
        <f>VLOOKUP(A106,[1]TDSheet!$A:$N,14,0)</f>
        <v>5.3788</v>
      </c>
      <c r="W106" s="2">
        <f t="shared" si="11"/>
        <v>0</v>
      </c>
    </row>
    <row r="107" spans="1:23" ht="21.95" customHeight="1" x14ac:dyDescent="0.2">
      <c r="A107" s="25" t="s">
        <v>103</v>
      </c>
      <c r="B107" s="5" t="s">
        <v>9</v>
      </c>
      <c r="C107" s="6">
        <v>18.934999999999999</v>
      </c>
      <c r="D107" s="6"/>
      <c r="E107" s="6"/>
      <c r="F107" s="6"/>
      <c r="G107" s="10">
        <f>VLOOKUP(A107,[1]TDSheet!$A:$H,8,0)</f>
        <v>0</v>
      </c>
      <c r="H107" s="31">
        <f>VLOOKUP(A107,[1]TDSheet!$A:$I,9,0)</f>
        <v>0</v>
      </c>
      <c r="J107" s="2">
        <f t="shared" si="7"/>
        <v>0</v>
      </c>
      <c r="M107" s="2">
        <f t="shared" si="8"/>
        <v>0</v>
      </c>
      <c r="N107" s="18"/>
      <c r="O107" s="18"/>
      <c r="Q107" s="2" t="e">
        <f t="shared" si="9"/>
        <v>#DIV/0!</v>
      </c>
      <c r="R107" s="2" t="e">
        <f t="shared" si="10"/>
        <v>#DIV/0!</v>
      </c>
      <c r="S107" s="2">
        <f>VLOOKUP(A107,[1]TDSheet!$A:$W,23,0)</f>
        <v>0</v>
      </c>
      <c r="T107" s="2">
        <f>VLOOKUP(A107,[1]TDSheet!$A:$X,24,0)</f>
        <v>0</v>
      </c>
      <c r="U107" s="2">
        <f>VLOOKUP(A107,[1]TDSheet!$A:$N,14,0)</f>
        <v>0</v>
      </c>
      <c r="W107" s="2">
        <f t="shared" si="11"/>
        <v>0</v>
      </c>
    </row>
    <row r="108" spans="1:23" ht="11.45" customHeight="1" x14ac:dyDescent="0.2">
      <c r="A108" s="26" t="s">
        <v>121</v>
      </c>
      <c r="B108" s="34" t="s">
        <v>9</v>
      </c>
      <c r="G108" s="10">
        <v>1</v>
      </c>
      <c r="H108" s="31">
        <v>50</v>
      </c>
      <c r="M108" s="2">
        <f t="shared" si="8"/>
        <v>0</v>
      </c>
      <c r="N108" s="33">
        <v>10</v>
      </c>
      <c r="O108" s="18"/>
      <c r="Q108" s="2" t="e">
        <f t="shared" si="9"/>
        <v>#DIV/0!</v>
      </c>
      <c r="R108" s="2" t="e">
        <f t="shared" si="10"/>
        <v>#DIV/0!</v>
      </c>
      <c r="V108" s="13" t="s">
        <v>122</v>
      </c>
      <c r="W108" s="2">
        <f t="shared" si="11"/>
        <v>10</v>
      </c>
    </row>
  </sheetData>
  <autoFilter ref="A3:W108" xr:uid="{4E55AD8D-536D-4C41-9099-467A496DF7F2}">
    <filterColumn colId="2" showButton="0"/>
    <filterColumn colId="3" showButton="0"/>
    <filterColumn colId="4" showButton="0"/>
  </autoFilter>
  <mergeCells count="3">
    <mergeCell ref="A3:A4"/>
    <mergeCell ref="B3:B4"/>
    <mergeCell ref="C3:F3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2024-01-03T08:58:04Z</dcterms:modified>
</cp:coreProperties>
</file>