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26,12,23 КИ\"/>
    </mc:Choice>
  </mc:AlternateContent>
  <xr:revisionPtr revIDLastSave="0" documentId="13_ncr:1_{00EF2C44-72C6-4B7E-A7FE-9B4747EFB56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TDSheet!$A$3:$AA$76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1" i="1" l="1"/>
  <c r="AA76" i="1"/>
  <c r="AB76" i="1"/>
  <c r="R8" i="1"/>
  <c r="R9" i="1"/>
  <c r="R12" i="1"/>
  <c r="R13" i="1"/>
  <c r="R14" i="1"/>
  <c r="R15" i="1"/>
  <c r="R16" i="1"/>
  <c r="R17" i="1"/>
  <c r="R18" i="1"/>
  <c r="R19" i="1"/>
  <c r="R20" i="1"/>
  <c r="R22" i="1"/>
  <c r="Q22" i="1" s="1"/>
  <c r="R23" i="1"/>
  <c r="R24" i="1"/>
  <c r="R25" i="1"/>
  <c r="R26" i="1"/>
  <c r="Q26" i="1" s="1"/>
  <c r="R27" i="1"/>
  <c r="R28" i="1"/>
  <c r="R29" i="1"/>
  <c r="R30" i="1"/>
  <c r="Q30" i="1" s="1"/>
  <c r="R31" i="1"/>
  <c r="R32" i="1"/>
  <c r="R33" i="1"/>
  <c r="R34" i="1"/>
  <c r="Q34" i="1" s="1"/>
  <c r="R35" i="1"/>
  <c r="R36" i="1"/>
  <c r="R37" i="1"/>
  <c r="R38" i="1"/>
  <c r="Q38" i="1" s="1"/>
  <c r="R39" i="1"/>
  <c r="R40" i="1"/>
  <c r="R42" i="1"/>
  <c r="R43" i="1"/>
  <c r="R44" i="1"/>
  <c r="R45" i="1"/>
  <c r="Q45" i="1" s="1"/>
  <c r="R46" i="1"/>
  <c r="R47" i="1"/>
  <c r="R48" i="1"/>
  <c r="R49" i="1"/>
  <c r="Q49" i="1" s="1"/>
  <c r="R50" i="1"/>
  <c r="R52" i="1"/>
  <c r="Q52" i="1" s="1"/>
  <c r="R53" i="1"/>
  <c r="R54" i="1"/>
  <c r="R57" i="1"/>
  <c r="Q57" i="1" s="1"/>
  <c r="R58" i="1"/>
  <c r="Q58" i="1" s="1"/>
  <c r="R59" i="1"/>
  <c r="Q59" i="1" s="1"/>
  <c r="R60" i="1"/>
  <c r="R62" i="1"/>
  <c r="R63" i="1"/>
  <c r="Q63" i="1" s="1"/>
  <c r="R64" i="1"/>
  <c r="R65" i="1"/>
  <c r="Q65" i="1" s="1"/>
  <c r="R66" i="1"/>
  <c r="R67" i="1"/>
  <c r="Q67" i="1" s="1"/>
  <c r="R68" i="1"/>
  <c r="R69" i="1"/>
  <c r="Q69" i="1" s="1"/>
  <c r="R70" i="1"/>
  <c r="R71" i="1"/>
  <c r="Q71" i="1" s="1"/>
  <c r="R72" i="1"/>
  <c r="R73" i="1"/>
  <c r="Q73" i="1" s="1"/>
  <c r="R74" i="1"/>
  <c r="R75" i="1"/>
  <c r="AB75" i="1" s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4" i="1"/>
  <c r="Q28" i="1"/>
  <c r="Q32" i="1"/>
  <c r="Q36" i="1"/>
  <c r="Q40" i="1"/>
  <c r="Q41" i="1"/>
  <c r="Q43" i="1"/>
  <c r="Q47" i="1"/>
  <c r="Q51" i="1"/>
  <c r="Q54" i="1"/>
  <c r="Q55" i="1"/>
  <c r="Q56" i="1"/>
  <c r="Q60" i="1"/>
  <c r="Q61" i="1"/>
  <c r="Q62" i="1"/>
  <c r="Q64" i="1"/>
  <c r="Q66" i="1"/>
  <c r="Q68" i="1"/>
  <c r="Q70" i="1"/>
  <c r="Q72" i="1"/>
  <c r="Q74" i="1"/>
  <c r="Q6" i="1"/>
  <c r="Q75" i="1" l="1"/>
  <c r="AA75" i="1" s="1"/>
  <c r="R5" i="1"/>
  <c r="Q53" i="1"/>
  <c r="Q39" i="1"/>
  <c r="Q37" i="1"/>
  <c r="Q35" i="1"/>
  <c r="Q33" i="1"/>
  <c r="Q31" i="1"/>
  <c r="Q29" i="1"/>
  <c r="Q27" i="1"/>
  <c r="Q25" i="1"/>
  <c r="Q23" i="1"/>
  <c r="Q50" i="1"/>
  <c r="Q48" i="1"/>
  <c r="Q46" i="1"/>
  <c r="Q44" i="1"/>
  <c r="Q42" i="1"/>
  <c r="Q5" i="1"/>
  <c r="N7" i="1"/>
  <c r="N8" i="1"/>
  <c r="N9" i="1"/>
  <c r="N12" i="1"/>
  <c r="N13" i="1"/>
  <c r="N14" i="1"/>
  <c r="N17" i="1"/>
  <c r="N18" i="1"/>
  <c r="N19" i="1"/>
  <c r="N20" i="1"/>
  <c r="N21" i="1"/>
  <c r="N22" i="1"/>
  <c r="N23" i="1"/>
  <c r="N24" i="1"/>
  <c r="N25" i="1"/>
  <c r="N27" i="1"/>
  <c r="N29" i="1"/>
  <c r="N30" i="1"/>
  <c r="N32" i="1"/>
  <c r="N34" i="1"/>
  <c r="N37" i="1"/>
  <c r="N38" i="1"/>
  <c r="N39" i="1"/>
  <c r="N42" i="1"/>
  <c r="N44" i="1"/>
  <c r="N46" i="1"/>
  <c r="N47" i="1"/>
  <c r="N48" i="1"/>
  <c r="N49" i="1"/>
  <c r="N50" i="1"/>
  <c r="N51" i="1"/>
  <c r="N52" i="1"/>
  <c r="N53" i="1"/>
  <c r="N54" i="1"/>
  <c r="N55" i="1"/>
  <c r="N57" i="1"/>
  <c r="N58" i="1"/>
  <c r="N59" i="1"/>
  <c r="N62" i="1"/>
  <c r="N63" i="1"/>
  <c r="N64" i="1"/>
  <c r="N65" i="1"/>
  <c r="N66" i="1"/>
  <c r="N67" i="1"/>
  <c r="N6" i="1"/>
  <c r="K9" i="1"/>
  <c r="O9" i="1" s="1"/>
  <c r="K10" i="1"/>
  <c r="O10" i="1" s="1"/>
  <c r="V10" i="1" s="1"/>
  <c r="K13" i="1"/>
  <c r="O13" i="1" s="1"/>
  <c r="K14" i="1"/>
  <c r="O14" i="1" s="1"/>
  <c r="K18" i="1"/>
  <c r="O18" i="1" s="1"/>
  <c r="K26" i="1"/>
  <c r="O26" i="1" s="1"/>
  <c r="V26" i="1" s="1"/>
  <c r="K29" i="1"/>
  <c r="O29" i="1" s="1"/>
  <c r="K35" i="1"/>
  <c r="O35" i="1" s="1"/>
  <c r="V35" i="1" s="1"/>
  <c r="K39" i="1"/>
  <c r="O39" i="1" s="1"/>
  <c r="K42" i="1"/>
  <c r="O42" i="1" s="1"/>
  <c r="K46" i="1"/>
  <c r="O46" i="1" s="1"/>
  <c r="K48" i="1"/>
  <c r="O48" i="1" s="1"/>
  <c r="K49" i="1"/>
  <c r="O49" i="1" s="1"/>
  <c r="K61" i="1"/>
  <c r="O61" i="1" s="1"/>
  <c r="V61" i="1" s="1"/>
  <c r="K62" i="1"/>
  <c r="O62" i="1" s="1"/>
  <c r="K63" i="1"/>
  <c r="O63" i="1" s="1"/>
  <c r="K66" i="1"/>
  <c r="O66" i="1" s="1"/>
  <c r="K69" i="1"/>
  <c r="O69" i="1" s="1"/>
  <c r="V69" i="1" s="1"/>
  <c r="K6" i="1"/>
  <c r="O6" i="1" s="1"/>
  <c r="L7" i="1"/>
  <c r="K7" i="1" s="1"/>
  <c r="O7" i="1" s="1"/>
  <c r="L8" i="1"/>
  <c r="K8" i="1" s="1"/>
  <c r="O8" i="1" s="1"/>
  <c r="L11" i="1"/>
  <c r="K11" i="1" s="1"/>
  <c r="O11" i="1" s="1"/>
  <c r="V11" i="1" s="1"/>
  <c r="L12" i="1"/>
  <c r="K12" i="1" s="1"/>
  <c r="O12" i="1" s="1"/>
  <c r="L15" i="1"/>
  <c r="K15" i="1" s="1"/>
  <c r="O15" i="1" s="1"/>
  <c r="V15" i="1" s="1"/>
  <c r="L16" i="1"/>
  <c r="K16" i="1" s="1"/>
  <c r="O16" i="1" s="1"/>
  <c r="V16" i="1" s="1"/>
  <c r="L17" i="1"/>
  <c r="K17" i="1" s="1"/>
  <c r="O17" i="1" s="1"/>
  <c r="L19" i="1"/>
  <c r="K19" i="1" s="1"/>
  <c r="O19" i="1" s="1"/>
  <c r="L20" i="1"/>
  <c r="K20" i="1" s="1"/>
  <c r="O20" i="1" s="1"/>
  <c r="L21" i="1"/>
  <c r="K21" i="1" s="1"/>
  <c r="O21" i="1" s="1"/>
  <c r="L22" i="1"/>
  <c r="K22" i="1" s="1"/>
  <c r="O22" i="1" s="1"/>
  <c r="L23" i="1"/>
  <c r="K23" i="1" s="1"/>
  <c r="O23" i="1" s="1"/>
  <c r="L24" i="1"/>
  <c r="K24" i="1" s="1"/>
  <c r="O24" i="1" s="1"/>
  <c r="L25" i="1"/>
  <c r="K25" i="1" s="1"/>
  <c r="O25" i="1" s="1"/>
  <c r="L27" i="1"/>
  <c r="K27" i="1" s="1"/>
  <c r="O27" i="1" s="1"/>
  <c r="L28" i="1"/>
  <c r="K28" i="1" s="1"/>
  <c r="O28" i="1" s="1"/>
  <c r="V28" i="1" s="1"/>
  <c r="L30" i="1"/>
  <c r="K30" i="1" s="1"/>
  <c r="O30" i="1" s="1"/>
  <c r="L31" i="1"/>
  <c r="K31" i="1" s="1"/>
  <c r="O31" i="1" s="1"/>
  <c r="L32" i="1"/>
  <c r="K32" i="1" s="1"/>
  <c r="O32" i="1" s="1"/>
  <c r="L33" i="1"/>
  <c r="K33" i="1" s="1"/>
  <c r="O33" i="1" s="1"/>
  <c r="V33" i="1" s="1"/>
  <c r="L34" i="1"/>
  <c r="K34" i="1" s="1"/>
  <c r="O34" i="1" s="1"/>
  <c r="L36" i="1"/>
  <c r="K36" i="1" s="1"/>
  <c r="O36" i="1" s="1"/>
  <c r="V36" i="1" s="1"/>
  <c r="L37" i="1"/>
  <c r="K37" i="1" s="1"/>
  <c r="O37" i="1" s="1"/>
  <c r="L38" i="1"/>
  <c r="K38" i="1" s="1"/>
  <c r="O38" i="1" s="1"/>
  <c r="L40" i="1"/>
  <c r="K40" i="1" s="1"/>
  <c r="O40" i="1" s="1"/>
  <c r="V40" i="1" s="1"/>
  <c r="L41" i="1"/>
  <c r="K41" i="1" s="1"/>
  <c r="O41" i="1" s="1"/>
  <c r="V41" i="1" s="1"/>
  <c r="L43" i="1"/>
  <c r="K43" i="1" s="1"/>
  <c r="O43" i="1" s="1"/>
  <c r="V43" i="1" s="1"/>
  <c r="L44" i="1"/>
  <c r="K44" i="1" s="1"/>
  <c r="O44" i="1" s="1"/>
  <c r="L45" i="1"/>
  <c r="K45" i="1" s="1"/>
  <c r="O45" i="1" s="1"/>
  <c r="V45" i="1" s="1"/>
  <c r="L47" i="1"/>
  <c r="K47" i="1" s="1"/>
  <c r="O47" i="1" s="1"/>
  <c r="L50" i="1"/>
  <c r="K50" i="1" s="1"/>
  <c r="O50" i="1" s="1"/>
  <c r="L51" i="1"/>
  <c r="K51" i="1" s="1"/>
  <c r="O51" i="1" s="1"/>
  <c r="L52" i="1"/>
  <c r="K52" i="1" s="1"/>
  <c r="O52" i="1" s="1"/>
  <c r="L53" i="1"/>
  <c r="K53" i="1" s="1"/>
  <c r="O53" i="1" s="1"/>
  <c r="L54" i="1"/>
  <c r="K54" i="1" s="1"/>
  <c r="O54" i="1" s="1"/>
  <c r="L55" i="1"/>
  <c r="K55" i="1" s="1"/>
  <c r="O55" i="1" s="1"/>
  <c r="L56" i="1"/>
  <c r="K56" i="1" s="1"/>
  <c r="O56" i="1" s="1"/>
  <c r="L57" i="1"/>
  <c r="K57" i="1" s="1"/>
  <c r="O57" i="1" s="1"/>
  <c r="L58" i="1"/>
  <c r="K58" i="1" s="1"/>
  <c r="O58" i="1" s="1"/>
  <c r="L59" i="1"/>
  <c r="K59" i="1" s="1"/>
  <c r="O59" i="1" s="1"/>
  <c r="L60" i="1"/>
  <c r="K60" i="1" s="1"/>
  <c r="O60" i="1" s="1"/>
  <c r="V60" i="1" s="1"/>
  <c r="L64" i="1"/>
  <c r="K64" i="1" s="1"/>
  <c r="O64" i="1" s="1"/>
  <c r="L65" i="1"/>
  <c r="K65" i="1" s="1"/>
  <c r="O65" i="1" s="1"/>
  <c r="L67" i="1"/>
  <c r="K67" i="1" s="1"/>
  <c r="O67" i="1" s="1"/>
  <c r="L68" i="1"/>
  <c r="K68" i="1" s="1"/>
  <c r="O68" i="1" s="1"/>
  <c r="V68" i="1" s="1"/>
  <c r="L70" i="1"/>
  <c r="K70" i="1" s="1"/>
  <c r="O70" i="1" s="1"/>
  <c r="V70" i="1" s="1"/>
  <c r="L71" i="1"/>
  <c r="K71" i="1" s="1"/>
  <c r="O71" i="1" s="1"/>
  <c r="V71" i="1" s="1"/>
  <c r="L72" i="1"/>
  <c r="K72" i="1" s="1"/>
  <c r="O72" i="1" s="1"/>
  <c r="V72" i="1" s="1"/>
  <c r="L73" i="1"/>
  <c r="K73" i="1" s="1"/>
  <c r="O73" i="1" s="1"/>
  <c r="V73" i="1" s="1"/>
  <c r="L74" i="1"/>
  <c r="K74" i="1" s="1"/>
  <c r="O74" i="1" s="1"/>
  <c r="V74" i="1" s="1"/>
  <c r="L75" i="1"/>
  <c r="K75" i="1" s="1"/>
  <c r="O75" i="1" s="1"/>
  <c r="V75" i="1" s="1"/>
  <c r="J43" i="1"/>
  <c r="J60" i="1"/>
  <c r="J70" i="1"/>
  <c r="J72" i="1"/>
  <c r="J73" i="1"/>
  <c r="J74" i="1"/>
  <c r="J75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1" i="1"/>
  <c r="J71" i="1" s="1"/>
  <c r="I6" i="1"/>
  <c r="J6" i="1" s="1"/>
  <c r="G7" i="1"/>
  <c r="H7" i="1"/>
  <c r="G8" i="1"/>
  <c r="AA8" i="1" s="1"/>
  <c r="H8" i="1"/>
  <c r="G9" i="1"/>
  <c r="AA9" i="1" s="1"/>
  <c r="H9" i="1"/>
  <c r="G10" i="1"/>
  <c r="AB10" i="1" s="1"/>
  <c r="H10" i="1"/>
  <c r="G11" i="1"/>
  <c r="AB11" i="1" s="1"/>
  <c r="H11" i="1"/>
  <c r="G12" i="1"/>
  <c r="AB12" i="1" s="1"/>
  <c r="H12" i="1"/>
  <c r="G13" i="1"/>
  <c r="AB13" i="1" s="1"/>
  <c r="H13" i="1"/>
  <c r="G14" i="1"/>
  <c r="AA14" i="1" s="1"/>
  <c r="H14" i="1"/>
  <c r="G15" i="1"/>
  <c r="AB15" i="1" s="1"/>
  <c r="H15" i="1"/>
  <c r="G16" i="1"/>
  <c r="AB16" i="1" s="1"/>
  <c r="H16" i="1"/>
  <c r="G17" i="1"/>
  <c r="AB17" i="1" s="1"/>
  <c r="H17" i="1"/>
  <c r="G18" i="1"/>
  <c r="AA18" i="1" s="1"/>
  <c r="H18" i="1"/>
  <c r="G19" i="1"/>
  <c r="AB19" i="1" s="1"/>
  <c r="H19" i="1"/>
  <c r="G20" i="1"/>
  <c r="AB20" i="1" s="1"/>
  <c r="H20" i="1"/>
  <c r="G21" i="1"/>
  <c r="AB21" i="1" s="1"/>
  <c r="H21" i="1"/>
  <c r="G22" i="1"/>
  <c r="AA22" i="1" s="1"/>
  <c r="H22" i="1"/>
  <c r="G23" i="1"/>
  <c r="AB23" i="1" s="1"/>
  <c r="H23" i="1"/>
  <c r="G24" i="1"/>
  <c r="AB24" i="1" s="1"/>
  <c r="H24" i="1"/>
  <c r="G25" i="1"/>
  <c r="AB25" i="1" s="1"/>
  <c r="H25" i="1"/>
  <c r="G26" i="1"/>
  <c r="AA26" i="1" s="1"/>
  <c r="H26" i="1"/>
  <c r="G27" i="1"/>
  <c r="AB27" i="1" s="1"/>
  <c r="H27" i="1"/>
  <c r="G28" i="1"/>
  <c r="AA28" i="1" s="1"/>
  <c r="H28" i="1"/>
  <c r="G29" i="1"/>
  <c r="AB29" i="1" s="1"/>
  <c r="H29" i="1"/>
  <c r="G30" i="1"/>
  <c r="AA30" i="1" s="1"/>
  <c r="H30" i="1"/>
  <c r="G31" i="1"/>
  <c r="AB31" i="1" s="1"/>
  <c r="H31" i="1"/>
  <c r="G32" i="1"/>
  <c r="AB32" i="1" s="1"/>
  <c r="H32" i="1"/>
  <c r="G33" i="1"/>
  <c r="AB33" i="1" s="1"/>
  <c r="H33" i="1"/>
  <c r="G34" i="1"/>
  <c r="AA34" i="1" s="1"/>
  <c r="H34" i="1"/>
  <c r="G35" i="1"/>
  <c r="AB35" i="1" s="1"/>
  <c r="H35" i="1"/>
  <c r="G36" i="1"/>
  <c r="AA36" i="1" s="1"/>
  <c r="H36" i="1"/>
  <c r="G37" i="1"/>
  <c r="AB37" i="1" s="1"/>
  <c r="H37" i="1"/>
  <c r="G38" i="1"/>
  <c r="AA38" i="1" s="1"/>
  <c r="H38" i="1"/>
  <c r="G39" i="1"/>
  <c r="AB39" i="1" s="1"/>
  <c r="H39" i="1"/>
  <c r="G40" i="1"/>
  <c r="AB40" i="1" s="1"/>
  <c r="H40" i="1"/>
  <c r="G41" i="1"/>
  <c r="AB41" i="1" s="1"/>
  <c r="H41" i="1"/>
  <c r="G42" i="1"/>
  <c r="AB42" i="1" s="1"/>
  <c r="H42" i="1"/>
  <c r="G43" i="1"/>
  <c r="AB43" i="1" s="1"/>
  <c r="H43" i="1"/>
  <c r="G44" i="1"/>
  <c r="AB44" i="1" s="1"/>
  <c r="H44" i="1"/>
  <c r="G45" i="1"/>
  <c r="AB45" i="1" s="1"/>
  <c r="H45" i="1"/>
  <c r="G46" i="1"/>
  <c r="AB46" i="1" s="1"/>
  <c r="H46" i="1"/>
  <c r="G47" i="1"/>
  <c r="AB47" i="1" s="1"/>
  <c r="H47" i="1"/>
  <c r="G48" i="1"/>
  <c r="AB48" i="1" s="1"/>
  <c r="H48" i="1"/>
  <c r="G49" i="1"/>
  <c r="AB49" i="1" s="1"/>
  <c r="H49" i="1"/>
  <c r="G50" i="1"/>
  <c r="AB50" i="1" s="1"/>
  <c r="H50" i="1"/>
  <c r="G51" i="1"/>
  <c r="AB51" i="1" s="1"/>
  <c r="H51" i="1"/>
  <c r="G52" i="1"/>
  <c r="AA52" i="1" s="1"/>
  <c r="H52" i="1"/>
  <c r="G53" i="1"/>
  <c r="AB53" i="1" s="1"/>
  <c r="H53" i="1"/>
  <c r="G54" i="1"/>
  <c r="AA54" i="1" s="1"/>
  <c r="H54" i="1"/>
  <c r="G55" i="1"/>
  <c r="H55" i="1"/>
  <c r="G56" i="1"/>
  <c r="AB56" i="1" s="1"/>
  <c r="H56" i="1"/>
  <c r="G57" i="1"/>
  <c r="AA57" i="1" s="1"/>
  <c r="H57" i="1"/>
  <c r="G58" i="1"/>
  <c r="AB58" i="1" s="1"/>
  <c r="H58" i="1"/>
  <c r="G59" i="1"/>
  <c r="AB59" i="1" s="1"/>
  <c r="H59" i="1"/>
  <c r="G60" i="1"/>
  <c r="AB60" i="1" s="1"/>
  <c r="H60" i="1"/>
  <c r="G61" i="1"/>
  <c r="AB61" i="1" s="1"/>
  <c r="H61" i="1"/>
  <c r="G62" i="1"/>
  <c r="AB62" i="1" s="1"/>
  <c r="H62" i="1"/>
  <c r="G63" i="1"/>
  <c r="AA63" i="1" s="1"/>
  <c r="H63" i="1"/>
  <c r="G64" i="1"/>
  <c r="AA64" i="1" s="1"/>
  <c r="H64" i="1"/>
  <c r="G65" i="1"/>
  <c r="AA65" i="1" s="1"/>
  <c r="H65" i="1"/>
  <c r="G66" i="1"/>
  <c r="AB66" i="1" s="1"/>
  <c r="H66" i="1"/>
  <c r="G67" i="1"/>
  <c r="AA67" i="1" s="1"/>
  <c r="H67" i="1"/>
  <c r="G68" i="1"/>
  <c r="AA68" i="1" s="1"/>
  <c r="H68" i="1"/>
  <c r="G69" i="1"/>
  <c r="AA69" i="1" s="1"/>
  <c r="H69" i="1"/>
  <c r="G70" i="1"/>
  <c r="AB70" i="1" s="1"/>
  <c r="H70" i="1"/>
  <c r="G71" i="1"/>
  <c r="AA71" i="1" s="1"/>
  <c r="H71" i="1"/>
  <c r="G72" i="1"/>
  <c r="AA72" i="1" s="1"/>
  <c r="H72" i="1"/>
  <c r="G73" i="1"/>
  <c r="AA73" i="1" s="1"/>
  <c r="H73" i="1"/>
  <c r="G74" i="1"/>
  <c r="AB74" i="1" s="1"/>
  <c r="H74" i="1"/>
  <c r="H75" i="1"/>
  <c r="H6" i="1"/>
  <c r="G6" i="1"/>
  <c r="AA6" i="1" s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59" i="1"/>
  <c r="X59" i="1"/>
  <c r="Y59" i="1"/>
  <c r="W60" i="1"/>
  <c r="X60" i="1"/>
  <c r="Y60" i="1"/>
  <c r="W61" i="1"/>
  <c r="X61" i="1"/>
  <c r="Y61" i="1"/>
  <c r="W62" i="1"/>
  <c r="X62" i="1"/>
  <c r="Y62" i="1"/>
  <c r="W63" i="1"/>
  <c r="X63" i="1"/>
  <c r="Y63" i="1"/>
  <c r="W64" i="1"/>
  <c r="X64" i="1"/>
  <c r="Y64" i="1"/>
  <c r="W65" i="1"/>
  <c r="X65" i="1"/>
  <c r="Y65" i="1"/>
  <c r="W66" i="1"/>
  <c r="X66" i="1"/>
  <c r="Y66" i="1"/>
  <c r="W67" i="1"/>
  <c r="X67" i="1"/>
  <c r="Y67" i="1"/>
  <c r="W68" i="1"/>
  <c r="X68" i="1"/>
  <c r="Y68" i="1"/>
  <c r="W69" i="1"/>
  <c r="X69" i="1"/>
  <c r="Y69" i="1"/>
  <c r="W70" i="1"/>
  <c r="X70" i="1"/>
  <c r="Y70" i="1"/>
  <c r="W71" i="1"/>
  <c r="X71" i="1"/>
  <c r="Y71" i="1"/>
  <c r="W72" i="1"/>
  <c r="X72" i="1"/>
  <c r="Y72" i="1"/>
  <c r="W73" i="1"/>
  <c r="X73" i="1"/>
  <c r="Y73" i="1"/>
  <c r="W74" i="1"/>
  <c r="X74" i="1"/>
  <c r="Y74" i="1"/>
  <c r="Y6" i="1"/>
  <c r="X6" i="1"/>
  <c r="W6" i="1"/>
  <c r="F5" i="1"/>
  <c r="E5" i="1"/>
  <c r="O76" i="1"/>
  <c r="V76" i="1" s="1"/>
  <c r="AA21" i="1" l="1"/>
  <c r="AA51" i="1"/>
  <c r="AB57" i="1"/>
  <c r="AB6" i="1"/>
  <c r="AB22" i="1"/>
  <c r="AB26" i="1"/>
  <c r="AB30" i="1"/>
  <c r="AB34" i="1"/>
  <c r="AB38" i="1"/>
  <c r="AB52" i="1"/>
  <c r="AB63" i="1"/>
  <c r="AB67" i="1"/>
  <c r="AB71" i="1"/>
  <c r="AA13" i="1"/>
  <c r="AA17" i="1"/>
  <c r="AA42" i="1"/>
  <c r="AA46" i="1"/>
  <c r="AA50" i="1"/>
  <c r="AB8" i="1"/>
  <c r="AA59" i="1"/>
  <c r="AB64" i="1"/>
  <c r="AB68" i="1"/>
  <c r="AB72" i="1"/>
  <c r="AA12" i="1"/>
  <c r="AA16" i="1"/>
  <c r="AA20" i="1"/>
  <c r="AA45" i="1"/>
  <c r="AA49" i="1"/>
  <c r="AA60" i="1"/>
  <c r="AA24" i="1"/>
  <c r="AA32" i="1"/>
  <c r="AA40" i="1"/>
  <c r="AA62" i="1"/>
  <c r="AA66" i="1"/>
  <c r="AA70" i="1"/>
  <c r="AA74" i="1"/>
  <c r="AB14" i="1"/>
  <c r="AB18" i="1"/>
  <c r="AA10" i="1"/>
  <c r="AB55" i="1"/>
  <c r="AA55" i="1"/>
  <c r="AB7" i="1"/>
  <c r="AA7" i="1"/>
  <c r="AA11" i="1"/>
  <c r="AA41" i="1"/>
  <c r="AA61" i="1"/>
  <c r="AB9" i="1"/>
  <c r="AB28" i="1"/>
  <c r="AB36" i="1"/>
  <c r="AB54" i="1"/>
  <c r="AB65" i="1"/>
  <c r="AB69" i="1"/>
  <c r="AB73" i="1"/>
  <c r="AA15" i="1"/>
  <c r="AA19" i="1"/>
  <c r="AA44" i="1"/>
  <c r="AA48" i="1"/>
  <c r="AA58" i="1"/>
  <c r="AA23" i="1"/>
  <c r="AA25" i="1"/>
  <c r="AA27" i="1"/>
  <c r="AA29" i="1"/>
  <c r="AA31" i="1"/>
  <c r="AA33" i="1"/>
  <c r="AA35" i="1"/>
  <c r="AA37" i="1"/>
  <c r="AA39" i="1"/>
  <c r="AA53" i="1"/>
  <c r="AA43" i="1"/>
  <c r="AA47" i="1"/>
  <c r="AA56" i="1"/>
  <c r="V56" i="1"/>
  <c r="U70" i="1"/>
  <c r="U36" i="1"/>
  <c r="V67" i="1"/>
  <c r="V57" i="1"/>
  <c r="V48" i="1"/>
  <c r="V42" i="1"/>
  <c r="V38" i="1"/>
  <c r="V14" i="1"/>
  <c r="V12" i="1"/>
  <c r="V8" i="1"/>
  <c r="U74" i="1"/>
  <c r="U16" i="1"/>
  <c r="V65" i="1"/>
  <c r="V54" i="1"/>
  <c r="V52" i="1"/>
  <c r="V50" i="1"/>
  <c r="V46" i="1"/>
  <c r="V34" i="1"/>
  <c r="V30" i="1"/>
  <c r="V27" i="1"/>
  <c r="V24" i="1"/>
  <c r="V22" i="1"/>
  <c r="V20" i="1"/>
  <c r="V18" i="1"/>
  <c r="U57" i="1"/>
  <c r="U14" i="1"/>
  <c r="U22" i="1"/>
  <c r="V66" i="1"/>
  <c r="V64" i="1"/>
  <c r="V62" i="1"/>
  <c r="V58" i="1"/>
  <c r="V55" i="1"/>
  <c r="V53" i="1"/>
  <c r="V49" i="1"/>
  <c r="V47" i="1"/>
  <c r="V44" i="1"/>
  <c r="V39" i="1"/>
  <c r="V37" i="1"/>
  <c r="V32" i="1"/>
  <c r="V29" i="1"/>
  <c r="V25" i="1"/>
  <c r="V23" i="1"/>
  <c r="V21" i="1"/>
  <c r="V17" i="1"/>
  <c r="V13" i="1"/>
  <c r="V9" i="1"/>
  <c r="V7" i="1"/>
  <c r="U72" i="1"/>
  <c r="U48" i="1"/>
  <c r="U38" i="1"/>
  <c r="U26" i="1"/>
  <c r="U28" i="1"/>
  <c r="U33" i="1"/>
  <c r="U65" i="1"/>
  <c r="U54" i="1"/>
  <c r="U52" i="1"/>
  <c r="U50" i="1"/>
  <c r="U34" i="1"/>
  <c r="U30" i="1"/>
  <c r="U63" i="1"/>
  <c r="U46" i="1"/>
  <c r="V31" i="1"/>
  <c r="U31" i="1"/>
  <c r="U6" i="1"/>
  <c r="V51" i="1"/>
  <c r="V19" i="1"/>
  <c r="V63" i="1"/>
  <c r="V59" i="1"/>
  <c r="V6" i="1"/>
  <c r="U76" i="1"/>
  <c r="U75" i="1"/>
  <c r="U73" i="1"/>
  <c r="U71" i="1"/>
  <c r="U66" i="1"/>
  <c r="U64" i="1"/>
  <c r="U62" i="1"/>
  <c r="U61" i="1"/>
  <c r="U60" i="1"/>
  <c r="U58" i="1"/>
  <c r="U55" i="1"/>
  <c r="U53" i="1"/>
  <c r="U51" i="1"/>
  <c r="U49" i="1"/>
  <c r="U47" i="1"/>
  <c r="U45" i="1"/>
  <c r="U44" i="1"/>
  <c r="U43" i="1"/>
  <c r="U41" i="1"/>
  <c r="U40" i="1"/>
  <c r="U39" i="1"/>
  <c r="U37" i="1"/>
  <c r="U35" i="1"/>
  <c r="U32" i="1"/>
  <c r="U29" i="1"/>
  <c r="U25" i="1"/>
  <c r="U23" i="1"/>
  <c r="U21" i="1"/>
  <c r="U19" i="1"/>
  <c r="U17" i="1"/>
  <c r="U15" i="1"/>
  <c r="U13" i="1"/>
  <c r="U9" i="1"/>
  <c r="U7" i="1"/>
  <c r="Y5" i="1"/>
  <c r="X5" i="1"/>
  <c r="W5" i="1"/>
  <c r="S5" i="1"/>
  <c r="P5" i="1"/>
  <c r="O5" i="1"/>
  <c r="N5" i="1"/>
  <c r="M5" i="1"/>
  <c r="L5" i="1"/>
  <c r="K5" i="1"/>
  <c r="J5" i="1"/>
  <c r="I5" i="1"/>
  <c r="AB5" i="1" l="1"/>
  <c r="U11" i="1"/>
  <c r="U68" i="1"/>
  <c r="U59" i="1"/>
  <c r="U69" i="1"/>
  <c r="U56" i="1"/>
  <c r="U42" i="1"/>
  <c r="U24" i="1"/>
  <c r="U20" i="1"/>
  <c r="U8" i="1"/>
  <c r="U10" i="1"/>
  <c r="U67" i="1"/>
  <c r="U27" i="1"/>
  <c r="U18" i="1"/>
  <c r="U12" i="1"/>
  <c r="AA5" i="1" l="1"/>
</calcChain>
</file>

<file path=xl/sharedStrings.xml><?xml version="1.0" encoding="utf-8"?>
<sst xmlns="http://schemas.openxmlformats.org/spreadsheetml/2006/main" count="176" uniqueCount="101">
  <si>
    <t>Период: 20.12.2023 - 26.12.2023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</si>
  <si>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</si>
  <si>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</si>
  <si>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</si>
  <si>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</si>
  <si>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</si>
  <si>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</si>
  <si>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</si>
  <si>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</si>
  <si>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</si>
  <si>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</si>
  <si>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</si>
  <si>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</si>
  <si>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</si>
  <si>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</si>
  <si>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</si>
  <si>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</si>
  <si>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</si>
  <si>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</si>
  <si>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</si>
  <si>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</si>
  <si>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</si>
  <si>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</si>
  <si>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</si>
  <si>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</si>
  <si>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</si>
  <si>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</si>
  <si>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</si>
  <si>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</si>
  <si>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</si>
  <si>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</si>
  <si>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</si>
  <si>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</si>
  <si>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</si>
  <si>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</si>
  <si>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</si>
  <si>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</si>
  <si>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</si>
  <si>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</si>
  <si>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</si>
  <si>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</si>
  <si>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</si>
  <si>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</si>
  <si>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</si>
  <si>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</si>
  <si>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</si>
  <si>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</si>
  <si>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</si>
  <si>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</si>
  <si>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</si>
  <si>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</si>
  <si>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</si>
  <si>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</si>
  <si>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</si>
  <si>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</si>
  <si>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</si>
  <si>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</si>
  <si>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</si>
  <si>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</si>
  <si>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</si>
  <si>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</si>
  <si>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</si>
  <si>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</si>
  <si>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</si>
  <si>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</si>
  <si>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</si>
  <si>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</si>
  <si>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</si>
  <si>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</si>
  <si>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</si>
  <si>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</si>
  <si>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</si>
  <si>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</si>
  <si>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</si>
  <si>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417 П/к колбасы «Сочинка рубленая с сочным окороком» Весовой фиброуз ТМ «Стародворье»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</si>
  <si>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</si>
  <si>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</si>
  <si>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</si>
  <si>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</si>
  <si>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Стародворьеис сочной грудиной в оболочке полиамид в мо  0,3 кг.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</si>
  <si>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</si>
  <si>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</si>
  <si>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</si>
  <si>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</si>
  <si>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</si>
  <si>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</si>
  <si>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</si>
  <si>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</si>
  <si>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</si>
  <si>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</si>
  <si>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</si>
  <si>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06,12</t>
  </si>
  <si>
    <t>ср 13,12</t>
  </si>
  <si>
    <t>коментарий</t>
  </si>
  <si>
    <t>вес</t>
  </si>
  <si>
    <t>в дороге</t>
  </si>
  <si>
    <t>от филиала</t>
  </si>
  <si>
    <t>комментарий филиала</t>
  </si>
  <si>
    <t>ср 20,12</t>
  </si>
  <si>
    <t>Вареные колбасы «Любительская ГОСТ» Весовой п/а ТМ «Вязанка»</t>
  </si>
  <si>
    <t>согласовал 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</si>
</sst>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28"/>
      </top>
      <bottom/>
      <diagonal/>
    </border>
    <border>
      <left style="hair">
        <color indexed="28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9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2" fillId="0" borderId="6" xfId="0" applyNumberFormat="1" applyFont="1" applyBorder="1" applyAlignment="1">
      <alignment vertical="center" wrapText="1"/>
    </xf>
    <xf numFmtId="164" fontId="2" fillId="0" borderId="10" xfId="0" applyNumberFormat="1" applyFont="1" applyBorder="1" applyAlignment="1">
      <alignment horizontal="left"/>
    </xf>
    <xf numFmtId="164" fontId="0" fillId="0" borderId="11" xfId="0" applyNumberFormat="1" applyBorder="1" applyAlignment="1"/>
    <xf numFmtId="164" fontId="0" fillId="3" borderId="11" xfId="0" applyNumberFormat="1" applyFill="1" applyBorder="1"/>
    <xf numFmtId="164" fontId="0" fillId="0" borderId="12" xfId="0" applyNumberFormat="1" applyBorder="1" applyAlignment="1"/>
    <xf numFmtId="164" fontId="0" fillId="0" borderId="12" xfId="0" applyNumberFormat="1" applyBorder="1"/>
    <xf numFmtId="164" fontId="2" fillId="0" borderId="13" xfId="0" applyNumberFormat="1" applyFont="1" applyBorder="1"/>
    <xf numFmtId="164" fontId="2" fillId="0" borderId="14" xfId="0" applyNumberFormat="1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164" fontId="4" fillId="5" borderId="17" xfId="0" applyNumberFormat="1" applyFont="1" applyFill="1" applyBorder="1" applyAlignment="1">
      <alignment horizontal="right" vertical="top"/>
    </xf>
    <xf numFmtId="164" fontId="4" fillId="5" borderId="18" xfId="0" applyNumberFormat="1" applyFont="1" applyFill="1" applyBorder="1" applyAlignment="1">
      <alignment horizontal="right" vertical="top"/>
    </xf>
    <xf numFmtId="164" fontId="0" fillId="0" borderId="19" xfId="0" applyNumberFormat="1" applyBorder="1" applyAlignment="1"/>
    <xf numFmtId="164" fontId="0" fillId="0" borderId="20" xfId="0" applyNumberFormat="1" applyBorder="1" applyAlignment="1"/>
    <xf numFmtId="164" fontId="0" fillId="3" borderId="21" xfId="0" applyNumberFormat="1" applyFill="1" applyBorder="1"/>
    <xf numFmtId="164" fontId="0" fillId="3" borderId="22" xfId="0" applyNumberFormat="1" applyFill="1" applyBorder="1"/>
    <xf numFmtId="164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0,12,23%20&#1050;&#1048;/&#1076;&#1074;%2020,12,23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20,12,23-26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20,12,23-26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13.12.2023 - 20.12.2023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</v>
          </cell>
          <cell r="R3" t="str">
            <v>заказ</v>
          </cell>
          <cell r="S3" t="str">
            <v xml:space="preserve">ЗАКАЗ </v>
          </cell>
          <cell r="U3" t="str">
            <v>запас</v>
          </cell>
          <cell r="V3" t="str">
            <v>запас без заказа</v>
          </cell>
          <cell r="W3" t="str">
            <v>ср 29,11</v>
          </cell>
          <cell r="X3" t="str">
            <v>ср 06,12</v>
          </cell>
          <cell r="Y3" t="str">
            <v>ср 13,12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N4" t="str">
            <v>в дороге</v>
          </cell>
          <cell r="S4" t="str">
            <v>от филиала</v>
          </cell>
          <cell r="T4" t="str">
            <v>комментарий филиала</v>
          </cell>
        </row>
        <row r="5">
          <cell r="F5">
            <v>62603.777000000009</v>
          </cell>
          <cell r="G5">
            <v>13309.460000000003</v>
          </cell>
          <cell r="J5">
            <v>64581.853999999999</v>
          </cell>
          <cell r="K5">
            <v>555.50199999999904</v>
          </cell>
          <cell r="L5">
            <v>23346.178000000007</v>
          </cell>
          <cell r="M5">
            <v>39257.599000000009</v>
          </cell>
          <cell r="N5">
            <v>9600</v>
          </cell>
          <cell r="O5">
            <v>7830</v>
          </cell>
          <cell r="P5">
            <v>4669.2356000000009</v>
          </cell>
          <cell r="Q5">
            <v>15905.127599999993</v>
          </cell>
          <cell r="R5">
            <v>900</v>
          </cell>
          <cell r="S5">
            <v>0</v>
          </cell>
          <cell r="W5">
            <v>4587.4813999999997</v>
          </cell>
          <cell r="X5">
            <v>4355.0557999999992</v>
          </cell>
          <cell r="Y5">
            <v>5323.1503999999977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13.218</v>
          </cell>
          <cell r="E6">
            <v>88.45</v>
          </cell>
          <cell r="F6">
            <v>75.775999999999996</v>
          </cell>
          <cell r="G6">
            <v>12.452999999999999</v>
          </cell>
          <cell r="H6">
            <v>1</v>
          </cell>
          <cell r="I6">
            <v>50</v>
          </cell>
          <cell r="J6">
            <v>68.349999999999994</v>
          </cell>
          <cell r="K6">
            <v>7.4260000000000019</v>
          </cell>
          <cell r="L6">
            <v>75.775999999999996</v>
          </cell>
          <cell r="N6">
            <v>0</v>
          </cell>
          <cell r="O6">
            <v>0</v>
          </cell>
          <cell r="P6">
            <v>15.155199999999999</v>
          </cell>
          <cell r="Q6">
            <v>78.478199999999987</v>
          </cell>
          <cell r="U6">
            <v>6</v>
          </cell>
          <cell r="V6">
            <v>0.8216981630067568</v>
          </cell>
          <cell r="W6">
            <v>5.6143999999999998</v>
          </cell>
          <cell r="X6">
            <v>10.235800000000001</v>
          </cell>
          <cell r="Y6">
            <v>4.8323999999999998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486.61599999999999</v>
          </cell>
          <cell r="E7">
            <v>388.40699999999998</v>
          </cell>
          <cell r="F7">
            <v>459.56200000000001</v>
          </cell>
          <cell r="G7">
            <v>347.012</v>
          </cell>
          <cell r="H7">
            <v>1</v>
          </cell>
          <cell r="I7">
            <v>45</v>
          </cell>
          <cell r="J7">
            <v>430.02100000000002</v>
          </cell>
          <cell r="K7">
            <v>29.540999999999997</v>
          </cell>
          <cell r="L7">
            <v>383.041</v>
          </cell>
          <cell r="M7">
            <v>76.521000000000001</v>
          </cell>
          <cell r="N7">
            <v>15</v>
          </cell>
          <cell r="O7">
            <v>0</v>
          </cell>
          <cell r="P7">
            <v>76.608199999999997</v>
          </cell>
          <cell r="Q7">
            <v>327.46179999999998</v>
          </cell>
          <cell r="U7">
            <v>9</v>
          </cell>
          <cell r="V7">
            <v>4.7254993590764434</v>
          </cell>
          <cell r="W7">
            <v>97.908800000000014</v>
          </cell>
          <cell r="X7">
            <v>20.196000000000002</v>
          </cell>
          <cell r="Y7">
            <v>67.391800000000003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13.672000000000001</v>
          </cell>
          <cell r="E8">
            <v>1890.7149999999999</v>
          </cell>
          <cell r="F8">
            <v>1362.0329999999999</v>
          </cell>
          <cell r="G8">
            <v>266.33999999999997</v>
          </cell>
          <cell r="H8">
            <v>1</v>
          </cell>
          <cell r="I8">
            <v>45</v>
          </cell>
          <cell r="J8">
            <v>1321.866</v>
          </cell>
          <cell r="K8">
            <v>40.166999999999916</v>
          </cell>
          <cell r="L8">
            <v>497.06699999999989</v>
          </cell>
          <cell r="M8">
            <v>864.96600000000001</v>
          </cell>
          <cell r="N8">
            <v>100</v>
          </cell>
          <cell r="O8">
            <v>65</v>
          </cell>
          <cell r="P8">
            <v>99.413399999999982</v>
          </cell>
          <cell r="Q8">
            <v>363.96719999999988</v>
          </cell>
          <cell r="U8">
            <v>8</v>
          </cell>
          <cell r="V8">
            <v>4.3388517040962293</v>
          </cell>
          <cell r="W8">
            <v>19.589200000000002</v>
          </cell>
          <cell r="X8">
            <v>91.612400000000008</v>
          </cell>
          <cell r="Y8">
            <v>84.515799999999999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173.4</v>
          </cell>
          <cell r="E9">
            <v>268.97899999999998</v>
          </cell>
          <cell r="F9">
            <v>218.048</v>
          </cell>
          <cell r="G9">
            <v>77.754000000000005</v>
          </cell>
          <cell r="H9">
            <v>1</v>
          </cell>
          <cell r="I9">
            <v>40</v>
          </cell>
          <cell r="J9">
            <v>189.8</v>
          </cell>
          <cell r="K9">
            <v>28.24799999999999</v>
          </cell>
          <cell r="L9">
            <v>218.048</v>
          </cell>
          <cell r="N9">
            <v>100</v>
          </cell>
          <cell r="O9">
            <v>45</v>
          </cell>
          <cell r="P9">
            <v>43.6096</v>
          </cell>
          <cell r="Q9">
            <v>169.73239999999998</v>
          </cell>
          <cell r="U9">
            <v>9</v>
          </cell>
          <cell r="V9">
            <v>5.1079120193718817</v>
          </cell>
          <cell r="W9">
            <v>40.3812</v>
          </cell>
          <cell r="X9">
            <v>37.763800000000003</v>
          </cell>
          <cell r="Y9">
            <v>40.340400000000002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D10">
            <v>3</v>
          </cell>
          <cell r="E10">
            <v>246</v>
          </cell>
          <cell r="F10">
            <v>97</v>
          </cell>
          <cell r="G10">
            <v>149</v>
          </cell>
          <cell r="H10">
            <v>0.45</v>
          </cell>
          <cell r="I10">
            <v>45</v>
          </cell>
          <cell r="J10">
            <v>110</v>
          </cell>
          <cell r="K10">
            <v>-13</v>
          </cell>
          <cell r="L10">
            <v>97</v>
          </cell>
          <cell r="N10">
            <v>40</v>
          </cell>
          <cell r="O10">
            <v>0</v>
          </cell>
          <cell r="P10">
            <v>19.399999999999999</v>
          </cell>
          <cell r="U10">
            <v>9.7422680412371143</v>
          </cell>
          <cell r="V10">
            <v>9.7422680412371143</v>
          </cell>
          <cell r="W10">
            <v>0.6</v>
          </cell>
          <cell r="X10">
            <v>31.8</v>
          </cell>
          <cell r="Y10">
            <v>26.4</v>
          </cell>
        </row>
        <row r="11">
          <cell r="A11" t="str">
            <v>058  Колбаса Докторская Особая ТМ Особый рецепт,  0,5кг, ПОКОМ</v>
          </cell>
          <cell r="B11" t="str">
            <v>шт</v>
          </cell>
          <cell r="E11">
            <v>275</v>
          </cell>
          <cell r="F11">
            <v>160</v>
          </cell>
          <cell r="G11">
            <v>55</v>
          </cell>
          <cell r="H11">
            <v>0.5</v>
          </cell>
          <cell r="I11">
            <v>60</v>
          </cell>
          <cell r="J11">
            <v>160</v>
          </cell>
          <cell r="K11">
            <v>0</v>
          </cell>
          <cell r="L11">
            <v>40</v>
          </cell>
          <cell r="M11">
            <v>120</v>
          </cell>
          <cell r="N11">
            <v>20</v>
          </cell>
          <cell r="O11">
            <v>0</v>
          </cell>
          <cell r="P11">
            <v>8</v>
          </cell>
          <cell r="U11">
            <v>9.375</v>
          </cell>
          <cell r="V11">
            <v>9.375</v>
          </cell>
          <cell r="W11">
            <v>5</v>
          </cell>
          <cell r="X11">
            <v>10.554399999999999</v>
          </cell>
          <cell r="Y11">
            <v>10.4</v>
          </cell>
        </row>
        <row r="12">
          <cell r="A12" t="str">
            <v>083  Колбаса Швейцарская 0,17 кг., ШТ., сырокопченая   ПОКОМ</v>
          </cell>
          <cell r="B12" t="str">
            <v>шт</v>
          </cell>
          <cell r="D12">
            <v>37</v>
          </cell>
          <cell r="E12">
            <v>210</v>
          </cell>
          <cell r="F12">
            <v>242</v>
          </cell>
          <cell r="H12">
            <v>0.17</v>
          </cell>
          <cell r="I12">
            <v>120</v>
          </cell>
          <cell r="J12">
            <v>249</v>
          </cell>
          <cell r="K12">
            <v>-7</v>
          </cell>
          <cell r="L12">
            <v>32</v>
          </cell>
          <cell r="M12">
            <v>210</v>
          </cell>
          <cell r="N12">
            <v>45</v>
          </cell>
          <cell r="O12">
            <v>0</v>
          </cell>
          <cell r="P12">
            <v>6.4</v>
          </cell>
          <cell r="Q12">
            <v>12.600000000000001</v>
          </cell>
          <cell r="U12">
            <v>9</v>
          </cell>
          <cell r="V12">
            <v>7.03125</v>
          </cell>
          <cell r="W12">
            <v>6</v>
          </cell>
          <cell r="X12">
            <v>4.2</v>
          </cell>
          <cell r="Y12">
            <v>7.2</v>
          </cell>
        </row>
        <row r="13">
          <cell r="A13" t="str">
            <v>103  Сосиски Классические, 0.42кг,ядрена копотьПОКОМ</v>
          </cell>
          <cell r="B13" t="str">
            <v>шт</v>
          </cell>
          <cell r="D13">
            <v>6</v>
          </cell>
          <cell r="E13">
            <v>199</v>
          </cell>
          <cell r="F13">
            <v>101</v>
          </cell>
          <cell r="G13">
            <v>104</v>
          </cell>
          <cell r="H13">
            <v>0.42</v>
          </cell>
          <cell r="I13">
            <v>35</v>
          </cell>
          <cell r="J13">
            <v>114</v>
          </cell>
          <cell r="K13">
            <v>-13</v>
          </cell>
          <cell r="L13">
            <v>101</v>
          </cell>
          <cell r="N13">
            <v>0</v>
          </cell>
          <cell r="O13">
            <v>0</v>
          </cell>
          <cell r="P13">
            <v>20.2</v>
          </cell>
          <cell r="Q13">
            <v>37.400000000000006</v>
          </cell>
          <cell r="U13">
            <v>7.0000000000000009</v>
          </cell>
          <cell r="V13">
            <v>5.1485148514851486</v>
          </cell>
          <cell r="W13">
            <v>12.4</v>
          </cell>
          <cell r="X13">
            <v>24.6</v>
          </cell>
          <cell r="Y13">
            <v>14</v>
          </cell>
        </row>
        <row r="14">
          <cell r="A14" t="str">
            <v>108  Сосиски С сыром,  0.42кг,ядрена копоть ПОКОМ</v>
          </cell>
          <cell r="B14" t="str">
            <v>шт</v>
          </cell>
          <cell r="D14">
            <v>54</v>
          </cell>
          <cell r="E14">
            <v>172</v>
          </cell>
          <cell r="F14">
            <v>112</v>
          </cell>
          <cell r="G14">
            <v>85</v>
          </cell>
          <cell r="H14">
            <v>0.42</v>
          </cell>
          <cell r="I14">
            <v>35</v>
          </cell>
          <cell r="J14">
            <v>112</v>
          </cell>
          <cell r="K14">
            <v>0</v>
          </cell>
          <cell r="L14">
            <v>112</v>
          </cell>
          <cell r="N14">
            <v>25</v>
          </cell>
          <cell r="O14">
            <v>0</v>
          </cell>
          <cell r="P14">
            <v>22.4</v>
          </cell>
          <cell r="Q14">
            <v>46.799999999999983</v>
          </cell>
          <cell r="U14">
            <v>7</v>
          </cell>
          <cell r="V14">
            <v>4.9107142857142856</v>
          </cell>
          <cell r="W14">
            <v>21.4</v>
          </cell>
          <cell r="X14">
            <v>22.2</v>
          </cell>
          <cell r="Y14">
            <v>20</v>
          </cell>
        </row>
        <row r="15">
          <cell r="A15" t="str">
            <v>117  Колбаса Сервелат Филейбургский с ароматными пряностями, в/у 0,35 кг срез, БАВАРУШКА ПОКОМ</v>
          </cell>
          <cell r="B15" t="str">
            <v>шт</v>
          </cell>
          <cell r="D15">
            <v>86</v>
          </cell>
          <cell r="E15">
            <v>198</v>
          </cell>
          <cell r="F15">
            <v>135</v>
          </cell>
          <cell r="G15">
            <v>57</v>
          </cell>
          <cell r="H15">
            <v>0.35</v>
          </cell>
          <cell r="I15">
            <v>45</v>
          </cell>
          <cell r="J15">
            <v>148</v>
          </cell>
          <cell r="K15">
            <v>-13</v>
          </cell>
          <cell r="L15">
            <v>45</v>
          </cell>
          <cell r="M15">
            <v>90</v>
          </cell>
          <cell r="N15">
            <v>100</v>
          </cell>
          <cell r="O15">
            <v>55</v>
          </cell>
          <cell r="P15">
            <v>9</v>
          </cell>
          <cell r="U15">
            <v>23.555555555555557</v>
          </cell>
          <cell r="V15">
            <v>23.555555555555557</v>
          </cell>
          <cell r="W15">
            <v>22.6</v>
          </cell>
          <cell r="X15">
            <v>18.2</v>
          </cell>
          <cell r="Y15">
            <v>25</v>
          </cell>
        </row>
        <row r="16">
          <cell r="A16" t="str">
            <v>118  Колбаса Сервелат Филейбургский с филе сочного окорока, в/у 0,35 кг срез, БАВАРУШКА ПОКОМ</v>
          </cell>
          <cell r="B16" t="str">
            <v>шт</v>
          </cell>
          <cell r="D16">
            <v>18</v>
          </cell>
          <cell r="E16">
            <v>354</v>
          </cell>
          <cell r="F16">
            <v>195</v>
          </cell>
          <cell r="G16">
            <v>99</v>
          </cell>
          <cell r="H16">
            <v>0.35</v>
          </cell>
          <cell r="I16">
            <v>45</v>
          </cell>
          <cell r="J16">
            <v>197</v>
          </cell>
          <cell r="K16">
            <v>-2</v>
          </cell>
          <cell r="L16">
            <v>93</v>
          </cell>
          <cell r="M16">
            <v>102</v>
          </cell>
          <cell r="N16">
            <v>100</v>
          </cell>
          <cell r="O16">
            <v>85</v>
          </cell>
          <cell r="P16">
            <v>18.600000000000001</v>
          </cell>
          <cell r="U16">
            <v>15.268817204301074</v>
          </cell>
          <cell r="V16">
            <v>15.268817204301074</v>
          </cell>
          <cell r="W16">
            <v>23.2</v>
          </cell>
          <cell r="X16">
            <v>27.2</v>
          </cell>
          <cell r="Y16">
            <v>34.4</v>
          </cell>
        </row>
        <row r="17">
          <cell r="A17" t="str">
            <v>200  Ветчина Дугушка ТМ Стародворье, вектор в/у    ПОКОМ</v>
          </cell>
          <cell r="B17" t="str">
            <v>кг</v>
          </cell>
          <cell r="C17" t="str">
            <v>Дек</v>
          </cell>
          <cell r="D17">
            <v>208.15299999999999</v>
          </cell>
          <cell r="E17">
            <v>201.78800000000001</v>
          </cell>
          <cell r="F17">
            <v>279.334</v>
          </cell>
          <cell r="H17">
            <v>1</v>
          </cell>
          <cell r="I17">
            <v>55</v>
          </cell>
          <cell r="J17">
            <v>363.45</v>
          </cell>
          <cell r="K17">
            <v>-84.115999999999985</v>
          </cell>
          <cell r="L17">
            <v>279.334</v>
          </cell>
          <cell r="N17">
            <v>160</v>
          </cell>
          <cell r="O17">
            <v>150</v>
          </cell>
          <cell r="P17">
            <v>55.866799999999998</v>
          </cell>
          <cell r="Q17">
            <v>192.80119999999999</v>
          </cell>
          <cell r="U17">
            <v>9</v>
          </cell>
          <cell r="V17">
            <v>5.5489127710912385</v>
          </cell>
          <cell r="W17">
            <v>51.936400000000006</v>
          </cell>
          <cell r="X17">
            <v>41.586200000000005</v>
          </cell>
          <cell r="Y17">
            <v>53.918800000000012</v>
          </cell>
        </row>
        <row r="18">
          <cell r="A18" t="str">
            <v>201  Ветчина Нежная ТМ Особый рецепт, (2,5кг), ПОКОМ</v>
          </cell>
          <cell r="B18" t="str">
            <v>кг</v>
          </cell>
          <cell r="D18">
            <v>2565.7040000000002</v>
          </cell>
          <cell r="E18">
            <v>3681.721</v>
          </cell>
          <cell r="F18">
            <v>3140.971</v>
          </cell>
          <cell r="G18">
            <v>1376.9069999999999</v>
          </cell>
          <cell r="H18">
            <v>1</v>
          </cell>
          <cell r="I18">
            <v>50</v>
          </cell>
          <cell r="J18">
            <v>3154.5</v>
          </cell>
          <cell r="K18">
            <v>-13.528999999999996</v>
          </cell>
          <cell r="L18">
            <v>3140.971</v>
          </cell>
          <cell r="N18">
            <v>900</v>
          </cell>
          <cell r="O18">
            <v>1200</v>
          </cell>
          <cell r="P18">
            <v>628.19420000000002</v>
          </cell>
          <cell r="Q18">
            <v>2400</v>
          </cell>
          <cell r="U18">
            <v>9.3552391919568816</v>
          </cell>
          <cell r="V18">
            <v>5.534764568026894</v>
          </cell>
          <cell r="W18">
            <v>578.78280000000018</v>
          </cell>
          <cell r="X18">
            <v>496.46739999999988</v>
          </cell>
          <cell r="Y18">
            <v>620.19820000000004</v>
          </cell>
        </row>
        <row r="19">
          <cell r="A19" t="str">
            <v>217  Колбаса Докторская Дугушка, ВЕС, НЕ ГОСТ, ТМ Стародворье ПОКОМ</v>
          </cell>
          <cell r="B19" t="str">
            <v>кг</v>
          </cell>
          <cell r="C19" t="str">
            <v>Дек</v>
          </cell>
          <cell r="D19">
            <v>249.06700000000001</v>
          </cell>
          <cell r="E19">
            <v>1104.7550000000001</v>
          </cell>
          <cell r="F19">
            <v>1254.5239999999999</v>
          </cell>
          <cell r="H19">
            <v>1</v>
          </cell>
          <cell r="I19">
            <v>55</v>
          </cell>
          <cell r="J19">
            <v>1377.41</v>
          </cell>
          <cell r="K19">
            <v>-122.88600000000019</v>
          </cell>
          <cell r="L19">
            <v>391.0139999999999</v>
          </cell>
          <cell r="M19">
            <v>863.51</v>
          </cell>
          <cell r="N19">
            <v>300</v>
          </cell>
          <cell r="O19">
            <v>250</v>
          </cell>
          <cell r="P19">
            <v>78.202799999999982</v>
          </cell>
          <cell r="Q19">
            <v>153.82519999999988</v>
          </cell>
          <cell r="U19">
            <v>9</v>
          </cell>
          <cell r="V19">
            <v>7.0329962610034435</v>
          </cell>
          <cell r="W19">
            <v>75.852800000000002</v>
          </cell>
          <cell r="X19">
            <v>72.902199999999993</v>
          </cell>
          <cell r="Y19">
            <v>94.859000000000009</v>
          </cell>
        </row>
        <row r="20">
          <cell r="A20" t="str">
            <v>219  Колбаса Докторская Особая ТМ Особый рецепт, ВЕС  ПОКОМ</v>
          </cell>
          <cell r="B20" t="str">
            <v>кг</v>
          </cell>
          <cell r="D20">
            <v>2810.9180000000001</v>
          </cell>
          <cell r="E20">
            <v>11441.459000000001</v>
          </cell>
          <cell r="F20">
            <v>10391.653</v>
          </cell>
          <cell r="G20">
            <v>1880.6320000000001</v>
          </cell>
          <cell r="H20">
            <v>1</v>
          </cell>
          <cell r="I20">
            <v>60</v>
          </cell>
          <cell r="J20">
            <v>10214.415000000001</v>
          </cell>
          <cell r="K20">
            <v>177.23799999999937</v>
          </cell>
          <cell r="L20">
            <v>4852.2380000000003</v>
          </cell>
          <cell r="M20">
            <v>5539.415</v>
          </cell>
          <cell r="N20">
            <v>100</v>
          </cell>
          <cell r="O20">
            <v>2200</v>
          </cell>
          <cell r="P20">
            <v>970.44760000000008</v>
          </cell>
          <cell r="Q20">
            <v>4700</v>
          </cell>
          <cell r="U20">
            <v>9.15106802263203</v>
          </cell>
          <cell r="V20">
            <v>4.3079420259270043</v>
          </cell>
          <cell r="W20">
            <v>736.19959999999992</v>
          </cell>
          <cell r="X20">
            <v>718.48019999999997</v>
          </cell>
          <cell r="Y20">
            <v>801.92740000000003</v>
          </cell>
        </row>
        <row r="21">
          <cell r="A21" t="str">
            <v>225  Колбаса Дугушка со шпиком, ВЕС, ТМ Стародворье   ПОКОМ</v>
          </cell>
          <cell r="B21" t="str">
            <v>кг</v>
          </cell>
          <cell r="C21" t="str">
            <v>Дек</v>
          </cell>
          <cell r="D21">
            <v>46.323999999999998</v>
          </cell>
          <cell r="E21">
            <v>104.07</v>
          </cell>
          <cell r="F21">
            <v>120.318</v>
          </cell>
          <cell r="G21">
            <v>3.8660000000000001</v>
          </cell>
          <cell r="H21">
            <v>1</v>
          </cell>
          <cell r="I21">
            <v>50</v>
          </cell>
          <cell r="J21">
            <v>118.79</v>
          </cell>
          <cell r="K21">
            <v>1.5279999999999916</v>
          </cell>
          <cell r="L21">
            <v>88.628</v>
          </cell>
          <cell r="M21">
            <v>31.69</v>
          </cell>
          <cell r="N21">
            <v>60</v>
          </cell>
          <cell r="O21">
            <v>0</v>
          </cell>
          <cell r="P21">
            <v>17.7256</v>
          </cell>
          <cell r="Q21">
            <v>77.938800000000001</v>
          </cell>
          <cell r="U21">
            <v>8</v>
          </cell>
          <cell r="V21">
            <v>3.6030374148124746</v>
          </cell>
          <cell r="W21">
            <v>13.040000000000003</v>
          </cell>
          <cell r="X21">
            <v>13.034800000000001</v>
          </cell>
          <cell r="Y21">
            <v>14.7964</v>
          </cell>
        </row>
        <row r="22">
          <cell r="A22" t="str">
            <v>229  Колбаса Молочная Дугушка, в/у, ВЕС, ТМ Стародворье   ПОКОМ</v>
          </cell>
          <cell r="B22" t="str">
            <v>кг</v>
          </cell>
          <cell r="C22" t="str">
            <v>Дек</v>
          </cell>
          <cell r="D22">
            <v>401.49400000000003</v>
          </cell>
          <cell r="E22">
            <v>210.73400000000001</v>
          </cell>
          <cell r="F22">
            <v>469.64800000000002</v>
          </cell>
          <cell r="H22">
            <v>1</v>
          </cell>
          <cell r="I22">
            <v>55</v>
          </cell>
          <cell r="J22">
            <v>601.72199999999998</v>
          </cell>
          <cell r="K22">
            <v>-132.07399999999996</v>
          </cell>
          <cell r="L22">
            <v>312.27600000000001</v>
          </cell>
          <cell r="M22">
            <v>157.37200000000001</v>
          </cell>
          <cell r="N22">
            <v>230</v>
          </cell>
          <cell r="O22">
            <v>200</v>
          </cell>
          <cell r="P22">
            <v>62.455200000000005</v>
          </cell>
          <cell r="Q22">
            <v>132.09680000000003</v>
          </cell>
          <cell r="U22">
            <v>9</v>
          </cell>
          <cell r="V22">
            <v>6.8849351214950874</v>
          </cell>
          <cell r="W22">
            <v>83.447800000000001</v>
          </cell>
          <cell r="X22">
            <v>29.719799999999999</v>
          </cell>
          <cell r="Y22">
            <v>68.344799999999992</v>
          </cell>
        </row>
        <row r="23">
          <cell r="A23" t="str">
            <v>230  Колбаса Молочная Особая ТМ Особый рецепт, п/а, ВЕС. ПОКОМ</v>
          </cell>
          <cell r="B23" t="str">
            <v>кг</v>
          </cell>
          <cell r="D23">
            <v>2558.14</v>
          </cell>
          <cell r="E23">
            <v>25327.402999999998</v>
          </cell>
          <cell r="F23">
            <v>15940.866</v>
          </cell>
          <cell r="G23">
            <v>2216.2950000000001</v>
          </cell>
          <cell r="H23">
            <v>1</v>
          </cell>
          <cell r="I23">
            <v>60</v>
          </cell>
          <cell r="J23">
            <v>16034.83</v>
          </cell>
          <cell r="K23">
            <v>-93.963999999999942</v>
          </cell>
          <cell r="L23">
            <v>1935.0360000000001</v>
          </cell>
          <cell r="M23">
            <v>14005.83</v>
          </cell>
          <cell r="N23">
            <v>1800</v>
          </cell>
          <cell r="O23">
            <v>2000</v>
          </cell>
          <cell r="P23">
            <v>387.00720000000001</v>
          </cell>
          <cell r="Q23">
            <v>1500</v>
          </cell>
          <cell r="U23">
            <v>19.42158957249374</v>
          </cell>
          <cell r="V23">
            <v>15.545692689955121</v>
          </cell>
          <cell r="W23">
            <v>795.5218000000001</v>
          </cell>
          <cell r="X23">
            <v>625.2281999999999</v>
          </cell>
          <cell r="Y23">
            <v>957.63919999999996</v>
          </cell>
        </row>
        <row r="24">
          <cell r="A24" t="str">
            <v>235  Колбаса Особая ТМ Особый рецепт, ВЕС, ТМ Стародворье ПОКОМ</v>
          </cell>
          <cell r="B24" t="str">
            <v>кг</v>
          </cell>
          <cell r="D24">
            <v>2214.0920000000001</v>
          </cell>
          <cell r="E24">
            <v>7751.71</v>
          </cell>
          <cell r="F24">
            <v>6690.8819999999996</v>
          </cell>
          <cell r="G24">
            <v>1661.066</v>
          </cell>
          <cell r="H24">
            <v>1</v>
          </cell>
          <cell r="I24">
            <v>60</v>
          </cell>
          <cell r="J24">
            <v>6609.52</v>
          </cell>
          <cell r="K24">
            <v>81.361999999999171</v>
          </cell>
          <cell r="L24">
            <v>2453.4619999999995</v>
          </cell>
          <cell r="M24">
            <v>4237.42</v>
          </cell>
          <cell r="N24">
            <v>500</v>
          </cell>
          <cell r="O24">
            <v>500</v>
          </cell>
          <cell r="P24">
            <v>490.69239999999991</v>
          </cell>
          <cell r="Q24">
            <v>1100</v>
          </cell>
          <cell r="R24">
            <v>900</v>
          </cell>
          <cell r="U24">
            <v>7.6648140464372396</v>
          </cell>
          <cell r="V24">
            <v>5.423083789355613</v>
          </cell>
          <cell r="W24">
            <v>453.63960000000009</v>
          </cell>
          <cell r="X24">
            <v>380.50079999999997</v>
          </cell>
          <cell r="Y24">
            <v>459.63479999999998</v>
          </cell>
        </row>
        <row r="25">
          <cell r="A25" t="str">
            <v>236  Колбаса Рубленая ЗАПЕЧ. Дугушка ТМ Стародворье, вектор, в/к    ПОКОМ</v>
          </cell>
          <cell r="B25" t="str">
            <v>кг</v>
          </cell>
          <cell r="C25" t="str">
            <v>Дек</v>
          </cell>
          <cell r="D25">
            <v>126.108</v>
          </cell>
          <cell r="E25">
            <v>545.58000000000004</v>
          </cell>
          <cell r="F25">
            <v>474.79500000000002</v>
          </cell>
          <cell r="G25">
            <v>123.3</v>
          </cell>
          <cell r="H25">
            <v>1</v>
          </cell>
          <cell r="I25">
            <v>60</v>
          </cell>
          <cell r="J25">
            <v>488.245</v>
          </cell>
          <cell r="K25">
            <v>-13.449999999999989</v>
          </cell>
          <cell r="L25">
            <v>321.5</v>
          </cell>
          <cell r="M25">
            <v>153.29499999999999</v>
          </cell>
          <cell r="N25">
            <v>220</v>
          </cell>
          <cell r="O25">
            <v>200</v>
          </cell>
          <cell r="P25">
            <v>64.3</v>
          </cell>
          <cell r="Q25">
            <v>35.399999999999935</v>
          </cell>
          <cell r="U25">
            <v>9</v>
          </cell>
          <cell r="V25">
            <v>8.4494556765163296</v>
          </cell>
          <cell r="W25">
            <v>59.073399999999992</v>
          </cell>
          <cell r="X25">
            <v>62.857600000000005</v>
          </cell>
          <cell r="Y25">
            <v>77.950199999999995</v>
          </cell>
        </row>
        <row r="26">
          <cell r="A26" t="str">
            <v>239  Колбаса Салями запеч Дугушка, оболочка вектор, ВЕС, ТМ Стародворье  ПОКОМ</v>
          </cell>
          <cell r="B26" t="str">
            <v>кг</v>
          </cell>
          <cell r="D26">
            <v>-0.30199999999999999</v>
          </cell>
          <cell r="E26">
            <v>1166.68</v>
          </cell>
          <cell r="F26">
            <v>336.81799999999998</v>
          </cell>
          <cell r="G26">
            <v>770.86800000000005</v>
          </cell>
          <cell r="H26">
            <v>0</v>
          </cell>
          <cell r="I26" t="e">
            <v>#N/A</v>
          </cell>
          <cell r="J26">
            <v>1112.4860000000001</v>
          </cell>
          <cell r="K26">
            <v>-775.66800000000012</v>
          </cell>
          <cell r="L26">
            <v>-0.80000000000001137</v>
          </cell>
          <cell r="M26">
            <v>337.61799999999999</v>
          </cell>
          <cell r="N26">
            <v>0</v>
          </cell>
          <cell r="O26">
            <v>0</v>
          </cell>
          <cell r="P26">
            <v>-0.16000000000000228</v>
          </cell>
          <cell r="U26">
            <v>-4817.924999999932</v>
          </cell>
          <cell r="V26">
            <v>-4817.924999999932</v>
          </cell>
          <cell r="W26">
            <v>0</v>
          </cell>
          <cell r="X26">
            <v>0</v>
          </cell>
          <cell r="Y26">
            <v>22.797599999999999</v>
          </cell>
        </row>
        <row r="27">
          <cell r="A27" t="str">
            <v>242  Колбаса Сервелат ЗАПЕЧ.Дугушка ТМ Стародворье, вектор, в/к     ПОКОМ</v>
          </cell>
          <cell r="B27" t="str">
            <v>кг</v>
          </cell>
          <cell r="C27" t="str">
            <v>Дек</v>
          </cell>
          <cell r="D27">
            <v>197.953</v>
          </cell>
          <cell r="E27">
            <v>239.55799999999999</v>
          </cell>
          <cell r="F27">
            <v>353.68</v>
          </cell>
          <cell r="H27">
            <v>1</v>
          </cell>
          <cell r="I27">
            <v>60</v>
          </cell>
          <cell r="J27">
            <v>491.05700000000002</v>
          </cell>
          <cell r="K27">
            <v>-137.37700000000001</v>
          </cell>
          <cell r="L27">
            <v>295.62299999999999</v>
          </cell>
          <cell r="M27">
            <v>58.057000000000002</v>
          </cell>
          <cell r="N27">
            <v>210</v>
          </cell>
          <cell r="O27">
            <v>200</v>
          </cell>
          <cell r="P27">
            <v>59.124600000000001</v>
          </cell>
          <cell r="Q27">
            <v>122.12139999999999</v>
          </cell>
          <cell r="U27">
            <v>9</v>
          </cell>
          <cell r="V27">
            <v>6.9345078021669488</v>
          </cell>
          <cell r="W27">
            <v>57.295000000000002</v>
          </cell>
          <cell r="X27">
            <v>49.918999999999997</v>
          </cell>
          <cell r="Y27">
            <v>70.844399999999993</v>
          </cell>
        </row>
        <row r="28">
          <cell r="A28" t="str">
            <v>243  Колбаса Сервелат Зернистый, ВЕС.  ПОКОМ</v>
          </cell>
          <cell r="B28" t="str">
            <v>кг</v>
          </cell>
          <cell r="D28">
            <v>164.08099999999999</v>
          </cell>
          <cell r="E28">
            <v>228.25899999999999</v>
          </cell>
          <cell r="F28">
            <v>233.92400000000001</v>
          </cell>
          <cell r="H28">
            <v>1</v>
          </cell>
          <cell r="I28">
            <v>35</v>
          </cell>
          <cell r="J28">
            <v>298.34100000000001</v>
          </cell>
          <cell r="K28">
            <v>-64.417000000000002</v>
          </cell>
          <cell r="L28">
            <v>133.71100000000001</v>
          </cell>
          <cell r="M28">
            <v>100.21299999999999</v>
          </cell>
          <cell r="N28">
            <v>165</v>
          </cell>
          <cell r="O28">
            <v>100</v>
          </cell>
          <cell r="P28">
            <v>26.742200000000004</v>
          </cell>
          <cell r="U28">
            <v>9.9094315351766102</v>
          </cell>
          <cell r="V28">
            <v>9.9094315351766102</v>
          </cell>
          <cell r="W28">
            <v>35.9452</v>
          </cell>
          <cell r="X28">
            <v>21.623000000000001</v>
          </cell>
          <cell r="Y28">
            <v>44.153800000000004</v>
          </cell>
        </row>
        <row r="29">
          <cell r="A29" t="str">
            <v>244  Колбаса Сервелат Кремлевский, ВЕС. ПОКОМ</v>
          </cell>
          <cell r="B29" t="str">
            <v>кг</v>
          </cell>
          <cell r="D29">
            <v>24.283999999999999</v>
          </cell>
          <cell r="E29">
            <v>169.68799999999999</v>
          </cell>
          <cell r="F29">
            <v>74.694999999999993</v>
          </cell>
          <cell r="G29">
            <v>0.01</v>
          </cell>
          <cell r="H29">
            <v>1</v>
          </cell>
          <cell r="I29">
            <v>40</v>
          </cell>
          <cell r="J29">
            <v>97</v>
          </cell>
          <cell r="K29">
            <v>-22.305000000000007</v>
          </cell>
          <cell r="L29">
            <v>75.406999999999996</v>
          </cell>
          <cell r="M29">
            <v>-0.71199999999999997</v>
          </cell>
          <cell r="N29">
            <v>70</v>
          </cell>
          <cell r="O29">
            <v>0</v>
          </cell>
          <cell r="P29">
            <v>15.081399999999999</v>
          </cell>
          <cell r="Q29">
            <v>65.722599999999986</v>
          </cell>
          <cell r="U29">
            <v>9</v>
          </cell>
          <cell r="V29">
            <v>4.6421419762091061</v>
          </cell>
          <cell r="W29">
            <v>4.8810000000000002</v>
          </cell>
          <cell r="X29">
            <v>11.113000000000003</v>
          </cell>
          <cell r="Y29">
            <v>13.543199999999999</v>
          </cell>
        </row>
        <row r="30">
          <cell r="A30" t="str">
            <v>247  Сардельки Нежные, ВЕС.  ПОКОМ</v>
          </cell>
          <cell r="B30" t="str">
            <v>кг</v>
          </cell>
          <cell r="D30">
            <v>604.67499999999995</v>
          </cell>
          <cell r="E30">
            <v>790.38699999999994</v>
          </cell>
          <cell r="F30">
            <v>993.26700000000005</v>
          </cell>
          <cell r="G30">
            <v>172.511</v>
          </cell>
          <cell r="H30">
            <v>1</v>
          </cell>
          <cell r="I30">
            <v>30</v>
          </cell>
          <cell r="J30">
            <v>979.81</v>
          </cell>
          <cell r="K30">
            <v>13.457000000000107</v>
          </cell>
          <cell r="L30">
            <v>335.7410000000001</v>
          </cell>
          <cell r="M30">
            <v>657.52599999999995</v>
          </cell>
          <cell r="N30">
            <v>115</v>
          </cell>
          <cell r="O30">
            <v>100</v>
          </cell>
          <cell r="P30">
            <v>67.148200000000017</v>
          </cell>
          <cell r="Q30">
            <v>82.526400000000109</v>
          </cell>
          <cell r="U30">
            <v>6.9999999999999991</v>
          </cell>
          <cell r="V30">
            <v>5.770981202772373</v>
          </cell>
          <cell r="W30">
            <v>93.890799999999984</v>
          </cell>
          <cell r="X30">
            <v>49.927000000000007</v>
          </cell>
          <cell r="Y30">
            <v>79.688200000000009</v>
          </cell>
        </row>
        <row r="31">
          <cell r="A31" t="str">
            <v>248  Сардельки Сочные ТМ Особый рецепт,   ПОКОМ</v>
          </cell>
          <cell r="B31" t="str">
            <v>кг</v>
          </cell>
          <cell r="D31">
            <v>181.21299999999999</v>
          </cell>
          <cell r="E31">
            <v>2554.4749999999999</v>
          </cell>
          <cell r="F31">
            <v>1926.7670000000001</v>
          </cell>
          <cell r="G31">
            <v>228.22200000000001</v>
          </cell>
          <cell r="H31">
            <v>1</v>
          </cell>
          <cell r="I31">
            <v>30</v>
          </cell>
          <cell r="J31">
            <v>1906.3420000000001</v>
          </cell>
          <cell r="K31">
            <v>20.424999999999955</v>
          </cell>
          <cell r="L31">
            <v>290.82500000000005</v>
          </cell>
          <cell r="M31">
            <v>1635.942</v>
          </cell>
          <cell r="N31">
            <v>155</v>
          </cell>
          <cell r="O31">
            <v>100</v>
          </cell>
          <cell r="P31">
            <v>58.165000000000006</v>
          </cell>
          <cell r="U31">
            <v>8.3077795925384663</v>
          </cell>
          <cell r="V31">
            <v>8.3077795925384663</v>
          </cell>
          <cell r="W31">
            <v>62.185199999999988</v>
          </cell>
          <cell r="X31">
            <v>65.956199999999995</v>
          </cell>
          <cell r="Y31">
            <v>70.432600000000008</v>
          </cell>
        </row>
        <row r="32">
          <cell r="A32" t="str">
            <v>250  Сардельки стародворские с говядиной в обол. NDX, ВЕС. ПОКОМ</v>
          </cell>
          <cell r="B32" t="str">
            <v>кг</v>
          </cell>
          <cell r="E32">
            <v>463.79</v>
          </cell>
          <cell r="F32">
            <v>299.09699999999998</v>
          </cell>
          <cell r="H32">
            <v>1</v>
          </cell>
          <cell r="I32">
            <v>30</v>
          </cell>
          <cell r="J32">
            <v>325.108</v>
          </cell>
          <cell r="K32">
            <v>-26.011000000000024</v>
          </cell>
          <cell r="L32">
            <v>93.288999999999987</v>
          </cell>
          <cell r="M32">
            <v>205.80799999999999</v>
          </cell>
          <cell r="N32">
            <v>0</v>
          </cell>
          <cell r="O32">
            <v>0</v>
          </cell>
          <cell r="P32">
            <v>18.657799999999998</v>
          </cell>
          <cell r="Q32">
            <v>70</v>
          </cell>
          <cell r="U32">
            <v>3.7517820964958357</v>
          </cell>
          <cell r="V32">
            <v>0</v>
          </cell>
          <cell r="W32">
            <v>3.2216000000000009</v>
          </cell>
          <cell r="X32">
            <v>11.0892</v>
          </cell>
          <cell r="Y32">
            <v>-0.3</v>
          </cell>
        </row>
        <row r="33">
          <cell r="A33" t="str">
            <v>255  Сосиски Молочные для завтрака ТМ Особый рецепт, п/а МГС, ВЕС, ТМ Стародворье  ПОКОМ</v>
          </cell>
          <cell r="B33" t="str">
            <v>кг</v>
          </cell>
          <cell r="D33">
            <v>208.81299999999999</v>
          </cell>
          <cell r="E33">
            <v>942.79499999999996</v>
          </cell>
          <cell r="F33">
            <v>799.47299999999996</v>
          </cell>
          <cell r="H33">
            <v>1</v>
          </cell>
          <cell r="I33">
            <v>40</v>
          </cell>
          <cell r="J33">
            <v>969.75099999999998</v>
          </cell>
          <cell r="K33">
            <v>-170.27800000000002</v>
          </cell>
          <cell r="L33">
            <v>306.22199999999998</v>
          </cell>
          <cell r="M33">
            <v>493.25099999999998</v>
          </cell>
          <cell r="N33">
            <v>350</v>
          </cell>
          <cell r="O33">
            <v>300</v>
          </cell>
          <cell r="P33">
            <v>61.244399999999999</v>
          </cell>
          <cell r="U33">
            <v>10.61321524906767</v>
          </cell>
          <cell r="V33">
            <v>10.61321524906767</v>
          </cell>
          <cell r="W33">
            <v>112.33120000000001</v>
          </cell>
          <cell r="X33">
            <v>124.84820000000002</v>
          </cell>
          <cell r="Y33">
            <v>144.38200000000001</v>
          </cell>
        </row>
        <row r="34">
          <cell r="A34" t="str">
            <v>257  Сосиски Молочные оригинальные ТМ Особый рецепт, ВЕС.   ПОКОМ</v>
          </cell>
          <cell r="B34" t="str">
            <v>кг</v>
          </cell>
          <cell r="D34">
            <v>204.7</v>
          </cell>
          <cell r="E34">
            <v>1994.001</v>
          </cell>
          <cell r="F34">
            <v>1883.7840000000001</v>
          </cell>
          <cell r="H34">
            <v>1</v>
          </cell>
          <cell r="I34">
            <v>35</v>
          </cell>
          <cell r="J34">
            <v>1907.0250000000001</v>
          </cell>
          <cell r="K34">
            <v>-23.240999999999985</v>
          </cell>
          <cell r="L34">
            <v>154.35900000000015</v>
          </cell>
          <cell r="M34">
            <v>1729.425</v>
          </cell>
          <cell r="N34">
            <v>150</v>
          </cell>
          <cell r="O34">
            <v>50</v>
          </cell>
          <cell r="P34">
            <v>30.871800000000029</v>
          </cell>
          <cell r="Q34">
            <v>16.102600000000194</v>
          </cell>
          <cell r="U34">
            <v>7</v>
          </cell>
          <cell r="V34">
            <v>6.4784042394677286</v>
          </cell>
          <cell r="W34">
            <v>50.537800000000018</v>
          </cell>
          <cell r="X34">
            <v>8.23</v>
          </cell>
          <cell r="Y34">
            <v>51.315599999999996</v>
          </cell>
        </row>
        <row r="35">
          <cell r="A35" t="str">
            <v>259  Сосиски Сливочные Дугушка, ВЕС.   ПОКОМ</v>
          </cell>
          <cell r="B35" t="str">
            <v>кг</v>
          </cell>
          <cell r="D35">
            <v>148.249</v>
          </cell>
          <cell r="E35">
            <v>153.45599999999999</v>
          </cell>
          <cell r="F35">
            <v>67.084000000000003</v>
          </cell>
          <cell r="G35">
            <v>192.90100000000001</v>
          </cell>
          <cell r="H35">
            <v>1</v>
          </cell>
          <cell r="I35">
            <v>45</v>
          </cell>
          <cell r="J35">
            <v>61.3</v>
          </cell>
          <cell r="K35">
            <v>5.784000000000006</v>
          </cell>
          <cell r="L35">
            <v>67.084000000000003</v>
          </cell>
          <cell r="N35">
            <v>10</v>
          </cell>
          <cell r="O35">
            <v>0</v>
          </cell>
          <cell r="P35">
            <v>13.4168</v>
          </cell>
          <cell r="U35">
            <v>15.122905610875916</v>
          </cell>
          <cell r="V35">
            <v>15.122905610875916</v>
          </cell>
          <cell r="W35">
            <v>27.511399999999998</v>
          </cell>
          <cell r="X35">
            <v>28.805</v>
          </cell>
          <cell r="Y35">
            <v>23.993400000000001</v>
          </cell>
        </row>
        <row r="36">
          <cell r="A36" t="str">
            <v>263  Шпикачки Стародворские, ВЕС.  ПОКОМ</v>
          </cell>
          <cell r="B36" t="str">
            <v>кг</v>
          </cell>
          <cell r="D36">
            <v>6.6369999999999996</v>
          </cell>
          <cell r="E36">
            <v>276.315</v>
          </cell>
          <cell r="F36">
            <v>176.24799999999999</v>
          </cell>
          <cell r="G36">
            <v>47.164000000000001</v>
          </cell>
          <cell r="H36">
            <v>1</v>
          </cell>
          <cell r="I36">
            <v>30</v>
          </cell>
          <cell r="J36">
            <v>166.34899999999999</v>
          </cell>
          <cell r="K36">
            <v>9.8990000000000009</v>
          </cell>
          <cell r="L36">
            <v>88.413999999999987</v>
          </cell>
          <cell r="M36">
            <v>87.834000000000003</v>
          </cell>
          <cell r="N36">
            <v>180</v>
          </cell>
          <cell r="O36">
            <v>30</v>
          </cell>
          <cell r="P36">
            <v>17.682799999999997</v>
          </cell>
          <cell r="U36">
            <v>14.5431718958536</v>
          </cell>
          <cell r="V36">
            <v>14.5431718958536</v>
          </cell>
          <cell r="W36">
            <v>24.428400000000003</v>
          </cell>
          <cell r="X36">
            <v>21.151199999999996</v>
          </cell>
          <cell r="Y36">
            <v>35.037599999999998</v>
          </cell>
        </row>
        <row r="37">
          <cell r="A37" t="str">
            <v>265  Колбаса Балыкбургская, ВЕС, ТМ Баварушка  ПОКОМ</v>
          </cell>
          <cell r="B37" t="str">
            <v>кг</v>
          </cell>
          <cell r="D37">
            <v>-0.90400000000000003</v>
          </cell>
          <cell r="E37">
            <v>928.42200000000003</v>
          </cell>
          <cell r="F37">
            <v>801.22500000000002</v>
          </cell>
          <cell r="G37">
            <v>1.3819999999999999</v>
          </cell>
          <cell r="H37">
            <v>1</v>
          </cell>
          <cell r="I37">
            <v>45</v>
          </cell>
          <cell r="J37">
            <v>967.8</v>
          </cell>
          <cell r="K37">
            <v>-166.57499999999993</v>
          </cell>
          <cell r="L37">
            <v>822.82600000000002</v>
          </cell>
          <cell r="M37">
            <v>-21.600999999999999</v>
          </cell>
          <cell r="N37">
            <v>0</v>
          </cell>
          <cell r="O37">
            <v>0</v>
          </cell>
          <cell r="P37">
            <v>164.5652</v>
          </cell>
          <cell r="Q37">
            <v>821.44400000000007</v>
          </cell>
          <cell r="U37">
            <v>5</v>
          </cell>
          <cell r="V37">
            <v>8.3978872811505713E-3</v>
          </cell>
          <cell r="W37">
            <v>69.367200000000054</v>
          </cell>
          <cell r="X37">
            <v>116.28180000000002</v>
          </cell>
          <cell r="Y37">
            <v>79.125599999999991</v>
          </cell>
        </row>
        <row r="38">
          <cell r="A38" t="str">
            <v>266  Колбаса Филейбургская с сочным окороком, ВЕС, ТМ Баварушка  ПОКОМ</v>
          </cell>
          <cell r="B38" t="str">
            <v>кг</v>
          </cell>
          <cell r="D38">
            <v>47.366</v>
          </cell>
          <cell r="E38">
            <v>810.58699999999999</v>
          </cell>
          <cell r="F38">
            <v>477.45100000000002</v>
          </cell>
          <cell r="G38">
            <v>229.84700000000001</v>
          </cell>
          <cell r="H38">
            <v>1</v>
          </cell>
          <cell r="I38">
            <v>45</v>
          </cell>
          <cell r="J38">
            <v>502.4</v>
          </cell>
          <cell r="K38">
            <v>-24.948999999999955</v>
          </cell>
          <cell r="L38">
            <v>477.45100000000002</v>
          </cell>
          <cell r="N38">
            <v>170</v>
          </cell>
          <cell r="O38">
            <v>0</v>
          </cell>
          <cell r="P38">
            <v>95.490200000000002</v>
          </cell>
          <cell r="Q38">
            <v>364.07460000000003</v>
          </cell>
          <cell r="U38">
            <v>8</v>
          </cell>
          <cell r="V38">
            <v>4.1873092736217954</v>
          </cell>
          <cell r="W38">
            <v>74.504199999999997</v>
          </cell>
          <cell r="X38">
            <v>94.324999999999989</v>
          </cell>
          <cell r="Y38">
            <v>80.416800000000009</v>
          </cell>
        </row>
        <row r="39">
          <cell r="A39" t="str">
            <v>267  Колбаса Салями Филейбургская зернистая, оболочка фиброуз, ВЕС, ТМ Баварушка  ПОКОМ</v>
          </cell>
          <cell r="B39" t="str">
            <v>кг</v>
          </cell>
          <cell r="D39">
            <v>-1.2170000000000001</v>
          </cell>
          <cell r="E39">
            <v>409.92099999999999</v>
          </cell>
          <cell r="F39">
            <v>323.95999999999998</v>
          </cell>
          <cell r="G39">
            <v>84.69</v>
          </cell>
          <cell r="H39">
            <v>1</v>
          </cell>
          <cell r="I39">
            <v>45</v>
          </cell>
          <cell r="J39">
            <v>304.7</v>
          </cell>
          <cell r="K39">
            <v>19.259999999999991</v>
          </cell>
          <cell r="L39">
            <v>323.95999999999998</v>
          </cell>
          <cell r="N39">
            <v>0</v>
          </cell>
          <cell r="O39">
            <v>0</v>
          </cell>
          <cell r="P39">
            <v>64.792000000000002</v>
          </cell>
          <cell r="Q39">
            <v>304.06200000000001</v>
          </cell>
          <cell r="U39">
            <v>6</v>
          </cell>
          <cell r="V39">
            <v>1.3071058155327817</v>
          </cell>
          <cell r="W39">
            <v>31.046199999999999</v>
          </cell>
          <cell r="X39">
            <v>48.728999999999999</v>
          </cell>
          <cell r="Y39">
            <v>14.6374</v>
          </cell>
        </row>
        <row r="40">
          <cell r="A40" t="str">
            <v>268  Сосиски Филейбургские с филе сочного окорока, ВЕС, ТМ Баварушка  ПОКОМ</v>
          </cell>
          <cell r="B40" t="str">
            <v>кг</v>
          </cell>
          <cell r="D40">
            <v>-5.0039999999999996</v>
          </cell>
          <cell r="E40">
            <v>418.21</v>
          </cell>
          <cell r="F40">
            <v>380.87700000000001</v>
          </cell>
          <cell r="H40">
            <v>0</v>
          </cell>
          <cell r="I40" t="e">
            <v>#N/A</v>
          </cell>
          <cell r="J40">
            <v>400.67700000000002</v>
          </cell>
          <cell r="K40">
            <v>-19.800000000000011</v>
          </cell>
          <cell r="L40">
            <v>0</v>
          </cell>
          <cell r="M40">
            <v>380.87700000000001</v>
          </cell>
          <cell r="N40">
            <v>0</v>
          </cell>
          <cell r="O40">
            <v>0</v>
          </cell>
          <cell r="P40">
            <v>0</v>
          </cell>
          <cell r="U40" t="e">
            <v>#DIV/0!</v>
          </cell>
          <cell r="V40" t="e">
            <v>#DIV/0!</v>
          </cell>
          <cell r="W40">
            <v>0</v>
          </cell>
          <cell r="X40">
            <v>0</v>
          </cell>
          <cell r="Y40">
            <v>1.0007999999999995</v>
          </cell>
        </row>
        <row r="41">
          <cell r="A41" t="str">
            <v>271  Колбаса Сервелат Левантский ТМ Особый Рецепт, ВЕС. ПОКОМ</v>
          </cell>
          <cell r="B41" t="str">
            <v>кг</v>
          </cell>
          <cell r="D41">
            <v>4.0919999999999996</v>
          </cell>
          <cell r="E41">
            <v>333.2</v>
          </cell>
          <cell r="F41">
            <v>329.94200000000001</v>
          </cell>
          <cell r="G41">
            <v>-2.1160000000000001</v>
          </cell>
          <cell r="H41">
            <v>1</v>
          </cell>
          <cell r="I41">
            <v>35</v>
          </cell>
          <cell r="J41">
            <v>333.97399999999999</v>
          </cell>
          <cell r="K41">
            <v>-4.0319999999999823</v>
          </cell>
          <cell r="L41">
            <v>24.867999999999995</v>
          </cell>
          <cell r="M41">
            <v>305.07400000000001</v>
          </cell>
          <cell r="N41">
            <v>80</v>
          </cell>
          <cell r="O41">
            <v>0</v>
          </cell>
          <cell r="P41">
            <v>4.9735999999999994</v>
          </cell>
          <cell r="U41">
            <v>15.659482065304811</v>
          </cell>
          <cell r="V41">
            <v>15.659482065304811</v>
          </cell>
          <cell r="W41">
            <v>0.28999999999999998</v>
          </cell>
          <cell r="X41">
            <v>6.5810000000000004</v>
          </cell>
          <cell r="Y41">
            <v>13.0168</v>
          </cell>
        </row>
        <row r="42">
          <cell r="A42" t="str">
            <v>273  Сосиски Сочинки с сочной грудинкой, МГС 0.4кг,   ПОКОМ</v>
          </cell>
          <cell r="B42" t="str">
            <v>шт</v>
          </cell>
          <cell r="C42" t="str">
            <v>Дек</v>
          </cell>
          <cell r="E42">
            <v>420</v>
          </cell>
          <cell r="F42">
            <v>240</v>
          </cell>
          <cell r="H42">
            <v>0.4</v>
          </cell>
          <cell r="I42">
            <v>45</v>
          </cell>
          <cell r="J42">
            <v>240</v>
          </cell>
          <cell r="K42">
            <v>0</v>
          </cell>
          <cell r="L42">
            <v>0</v>
          </cell>
          <cell r="M42">
            <v>240</v>
          </cell>
          <cell r="N42">
            <v>170</v>
          </cell>
          <cell r="O42">
            <v>0</v>
          </cell>
          <cell r="P42">
            <v>0</v>
          </cell>
          <cell r="Q42">
            <v>20</v>
          </cell>
          <cell r="U42" t="e">
            <v>#DIV/0!</v>
          </cell>
          <cell r="V42" t="e">
            <v>#DIV/0!</v>
          </cell>
          <cell r="W42">
            <v>18.399999999999999</v>
          </cell>
          <cell r="X42">
            <v>0.8</v>
          </cell>
          <cell r="Y42">
            <v>28.8</v>
          </cell>
        </row>
        <row r="43">
          <cell r="A43" t="str">
            <v>283  Сосиски Сочинки, ВЕС, ТМ Стародворье ПОКОМ</v>
          </cell>
          <cell r="B43" t="str">
            <v>кг</v>
          </cell>
          <cell r="E43">
            <v>313.74599999999998</v>
          </cell>
          <cell r="F43">
            <v>254.619</v>
          </cell>
          <cell r="H43">
            <v>0</v>
          </cell>
          <cell r="I43" t="e">
            <v>#N/A</v>
          </cell>
          <cell r="J43">
            <v>254.619</v>
          </cell>
          <cell r="K43">
            <v>0</v>
          </cell>
          <cell r="L43">
            <v>0</v>
          </cell>
          <cell r="M43">
            <v>254.619</v>
          </cell>
          <cell r="N43">
            <v>0</v>
          </cell>
          <cell r="O43">
            <v>0</v>
          </cell>
          <cell r="P43">
            <v>0</v>
          </cell>
          <cell r="U43" t="e">
            <v>#DIV/0!</v>
          </cell>
          <cell r="V43" t="e">
            <v>#DIV/0!</v>
          </cell>
          <cell r="W43">
            <v>0</v>
          </cell>
          <cell r="X43">
            <v>0</v>
          </cell>
          <cell r="Y43">
            <v>0</v>
          </cell>
        </row>
        <row r="44">
          <cell r="A44" t="str">
            <v>297  Колбаса Мясорубская с рубленой грудинкой ВЕС ТМ Стародворье  ПОКОМ</v>
          </cell>
          <cell r="B44" t="str">
            <v>кг</v>
          </cell>
          <cell r="D44">
            <v>147.38300000000001</v>
          </cell>
          <cell r="E44">
            <v>905.11599999999999</v>
          </cell>
          <cell r="F44">
            <v>382.65800000000002</v>
          </cell>
          <cell r="G44">
            <v>6.8570000000000002</v>
          </cell>
          <cell r="H44">
            <v>1</v>
          </cell>
          <cell r="I44">
            <v>40</v>
          </cell>
          <cell r="J44">
            <v>397.29899999999998</v>
          </cell>
          <cell r="K44">
            <v>-14.640999999999963</v>
          </cell>
          <cell r="L44">
            <v>227.25900000000001</v>
          </cell>
          <cell r="M44">
            <v>155.399</v>
          </cell>
          <cell r="N44">
            <v>355</v>
          </cell>
          <cell r="O44">
            <v>0</v>
          </cell>
          <cell r="P44">
            <v>45.451800000000006</v>
          </cell>
          <cell r="Q44">
            <v>47.209200000000038</v>
          </cell>
          <cell r="U44">
            <v>9.0000000000000018</v>
          </cell>
          <cell r="V44">
            <v>7.9613348646258233</v>
          </cell>
          <cell r="W44">
            <v>42.79440000000001</v>
          </cell>
          <cell r="X44">
            <v>43.163600000000002</v>
          </cell>
          <cell r="Y44">
            <v>65.29079999999999</v>
          </cell>
        </row>
        <row r="45">
          <cell r="A45" t="str">
            <v>301  Сосиски Сочинки по-баварски с сыром,  0.4кг, ТМ Стародворье  ПОКОМ</v>
          </cell>
          <cell r="B45" t="str">
            <v>шт</v>
          </cell>
          <cell r="C45" t="str">
            <v>Дек</v>
          </cell>
          <cell r="E45">
            <v>384</v>
          </cell>
          <cell r="F45">
            <v>198</v>
          </cell>
          <cell r="H45">
            <v>0.4</v>
          </cell>
          <cell r="I45">
            <v>40</v>
          </cell>
          <cell r="J45">
            <v>254</v>
          </cell>
          <cell r="K45">
            <v>-56</v>
          </cell>
          <cell r="L45">
            <v>48</v>
          </cell>
          <cell r="M45">
            <v>150</v>
          </cell>
          <cell r="N45">
            <v>125</v>
          </cell>
          <cell r="O45">
            <v>0</v>
          </cell>
          <cell r="P45">
            <v>9.6</v>
          </cell>
          <cell r="U45">
            <v>13.020833333333334</v>
          </cell>
          <cell r="V45">
            <v>13.020833333333334</v>
          </cell>
          <cell r="W45">
            <v>13.2</v>
          </cell>
          <cell r="X45">
            <v>0</v>
          </cell>
          <cell r="Y45">
            <v>20.399999999999999</v>
          </cell>
        </row>
        <row r="46">
          <cell r="A46" t="str">
            <v>302  Сосиски Сочинки по-баварски,  0.4кг, ТМ Стародворье  ПОКОМ</v>
          </cell>
          <cell r="B46" t="str">
            <v>шт</v>
          </cell>
          <cell r="C46" t="str">
            <v>Дек</v>
          </cell>
          <cell r="D46">
            <v>372</v>
          </cell>
          <cell r="E46">
            <v>823</v>
          </cell>
          <cell r="F46">
            <v>705</v>
          </cell>
          <cell r="G46">
            <v>112</v>
          </cell>
          <cell r="H46">
            <v>0.4</v>
          </cell>
          <cell r="I46">
            <v>45</v>
          </cell>
          <cell r="J46">
            <v>717</v>
          </cell>
          <cell r="K46">
            <v>-12</v>
          </cell>
          <cell r="L46">
            <v>615</v>
          </cell>
          <cell r="M46">
            <v>90</v>
          </cell>
          <cell r="N46">
            <v>850</v>
          </cell>
          <cell r="O46">
            <v>0</v>
          </cell>
          <cell r="P46">
            <v>123</v>
          </cell>
          <cell r="Q46">
            <v>145</v>
          </cell>
          <cell r="U46">
            <v>9</v>
          </cell>
          <cell r="V46">
            <v>7.821138211382114</v>
          </cell>
          <cell r="W46">
            <v>145.4</v>
          </cell>
          <cell r="X46">
            <v>115.4</v>
          </cell>
          <cell r="Y46">
            <v>158.19999999999999</v>
          </cell>
        </row>
        <row r="47">
          <cell r="A47" t="str">
            <v>309  Сосиски Сочинки с сыром 0,4 кг ТМ Стародворье  ПОКОМ</v>
          </cell>
          <cell r="B47" t="str">
            <v>шт</v>
          </cell>
          <cell r="C47" t="str">
            <v>Дек</v>
          </cell>
          <cell r="D47">
            <v>-1</v>
          </cell>
          <cell r="E47">
            <v>1369</v>
          </cell>
          <cell r="F47">
            <v>784</v>
          </cell>
          <cell r="G47">
            <v>432</v>
          </cell>
          <cell r="H47">
            <v>0.4</v>
          </cell>
          <cell r="I47">
            <v>40</v>
          </cell>
          <cell r="J47">
            <v>781</v>
          </cell>
          <cell r="K47">
            <v>3</v>
          </cell>
          <cell r="L47">
            <v>544</v>
          </cell>
          <cell r="M47">
            <v>240</v>
          </cell>
          <cell r="N47">
            <v>45</v>
          </cell>
          <cell r="O47">
            <v>0</v>
          </cell>
          <cell r="P47">
            <v>108.8</v>
          </cell>
          <cell r="Q47">
            <v>393.4</v>
          </cell>
          <cell r="U47">
            <v>8</v>
          </cell>
          <cell r="V47">
            <v>4.3841911764705888</v>
          </cell>
          <cell r="W47">
            <v>85</v>
          </cell>
          <cell r="X47">
            <v>128.19999999999999</v>
          </cell>
          <cell r="Y47">
            <v>93.2</v>
          </cell>
        </row>
        <row r="48">
          <cell r="A48" t="str">
            <v>312  Ветчина Филейская ТМ Вязанка ТС Столичная ВЕС  ПОКОМ</v>
          </cell>
          <cell r="B48" t="str">
            <v>кг</v>
          </cell>
          <cell r="C48" t="str">
            <v>Дек</v>
          </cell>
          <cell r="D48">
            <v>35.015999999999998</v>
          </cell>
          <cell r="F48">
            <v>27.08</v>
          </cell>
          <cell r="G48">
            <v>-0.27</v>
          </cell>
          <cell r="H48">
            <v>1</v>
          </cell>
          <cell r="I48">
            <v>50</v>
          </cell>
          <cell r="J48">
            <v>31.6</v>
          </cell>
          <cell r="K48">
            <v>-4.5200000000000031</v>
          </cell>
          <cell r="L48">
            <v>27.08</v>
          </cell>
          <cell r="N48">
            <v>45</v>
          </cell>
          <cell r="O48">
            <v>0</v>
          </cell>
          <cell r="P48">
            <v>5.4159999999999995</v>
          </cell>
          <cell r="Q48">
            <v>4.0139999999999922</v>
          </cell>
          <cell r="U48">
            <v>8.9999999999999982</v>
          </cell>
          <cell r="V48">
            <v>8.2588626292466767</v>
          </cell>
          <cell r="W48">
            <v>6.2804000000000002</v>
          </cell>
          <cell r="X48">
            <v>5.1844000000000001</v>
          </cell>
          <cell r="Y48">
            <v>7.2983999999999991</v>
          </cell>
        </row>
        <row r="49">
          <cell r="A49" t="str">
            <v>313 Колбаса вареная Молокуша ТМ Вязанка в оболочке полиамид. ВЕС  ПОКОМ</v>
          </cell>
          <cell r="B49" t="str">
            <v>кг</v>
          </cell>
          <cell r="C49" t="str">
            <v>Дек</v>
          </cell>
          <cell r="D49">
            <v>4.9189999999999996</v>
          </cell>
          <cell r="E49">
            <v>219.23699999999999</v>
          </cell>
          <cell r="F49">
            <v>109.423</v>
          </cell>
          <cell r="G49">
            <v>110.40600000000001</v>
          </cell>
          <cell r="H49">
            <v>1</v>
          </cell>
          <cell r="I49">
            <v>50</v>
          </cell>
          <cell r="J49">
            <v>100.3</v>
          </cell>
          <cell r="K49">
            <v>9.1230000000000047</v>
          </cell>
          <cell r="L49">
            <v>109.423</v>
          </cell>
          <cell r="N49">
            <v>0</v>
          </cell>
          <cell r="O49">
            <v>0</v>
          </cell>
          <cell r="P49">
            <v>21.884599999999999</v>
          </cell>
          <cell r="Q49">
            <v>86.555399999999992</v>
          </cell>
          <cell r="U49">
            <v>9</v>
          </cell>
          <cell r="V49">
            <v>5.0449174305219202</v>
          </cell>
          <cell r="W49">
            <v>15.848599999999999</v>
          </cell>
          <cell r="X49">
            <v>25.8856</v>
          </cell>
          <cell r="Y49">
            <v>18.218799999999998</v>
          </cell>
        </row>
        <row r="50">
          <cell r="A50" t="str">
            <v>314 Колбаса вареная Филейская ТМ Вязанка ТС Классическая в оболочке полиамид.  ПОКОМ</v>
          </cell>
          <cell r="B50" t="str">
            <v>кг</v>
          </cell>
          <cell r="C50" t="str">
            <v>Дек</v>
          </cell>
          <cell r="D50">
            <v>57.570999999999998</v>
          </cell>
          <cell r="E50">
            <v>356.57900000000001</v>
          </cell>
          <cell r="F50">
            <v>378.10399999999998</v>
          </cell>
          <cell r="H50">
            <v>1</v>
          </cell>
          <cell r="I50">
            <v>55</v>
          </cell>
          <cell r="J50">
            <v>400.85</v>
          </cell>
          <cell r="K50">
            <v>-22.746000000000038</v>
          </cell>
          <cell r="L50">
            <v>22.053999999999974</v>
          </cell>
          <cell r="M50">
            <v>356.05</v>
          </cell>
          <cell r="N50">
            <v>0</v>
          </cell>
          <cell r="O50">
            <v>0</v>
          </cell>
          <cell r="P50">
            <v>4.4107999999999947</v>
          </cell>
          <cell r="Q50">
            <v>22.053999999999974</v>
          </cell>
          <cell r="U50">
            <v>5</v>
          </cell>
          <cell r="V50">
            <v>0</v>
          </cell>
          <cell r="W50">
            <v>12.2164</v>
          </cell>
          <cell r="X50">
            <v>7.8241999999999958</v>
          </cell>
          <cell r="Y50">
            <v>17.376799999999999</v>
          </cell>
        </row>
        <row r="51">
          <cell r="A51" t="str">
            <v>315 Колбаса Нежная ТМ Зареченские ТС Зареченские продукты в оболочкНТУ.  изделие вар  ПОКОМ</v>
          </cell>
          <cell r="B51" t="str">
            <v>кг</v>
          </cell>
          <cell r="D51">
            <v>75.498000000000005</v>
          </cell>
          <cell r="E51">
            <v>361.09</v>
          </cell>
          <cell r="F51">
            <v>323.83699999999999</v>
          </cell>
          <cell r="G51">
            <v>25.884</v>
          </cell>
          <cell r="H51">
            <v>1</v>
          </cell>
          <cell r="I51">
            <v>50</v>
          </cell>
          <cell r="J51">
            <v>320.22500000000002</v>
          </cell>
          <cell r="K51">
            <v>3.6119999999999663</v>
          </cell>
          <cell r="L51">
            <v>39.111999999999966</v>
          </cell>
          <cell r="M51">
            <v>284.72500000000002</v>
          </cell>
          <cell r="N51">
            <v>0</v>
          </cell>
          <cell r="O51">
            <v>0</v>
          </cell>
          <cell r="P51">
            <v>7.8223999999999929</v>
          </cell>
          <cell r="Q51">
            <v>28.872799999999948</v>
          </cell>
          <cell r="U51">
            <v>7</v>
          </cell>
          <cell r="V51">
            <v>3.3089588872980191</v>
          </cell>
          <cell r="W51">
            <v>6.6059999999999999</v>
          </cell>
          <cell r="X51">
            <v>5.1090000000000035</v>
          </cell>
          <cell r="Y51">
            <v>11.1174</v>
          </cell>
        </row>
        <row r="52">
          <cell r="A52" t="str">
            <v>316 Колбаса варенокоиз мяса птицы Сервелат Пражский ТМ Зареченские ТС Зареченские  ПОКОМ</v>
          </cell>
          <cell r="B52" t="str">
            <v>кг</v>
          </cell>
          <cell r="D52">
            <v>35.612000000000002</v>
          </cell>
          <cell r="E52">
            <v>246.73599999999999</v>
          </cell>
          <cell r="F52">
            <v>218.72300000000001</v>
          </cell>
          <cell r="G52">
            <v>26.991</v>
          </cell>
          <cell r="H52">
            <v>1</v>
          </cell>
          <cell r="I52">
            <v>40</v>
          </cell>
          <cell r="J52">
            <v>223.346</v>
          </cell>
          <cell r="K52">
            <v>-4.6229999999999905</v>
          </cell>
          <cell r="L52">
            <v>114.67700000000001</v>
          </cell>
          <cell r="M52">
            <v>104.04600000000001</v>
          </cell>
          <cell r="N52">
            <v>140</v>
          </cell>
          <cell r="O52">
            <v>0</v>
          </cell>
          <cell r="P52">
            <v>22.935400000000001</v>
          </cell>
          <cell r="Q52">
            <v>39.427600000000027</v>
          </cell>
          <cell r="U52">
            <v>9</v>
          </cell>
          <cell r="V52">
            <v>7.2809281721705297</v>
          </cell>
          <cell r="W52">
            <v>3.2115999999999985</v>
          </cell>
          <cell r="X52">
            <v>20.100999999999999</v>
          </cell>
          <cell r="Y52">
            <v>25.353000000000002</v>
          </cell>
        </row>
        <row r="53">
          <cell r="A53" t="str">
            <v>317 Колбаса Сервелат Рижский ТМ Зареченские ТС Зареченские  фиброуз в вакуумной у  ПОКОМ</v>
          </cell>
          <cell r="B53" t="str">
            <v>кг</v>
          </cell>
          <cell r="D53">
            <v>32.107999999999997</v>
          </cell>
          <cell r="E53">
            <v>462.19400000000002</v>
          </cell>
          <cell r="F53">
            <v>343.483</v>
          </cell>
          <cell r="G53">
            <v>63.618000000000002</v>
          </cell>
          <cell r="H53">
            <v>1</v>
          </cell>
          <cell r="I53">
            <v>40</v>
          </cell>
          <cell r="J53">
            <v>353.20499999999998</v>
          </cell>
          <cell r="K53">
            <v>-9.72199999999998</v>
          </cell>
          <cell r="L53">
            <v>162.47800000000001</v>
          </cell>
          <cell r="M53">
            <v>181.005</v>
          </cell>
          <cell r="N53">
            <v>120</v>
          </cell>
          <cell r="O53">
            <v>0</v>
          </cell>
          <cell r="P53">
            <v>32.495600000000003</v>
          </cell>
          <cell r="Q53">
            <v>108.84240000000005</v>
          </cell>
          <cell r="U53">
            <v>9</v>
          </cell>
          <cell r="V53">
            <v>5.6505496128706652</v>
          </cell>
          <cell r="W53">
            <v>22.662599999999998</v>
          </cell>
          <cell r="X53">
            <v>30.061200000000003</v>
          </cell>
          <cell r="Y53">
            <v>31.629399999999997</v>
          </cell>
        </row>
        <row r="54">
          <cell r="A54" t="str">
            <v>318 Сосиски Датские ТМ Зареченские колбасы ТС Зареченские п полиамид в модифициров  ПОКОМ</v>
          </cell>
          <cell r="B54" t="str">
            <v>кг</v>
          </cell>
          <cell r="D54">
            <v>35.619</v>
          </cell>
          <cell r="E54">
            <v>3688.71</v>
          </cell>
          <cell r="F54">
            <v>2480.752</v>
          </cell>
          <cell r="H54">
            <v>1</v>
          </cell>
          <cell r="I54">
            <v>40</v>
          </cell>
          <cell r="J54">
            <v>2726.3519999999999</v>
          </cell>
          <cell r="K54">
            <v>-245.59999999999991</v>
          </cell>
          <cell r="L54">
            <v>0</v>
          </cell>
          <cell r="M54">
            <v>2480.752</v>
          </cell>
          <cell r="N54">
            <v>0</v>
          </cell>
          <cell r="O54">
            <v>0</v>
          </cell>
          <cell r="P54">
            <v>0</v>
          </cell>
          <cell r="Q54">
            <v>400</v>
          </cell>
          <cell r="U54" t="e">
            <v>#DIV/0!</v>
          </cell>
          <cell r="V54" t="e">
            <v>#DIV/0!</v>
          </cell>
          <cell r="W54">
            <v>76.825600000000037</v>
          </cell>
          <cell r="X54">
            <v>0</v>
          </cell>
          <cell r="Y54">
            <v>119.798</v>
          </cell>
        </row>
        <row r="55">
          <cell r="A55" t="str">
            <v>320  Сосиски Сочинки с сочным окороком 0,4 кг ТМ Стародворье  ПОКОМ</v>
          </cell>
          <cell r="B55" t="str">
            <v>шт</v>
          </cell>
          <cell r="C55" t="str">
            <v>Дек</v>
          </cell>
          <cell r="D55">
            <v>458</v>
          </cell>
          <cell r="E55">
            <v>804</v>
          </cell>
          <cell r="F55">
            <v>781</v>
          </cell>
          <cell r="G55">
            <v>210</v>
          </cell>
          <cell r="H55">
            <v>0.4</v>
          </cell>
          <cell r="I55">
            <v>45</v>
          </cell>
          <cell r="J55">
            <v>783</v>
          </cell>
          <cell r="K55">
            <v>-2</v>
          </cell>
          <cell r="L55">
            <v>631</v>
          </cell>
          <cell r="M55">
            <v>150</v>
          </cell>
          <cell r="N55">
            <v>450</v>
          </cell>
          <cell r="O55">
            <v>0</v>
          </cell>
          <cell r="P55">
            <v>126.2</v>
          </cell>
          <cell r="Q55">
            <v>475.79999999999995</v>
          </cell>
          <cell r="U55">
            <v>9</v>
          </cell>
          <cell r="V55">
            <v>5.2297939778129949</v>
          </cell>
          <cell r="W55">
            <v>113.2</v>
          </cell>
          <cell r="X55">
            <v>112</v>
          </cell>
          <cell r="Y55">
            <v>118.2</v>
          </cell>
        </row>
        <row r="56">
          <cell r="A56" t="str">
            <v>321 Сосиски Сочинки по-баварски с сыром ТМ Стародворье в оболочке  ПОКОМ</v>
          </cell>
          <cell r="B56" t="str">
            <v>кг</v>
          </cell>
          <cell r="D56">
            <v>63.802</v>
          </cell>
          <cell r="E56">
            <v>274.90600000000001</v>
          </cell>
          <cell r="F56">
            <v>168.4</v>
          </cell>
          <cell r="G56">
            <v>112.512</v>
          </cell>
          <cell r="H56">
            <v>1</v>
          </cell>
          <cell r="I56">
            <v>40</v>
          </cell>
          <cell r="J56">
            <v>178.66300000000001</v>
          </cell>
          <cell r="K56">
            <v>-10.263000000000005</v>
          </cell>
          <cell r="L56">
            <v>47.737000000000009</v>
          </cell>
          <cell r="M56">
            <v>120.663</v>
          </cell>
          <cell r="N56">
            <v>0</v>
          </cell>
          <cell r="O56">
            <v>0</v>
          </cell>
          <cell r="P56">
            <v>9.5474000000000014</v>
          </cell>
          <cell r="U56">
            <v>11.784569621048661</v>
          </cell>
          <cell r="V56">
            <v>11.784569621048661</v>
          </cell>
          <cell r="W56">
            <v>11.1852</v>
          </cell>
          <cell r="X56">
            <v>16.544600000000003</v>
          </cell>
          <cell r="Y56">
            <v>12.576800000000002</v>
          </cell>
        </row>
        <row r="57">
          <cell r="A57" t="str">
            <v>322 Сосиски Сочинки с сыром ТМ Стародворье в оболочке  ПОКОМ</v>
          </cell>
          <cell r="B57" t="str">
            <v>кг</v>
          </cell>
          <cell r="D57">
            <v>205.011</v>
          </cell>
          <cell r="E57">
            <v>902.95699999999999</v>
          </cell>
          <cell r="F57">
            <v>628.34900000000005</v>
          </cell>
          <cell r="G57">
            <v>276.95699999999999</v>
          </cell>
          <cell r="H57">
            <v>1</v>
          </cell>
          <cell r="I57">
            <v>40</v>
          </cell>
          <cell r="J57">
            <v>595.77700000000004</v>
          </cell>
          <cell r="K57">
            <v>32.572000000000003</v>
          </cell>
          <cell r="L57">
            <v>323.37200000000007</v>
          </cell>
          <cell r="M57">
            <v>304.97699999999998</v>
          </cell>
          <cell r="N57">
            <v>100</v>
          </cell>
          <cell r="O57">
            <v>0</v>
          </cell>
          <cell r="P57">
            <v>64.67440000000002</v>
          </cell>
          <cell r="Q57">
            <v>205.11260000000016</v>
          </cell>
          <cell r="U57">
            <v>9</v>
          </cell>
          <cell r="V57">
            <v>5.8285349380898763</v>
          </cell>
          <cell r="W57">
            <v>47.303600000000003</v>
          </cell>
          <cell r="X57">
            <v>72.8964</v>
          </cell>
          <cell r="Y57">
            <v>64.596000000000004</v>
          </cell>
        </row>
        <row r="58">
          <cell r="A58" t="str">
            <v>323 Колбаса варенокопченая Балыкбургская рубленая ТМ Баварушка срез 0,35 кг   ПОКОМ</v>
          </cell>
          <cell r="B58" t="str">
            <v>шт</v>
          </cell>
          <cell r="D58">
            <v>172</v>
          </cell>
          <cell r="E58">
            <v>300</v>
          </cell>
          <cell r="F58">
            <v>221</v>
          </cell>
          <cell r="G58">
            <v>175</v>
          </cell>
          <cell r="H58">
            <v>0.35</v>
          </cell>
          <cell r="I58">
            <v>45</v>
          </cell>
          <cell r="J58">
            <v>226</v>
          </cell>
          <cell r="K58">
            <v>-5</v>
          </cell>
          <cell r="L58">
            <v>131</v>
          </cell>
          <cell r="M58">
            <v>90</v>
          </cell>
          <cell r="N58">
            <v>0</v>
          </cell>
          <cell r="O58">
            <v>0</v>
          </cell>
          <cell r="P58">
            <v>26.2</v>
          </cell>
          <cell r="Q58">
            <v>60.799999999999983</v>
          </cell>
          <cell r="U58">
            <v>9</v>
          </cell>
          <cell r="V58">
            <v>6.6793893129770998</v>
          </cell>
          <cell r="W58">
            <v>31.8</v>
          </cell>
          <cell r="X58">
            <v>30.8</v>
          </cell>
          <cell r="Y58">
            <v>18.2</v>
          </cell>
        </row>
        <row r="59">
          <cell r="A59" t="str">
            <v>325 Колбаса Сервелат Мясорубский ТМ Стародворье с мелкорубленным окороком 0,35 кг  ПОКОМ</v>
          </cell>
          <cell r="B59" t="str">
            <v>шт</v>
          </cell>
          <cell r="E59">
            <v>60</v>
          </cell>
          <cell r="F59">
            <v>60</v>
          </cell>
          <cell r="H59">
            <v>0</v>
          </cell>
          <cell r="I59" t="e">
            <v>#N/A</v>
          </cell>
          <cell r="J59">
            <v>60</v>
          </cell>
          <cell r="K59">
            <v>0</v>
          </cell>
          <cell r="L59">
            <v>0</v>
          </cell>
          <cell r="M59">
            <v>60</v>
          </cell>
          <cell r="N59">
            <v>0</v>
          </cell>
          <cell r="O59">
            <v>0</v>
          </cell>
          <cell r="P59">
            <v>0</v>
          </cell>
          <cell r="U59" t="e">
            <v>#DIV/0!</v>
          </cell>
          <cell r="V59" t="e">
            <v>#DIV/0!</v>
          </cell>
          <cell r="W59">
            <v>0</v>
          </cell>
          <cell r="X59">
            <v>0</v>
          </cell>
          <cell r="Y59">
            <v>0</v>
          </cell>
        </row>
        <row r="60">
          <cell r="A60" t="str">
            <v>346 Колбаса Сервелат Филейбургский с копченой грудинкой ТМ Баварушка в оболов/у 0,35 кг срез  ПОКОМ</v>
          </cell>
          <cell r="B60" t="str">
            <v>шт</v>
          </cell>
          <cell r="E60">
            <v>150</v>
          </cell>
          <cell r="F60">
            <v>90</v>
          </cell>
          <cell r="H60">
            <v>0</v>
          </cell>
          <cell r="I60" t="e">
            <v>#N/A</v>
          </cell>
          <cell r="J60">
            <v>93</v>
          </cell>
          <cell r="K60">
            <v>-3</v>
          </cell>
          <cell r="L60">
            <v>0</v>
          </cell>
          <cell r="M60">
            <v>90</v>
          </cell>
          <cell r="N60">
            <v>0</v>
          </cell>
          <cell r="O60">
            <v>0</v>
          </cell>
          <cell r="P60">
            <v>0</v>
          </cell>
          <cell r="U60" t="e">
            <v>#DIV/0!</v>
          </cell>
          <cell r="V60" t="e">
            <v>#DIV/0!</v>
          </cell>
          <cell r="W60">
            <v>0</v>
          </cell>
          <cell r="X60">
            <v>0</v>
          </cell>
          <cell r="Y60">
            <v>0</v>
          </cell>
        </row>
        <row r="61">
          <cell r="A61" t="str">
            <v>352  Сардельки Сочинки с сыром 0,4 кг ТМ Стародворье   ПОКОМ</v>
          </cell>
          <cell r="B61" t="str">
            <v>шт</v>
          </cell>
          <cell r="C61" t="str">
            <v>Дек</v>
          </cell>
          <cell r="D61">
            <v>6</v>
          </cell>
          <cell r="E61">
            <v>954</v>
          </cell>
          <cell r="F61">
            <v>413</v>
          </cell>
          <cell r="G61">
            <v>441</v>
          </cell>
          <cell r="H61">
            <v>0.4</v>
          </cell>
          <cell r="I61">
            <v>40</v>
          </cell>
          <cell r="J61">
            <v>425</v>
          </cell>
          <cell r="K61">
            <v>-12</v>
          </cell>
          <cell r="L61">
            <v>311</v>
          </cell>
          <cell r="M61">
            <v>102</v>
          </cell>
          <cell r="N61">
            <v>0</v>
          </cell>
          <cell r="O61">
            <v>0</v>
          </cell>
          <cell r="P61">
            <v>62.2</v>
          </cell>
          <cell r="Q61">
            <v>118.80000000000007</v>
          </cell>
          <cell r="U61">
            <v>9</v>
          </cell>
          <cell r="V61">
            <v>7.090032154340836</v>
          </cell>
          <cell r="W61">
            <v>0</v>
          </cell>
          <cell r="X61">
            <v>101.4</v>
          </cell>
          <cell r="Y61">
            <v>53.8</v>
          </cell>
        </row>
        <row r="62">
          <cell r="A62" t="str">
            <v>358 Колбаса Сервелат Мясорубский ТМ Стародворье с мелкорубленным окороком в вак упак  ПОКОМ</v>
          </cell>
          <cell r="B62" t="str">
            <v>кг</v>
          </cell>
          <cell r="E62">
            <v>86.644000000000005</v>
          </cell>
          <cell r="H62">
            <v>0</v>
          </cell>
          <cell r="I62" t="e">
            <v>#N/A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U62" t="e">
            <v>#DIV/0!</v>
          </cell>
          <cell r="V62" t="e">
            <v>#DIV/0!</v>
          </cell>
          <cell r="W62">
            <v>0</v>
          </cell>
          <cell r="X62">
            <v>0</v>
          </cell>
          <cell r="Y62">
            <v>0</v>
          </cell>
        </row>
        <row r="63">
          <cell r="A63" t="str">
            <v>363 Сардельки Филейские Вязанка ТМ Вязанка в обол NDX  ПОКОМ</v>
          </cell>
          <cell r="B63" t="str">
            <v>кг</v>
          </cell>
          <cell r="D63">
            <v>-1.579</v>
          </cell>
          <cell r="E63">
            <v>1.579</v>
          </cell>
          <cell r="H63">
            <v>1</v>
          </cell>
          <cell r="I63">
            <v>30</v>
          </cell>
          <cell r="L63">
            <v>0</v>
          </cell>
          <cell r="N63">
            <v>85</v>
          </cell>
          <cell r="O63">
            <v>0</v>
          </cell>
          <cell r="P63">
            <v>0</v>
          </cell>
          <cell r="U63" t="e">
            <v>#DIV/0!</v>
          </cell>
          <cell r="V63" t="e">
            <v>#DIV/0!</v>
          </cell>
          <cell r="W63">
            <v>9.2938000000000009</v>
          </cell>
          <cell r="X63">
            <v>1.5958000000000001</v>
          </cell>
          <cell r="Y63">
            <v>14.9406</v>
          </cell>
        </row>
        <row r="64">
          <cell r="A64" t="str">
            <v>366 Сосиски Сочинки по-баварски ТМ Стародворье в обол полиам  ПОКОМ</v>
          </cell>
          <cell r="B64" t="str">
            <v>кг</v>
          </cell>
          <cell r="E64">
            <v>102.54900000000001</v>
          </cell>
          <cell r="F64">
            <v>102.54900000000001</v>
          </cell>
          <cell r="H64">
            <v>0</v>
          </cell>
          <cell r="I64" t="e">
            <v>#N/A</v>
          </cell>
          <cell r="J64">
            <v>102.54900000000001</v>
          </cell>
          <cell r="K64">
            <v>102.54900000000001</v>
          </cell>
          <cell r="L64">
            <v>0</v>
          </cell>
          <cell r="M64">
            <v>102.54900000000001</v>
          </cell>
          <cell r="N64">
            <v>0</v>
          </cell>
          <cell r="O64">
            <v>0</v>
          </cell>
          <cell r="P64">
            <v>0</v>
          </cell>
          <cell r="U64" t="e">
            <v>#DIV/0!</v>
          </cell>
          <cell r="V64" t="e">
            <v>#DIV/0!</v>
          </cell>
          <cell r="W64">
            <v>0</v>
          </cell>
          <cell r="X64">
            <v>0</v>
          </cell>
          <cell r="Y64">
            <v>0</v>
          </cell>
        </row>
        <row r="65">
          <cell r="A65" t="str">
            <v>369 Колбаса Сливушка ТМ Вязанка в оболочке полиамид вес.  ПОКОМ</v>
          </cell>
          <cell r="B65" t="str">
            <v>кг</v>
          </cell>
          <cell r="C65" t="str">
            <v>Дек</v>
          </cell>
          <cell r="D65">
            <v>1.2609999999999999</v>
          </cell>
          <cell r="E65">
            <v>128.57</v>
          </cell>
          <cell r="F65">
            <v>72.186000000000007</v>
          </cell>
          <cell r="G65">
            <v>57.457999999999998</v>
          </cell>
          <cell r="H65">
            <v>1</v>
          </cell>
          <cell r="I65">
            <v>50</v>
          </cell>
          <cell r="J65">
            <v>62.35</v>
          </cell>
          <cell r="K65">
            <v>72.186000000000007</v>
          </cell>
          <cell r="L65">
            <v>72.186000000000007</v>
          </cell>
          <cell r="N65">
            <v>0</v>
          </cell>
          <cell r="O65">
            <v>0</v>
          </cell>
          <cell r="P65">
            <v>14.437200000000001</v>
          </cell>
          <cell r="Q65">
            <v>58.039600000000007</v>
          </cell>
          <cell r="U65">
            <v>8</v>
          </cell>
          <cell r="V65">
            <v>3.9798575901144262</v>
          </cell>
          <cell r="W65">
            <v>7.5180000000000007</v>
          </cell>
          <cell r="X65">
            <v>15.230600000000001</v>
          </cell>
          <cell r="Y65">
            <v>7.4956000000000005</v>
          </cell>
        </row>
        <row r="66">
          <cell r="A66" t="str">
            <v>370 Ветчина Сливушка с индейкой ТМ Вязанка в оболочке полиамид.</v>
          </cell>
          <cell r="B66" t="str">
            <v>кг</v>
          </cell>
          <cell r="C66" t="str">
            <v>Дек</v>
          </cell>
          <cell r="D66">
            <v>15.125999999999999</v>
          </cell>
          <cell r="E66">
            <v>54.448</v>
          </cell>
          <cell r="F66">
            <v>27.093</v>
          </cell>
          <cell r="G66">
            <v>31.561</v>
          </cell>
          <cell r="H66">
            <v>1</v>
          </cell>
          <cell r="I66">
            <v>50</v>
          </cell>
          <cell r="J66">
            <v>32.200000000000003</v>
          </cell>
          <cell r="K66">
            <v>27.093</v>
          </cell>
          <cell r="L66">
            <v>27.093</v>
          </cell>
          <cell r="N66">
            <v>0</v>
          </cell>
          <cell r="O66">
            <v>0</v>
          </cell>
          <cell r="P66">
            <v>5.4185999999999996</v>
          </cell>
          <cell r="Q66">
            <v>17.206399999999995</v>
          </cell>
          <cell r="U66">
            <v>9</v>
          </cell>
          <cell r="V66">
            <v>5.8245672313881816</v>
          </cell>
          <cell r="W66">
            <v>2.4081999999999999</v>
          </cell>
          <cell r="X66">
            <v>6.5120000000000005</v>
          </cell>
          <cell r="Y66">
            <v>4.5956000000000001</v>
          </cell>
        </row>
        <row r="67">
          <cell r="A67" t="str">
            <v>371  Сосиски Сочинки Молочные 0,4 кг ТМ Стародворье  ПОКОМ</v>
          </cell>
          <cell r="B67" t="str">
            <v>шт</v>
          </cell>
          <cell r="C67" t="str">
            <v>нет</v>
          </cell>
          <cell r="E67">
            <v>1074</v>
          </cell>
          <cell r="F67">
            <v>507</v>
          </cell>
          <cell r="G67">
            <v>267</v>
          </cell>
          <cell r="H67">
            <v>0.4</v>
          </cell>
          <cell r="I67">
            <v>40</v>
          </cell>
          <cell r="J67">
            <v>513</v>
          </cell>
          <cell r="K67">
            <v>507</v>
          </cell>
          <cell r="L67">
            <v>387</v>
          </cell>
          <cell r="M67">
            <v>120</v>
          </cell>
          <cell r="N67">
            <v>0</v>
          </cell>
          <cell r="O67">
            <v>0</v>
          </cell>
          <cell r="P67">
            <v>77.400000000000006</v>
          </cell>
          <cell r="Q67">
            <v>274.80000000000007</v>
          </cell>
          <cell r="U67">
            <v>7</v>
          </cell>
          <cell r="V67">
            <v>3.4496124031007751</v>
          </cell>
          <cell r="W67">
            <v>0</v>
          </cell>
          <cell r="X67">
            <v>82.8</v>
          </cell>
          <cell r="Y67">
            <v>21.4</v>
          </cell>
        </row>
        <row r="68">
          <cell r="A68" t="str">
            <v>372  Сосиски Сочинки Сливочные 0,4 кг ТМ Стародворье  ПОКОМ</v>
          </cell>
          <cell r="B68" t="str">
            <v>шт</v>
          </cell>
          <cell r="C68" t="str">
            <v>Дек</v>
          </cell>
          <cell r="E68">
            <v>210</v>
          </cell>
          <cell r="F68">
            <v>60</v>
          </cell>
          <cell r="H68">
            <v>0.4</v>
          </cell>
          <cell r="I68">
            <v>40</v>
          </cell>
          <cell r="J68">
            <v>60</v>
          </cell>
          <cell r="K68">
            <v>60</v>
          </cell>
          <cell r="L68">
            <v>0</v>
          </cell>
          <cell r="M68">
            <v>60</v>
          </cell>
          <cell r="N68">
            <v>110</v>
          </cell>
          <cell r="O68">
            <v>0</v>
          </cell>
          <cell r="P68">
            <v>0</v>
          </cell>
          <cell r="Q68">
            <v>20</v>
          </cell>
          <cell r="U68" t="e">
            <v>#DIV/0!</v>
          </cell>
          <cell r="V68" t="e">
            <v>#DIV/0!</v>
          </cell>
          <cell r="W68">
            <v>12</v>
          </cell>
          <cell r="X68">
            <v>0</v>
          </cell>
          <cell r="Y68">
            <v>18.600000000000001</v>
          </cell>
        </row>
        <row r="69">
          <cell r="A69" t="str">
            <v>380 Колбаски Балыкбургские с сыром ТМ Баварушка вес  Поком</v>
          </cell>
          <cell r="B69" t="str">
            <v>кг</v>
          </cell>
          <cell r="D69">
            <v>6.52</v>
          </cell>
          <cell r="E69">
            <v>77.872</v>
          </cell>
          <cell r="F69">
            <v>57.585999999999999</v>
          </cell>
          <cell r="G69">
            <v>21.382000000000001</v>
          </cell>
          <cell r="H69">
            <v>1</v>
          </cell>
          <cell r="I69">
            <v>40</v>
          </cell>
          <cell r="J69">
            <v>57.8</v>
          </cell>
          <cell r="K69">
            <v>57.585999999999999</v>
          </cell>
          <cell r="L69">
            <v>57.585999999999999</v>
          </cell>
          <cell r="N69">
            <v>15</v>
          </cell>
          <cell r="O69">
            <v>0</v>
          </cell>
          <cell r="P69">
            <v>11.517199999999999</v>
          </cell>
          <cell r="Q69">
            <v>44.238399999999984</v>
          </cell>
          <cell r="U69">
            <v>7</v>
          </cell>
          <cell r="V69">
            <v>3.1589275171048525</v>
          </cell>
          <cell r="W69">
            <v>5.3898000000000001</v>
          </cell>
          <cell r="X69">
            <v>9.4436</v>
          </cell>
          <cell r="Y69">
            <v>8.7932000000000006</v>
          </cell>
        </row>
        <row r="70">
          <cell r="A70" t="str">
            <v>381  Сардельки Сочинки 0,4кг ТМ Стародворье  ПОКОМ</v>
          </cell>
          <cell r="B70" t="str">
            <v>шт</v>
          </cell>
          <cell r="C70" t="str">
            <v>Дек</v>
          </cell>
          <cell r="D70">
            <v>175</v>
          </cell>
          <cell r="E70">
            <v>906</v>
          </cell>
          <cell r="F70">
            <v>431</v>
          </cell>
          <cell r="G70">
            <v>522</v>
          </cell>
          <cell r="H70">
            <v>0.4</v>
          </cell>
          <cell r="I70">
            <v>40</v>
          </cell>
          <cell r="J70">
            <v>435</v>
          </cell>
          <cell r="K70">
            <v>431</v>
          </cell>
          <cell r="L70">
            <v>329</v>
          </cell>
          <cell r="M70">
            <v>102</v>
          </cell>
          <cell r="N70">
            <v>0</v>
          </cell>
          <cell r="O70">
            <v>0</v>
          </cell>
          <cell r="P70">
            <v>65.8</v>
          </cell>
          <cell r="Q70">
            <v>70.199999999999932</v>
          </cell>
          <cell r="U70">
            <v>9</v>
          </cell>
          <cell r="V70">
            <v>7.9331306990881458</v>
          </cell>
          <cell r="W70">
            <v>67.2</v>
          </cell>
          <cell r="X70">
            <v>88.6</v>
          </cell>
          <cell r="Y70">
            <v>53.4</v>
          </cell>
        </row>
        <row r="71">
          <cell r="A71" t="str">
            <v>383 Колбаса Сочинка по-европейски с сочной грудиной ТМ Стародворье в оболочке фиброуз в ва  Поком</v>
          </cell>
          <cell r="B71" t="str">
            <v>кг</v>
          </cell>
          <cell r="D71">
            <v>72.706999999999994</v>
          </cell>
          <cell r="E71">
            <v>260.16800000000001</v>
          </cell>
          <cell r="F71">
            <v>128.16999999999999</v>
          </cell>
          <cell r="H71">
            <v>1</v>
          </cell>
          <cell r="I71">
            <v>40</v>
          </cell>
          <cell r="J71">
            <v>149.125</v>
          </cell>
          <cell r="K71">
            <v>128.16999999999999</v>
          </cell>
          <cell r="L71">
            <v>24.634999999999991</v>
          </cell>
          <cell r="M71">
            <v>103.535</v>
          </cell>
          <cell r="N71">
            <v>110</v>
          </cell>
          <cell r="O71">
            <v>0</v>
          </cell>
          <cell r="P71">
            <v>4.9269999999999978</v>
          </cell>
          <cell r="U71">
            <v>22.325959001420753</v>
          </cell>
          <cell r="V71">
            <v>22.325959001420753</v>
          </cell>
          <cell r="W71">
            <v>17.180200000000003</v>
          </cell>
          <cell r="X71">
            <v>0.49240000000000006</v>
          </cell>
          <cell r="Y71">
            <v>20.646999999999998</v>
          </cell>
        </row>
        <row r="72">
          <cell r="A72" t="str">
            <v>384  Колбаса Сочинка по-фински с сочным окороком ТМ Стародворье в оболочке фиброуз в ва  Поком</v>
          </cell>
          <cell r="B72" t="str">
            <v>кг</v>
          </cell>
          <cell r="D72">
            <v>69.549000000000007</v>
          </cell>
          <cell r="E72">
            <v>309.62700000000001</v>
          </cell>
          <cell r="F72">
            <v>175.667</v>
          </cell>
          <cell r="H72">
            <v>1</v>
          </cell>
          <cell r="I72">
            <v>40</v>
          </cell>
          <cell r="J72">
            <v>190.15899999999999</v>
          </cell>
          <cell r="K72">
            <v>175.667</v>
          </cell>
          <cell r="L72">
            <v>25.115000000000009</v>
          </cell>
          <cell r="M72">
            <v>150.55199999999999</v>
          </cell>
          <cell r="N72">
            <v>110</v>
          </cell>
          <cell r="O72">
            <v>0</v>
          </cell>
          <cell r="P72">
            <v>5.0230000000000015</v>
          </cell>
          <cell r="U72">
            <v>21.899263388413292</v>
          </cell>
          <cell r="V72">
            <v>21.899263388413292</v>
          </cell>
          <cell r="W72">
            <v>15.334000000000003</v>
          </cell>
          <cell r="X72">
            <v>2.2931999999999997</v>
          </cell>
          <cell r="Y72">
            <v>20.588000000000001</v>
          </cell>
        </row>
        <row r="73">
          <cell r="A73" t="str">
            <v>389 Колбаса вареная Мусульманская Халяль ТМ Вязанка Халяль оболочка вектор 0,4 кг АК.  Поком</v>
          </cell>
          <cell r="B73" t="str">
            <v>шт</v>
          </cell>
          <cell r="D73">
            <v>89</v>
          </cell>
          <cell r="F73">
            <v>89</v>
          </cell>
          <cell r="H73">
            <v>0.4</v>
          </cell>
          <cell r="I73">
            <v>90</v>
          </cell>
          <cell r="J73">
            <v>91</v>
          </cell>
          <cell r="K73">
            <v>89</v>
          </cell>
          <cell r="L73">
            <v>89</v>
          </cell>
          <cell r="N73">
            <v>130</v>
          </cell>
          <cell r="O73">
            <v>0</v>
          </cell>
          <cell r="P73">
            <v>17.8</v>
          </cell>
          <cell r="Q73">
            <v>30.200000000000017</v>
          </cell>
          <cell r="U73">
            <v>9</v>
          </cell>
          <cell r="V73">
            <v>7.3033707865168536</v>
          </cell>
          <cell r="W73">
            <v>11</v>
          </cell>
          <cell r="X73">
            <v>12.2</v>
          </cell>
          <cell r="Y73">
            <v>22</v>
          </cell>
        </row>
        <row r="74">
          <cell r="A74" t="str">
            <v>390 Сосиски Восточные Халяль ТМ Вязанка в оболочке полиамид в вакуумной упаковке 0,33 кг  Поком</v>
          </cell>
          <cell r="B74" t="str">
            <v>шт</v>
          </cell>
          <cell r="D74">
            <v>4</v>
          </cell>
          <cell r="F74">
            <v>3</v>
          </cell>
          <cell r="H74">
            <v>0.33</v>
          </cell>
          <cell r="I74">
            <v>60</v>
          </cell>
          <cell r="J74">
            <v>77</v>
          </cell>
          <cell r="K74">
            <v>3</v>
          </cell>
          <cell r="L74">
            <v>3</v>
          </cell>
          <cell r="N74">
            <v>170</v>
          </cell>
          <cell r="O74">
            <v>0</v>
          </cell>
          <cell r="P74">
            <v>0.6</v>
          </cell>
          <cell r="Q74">
            <v>60</v>
          </cell>
          <cell r="U74">
            <v>383.33333333333337</v>
          </cell>
          <cell r="V74">
            <v>283.33333333333337</v>
          </cell>
          <cell r="W74">
            <v>38.6</v>
          </cell>
          <cell r="X74">
            <v>22.6</v>
          </cell>
          <cell r="Y74">
            <v>29.2</v>
          </cell>
        </row>
        <row r="75">
          <cell r="A75" t="str">
            <v>417 П/к колбасы «Сочинка рубленая с сочным окороком» Весовой фиброуз ТМ «Стародворье»  Поком</v>
          </cell>
          <cell r="B75" t="str">
            <v>кг</v>
          </cell>
          <cell r="E75">
            <v>261.32100000000003</v>
          </cell>
          <cell r="F75">
            <v>106.371</v>
          </cell>
          <cell r="H75">
            <v>0</v>
          </cell>
          <cell r="I75" t="e">
            <v>#N/A</v>
          </cell>
          <cell r="J75">
            <v>106.371</v>
          </cell>
          <cell r="K75">
            <v>106.371</v>
          </cell>
          <cell r="L75">
            <v>0</v>
          </cell>
          <cell r="M75">
            <v>106.371</v>
          </cell>
          <cell r="N75">
            <v>0</v>
          </cell>
          <cell r="O75">
            <v>0</v>
          </cell>
          <cell r="P75">
            <v>0</v>
          </cell>
          <cell r="U75" t="e">
            <v>#DIV/0!</v>
          </cell>
          <cell r="V75" t="e">
            <v>#DIV/0!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>445 Сосиски Стародворье Сочинки Молочные п/а вес  Поком</v>
          </cell>
          <cell r="B76" t="str">
            <v>кг</v>
          </cell>
          <cell r="E76">
            <v>242.172</v>
          </cell>
          <cell r="F76">
            <v>210.16900000000001</v>
          </cell>
          <cell r="H76">
            <v>0</v>
          </cell>
          <cell r="I76" t="e">
            <v>#N/A</v>
          </cell>
          <cell r="J76">
            <v>210.16900000000001</v>
          </cell>
          <cell r="K76">
            <v>210.16900000000001</v>
          </cell>
          <cell r="L76">
            <v>0</v>
          </cell>
          <cell r="M76">
            <v>210.16900000000001</v>
          </cell>
          <cell r="N76">
            <v>0</v>
          </cell>
          <cell r="O76">
            <v>0</v>
          </cell>
          <cell r="P76">
            <v>0</v>
          </cell>
          <cell r="U76" t="e">
            <v>#DIV/0!</v>
          </cell>
          <cell r="V76" t="e">
            <v>#DIV/0!</v>
          </cell>
          <cell r="W76">
            <v>0</v>
          </cell>
          <cell r="X76">
            <v>0</v>
          </cell>
          <cell r="Y76">
            <v>0</v>
          </cell>
        </row>
        <row r="77">
          <cell r="A77" t="str">
            <v>446 Сосиски Баварские с сыром 0,35 кг. ТМ Стародворье в оболочке айпил в модифи газовой среде  Поком</v>
          </cell>
          <cell r="B77" t="str">
            <v>шт</v>
          </cell>
          <cell r="E77">
            <v>222</v>
          </cell>
          <cell r="F77">
            <v>150</v>
          </cell>
          <cell r="H77">
            <v>0</v>
          </cell>
          <cell r="I77" t="e">
            <v>#N/A</v>
          </cell>
          <cell r="J77">
            <v>150</v>
          </cell>
          <cell r="K77">
            <v>150</v>
          </cell>
          <cell r="L77">
            <v>0</v>
          </cell>
          <cell r="M77">
            <v>150</v>
          </cell>
          <cell r="N77">
            <v>0</v>
          </cell>
          <cell r="O77">
            <v>0</v>
          </cell>
          <cell r="P77">
            <v>0</v>
          </cell>
          <cell r="U77" t="e">
            <v>#DIV/0!</v>
          </cell>
          <cell r="V77" t="e">
            <v>#DIV/0!</v>
          </cell>
          <cell r="W77">
            <v>0</v>
          </cell>
          <cell r="X77">
            <v>0</v>
          </cell>
          <cell r="Y77">
            <v>0</v>
          </cell>
        </row>
        <row r="78">
          <cell r="A78" t="str">
            <v>451 Сосиски «Баварские» Фикс.вес 0,35 П/а ТМ «Стародворье»  Поком</v>
          </cell>
          <cell r="B78" t="str">
            <v>шт</v>
          </cell>
          <cell r="D78">
            <v>102</v>
          </cell>
          <cell r="E78">
            <v>222</v>
          </cell>
          <cell r="F78">
            <v>141</v>
          </cell>
          <cell r="G78">
            <v>177</v>
          </cell>
          <cell r="H78">
            <v>0.35</v>
          </cell>
          <cell r="I78">
            <v>45</v>
          </cell>
          <cell r="J78">
            <v>140</v>
          </cell>
          <cell r="K78">
            <v>141</v>
          </cell>
          <cell r="L78">
            <v>21</v>
          </cell>
          <cell r="M78">
            <v>120</v>
          </cell>
          <cell r="N78">
            <v>0</v>
          </cell>
          <cell r="O78">
            <v>0</v>
          </cell>
          <cell r="P78">
            <v>4.2</v>
          </cell>
          <cell r="U78">
            <v>42.142857142857139</v>
          </cell>
          <cell r="V78">
            <v>42.142857142857139</v>
          </cell>
          <cell r="W78">
            <v>0</v>
          </cell>
          <cell r="X78">
            <v>0</v>
          </cell>
          <cell r="Y78">
            <v>9.6</v>
          </cell>
        </row>
        <row r="79">
          <cell r="A79" t="str">
            <v>452 Колбаса Сочинка зернистая с сочной грудинкой  ТМ Стародворье в оболочке ф  Поком</v>
          </cell>
          <cell r="B79" t="str">
            <v>кг</v>
          </cell>
          <cell r="E79">
            <v>258.488</v>
          </cell>
          <cell r="F79">
            <v>102.85599999999999</v>
          </cell>
          <cell r="H79">
            <v>0</v>
          </cell>
          <cell r="I79" t="e">
            <v>#N/A</v>
          </cell>
          <cell r="J79">
            <v>102.85599999999999</v>
          </cell>
          <cell r="K79">
            <v>102.85599999999999</v>
          </cell>
          <cell r="L79">
            <v>0</v>
          </cell>
          <cell r="M79">
            <v>102.85599999999999</v>
          </cell>
          <cell r="N79">
            <v>0</v>
          </cell>
          <cell r="O79">
            <v>0</v>
          </cell>
          <cell r="P79">
            <v>0</v>
          </cell>
          <cell r="U79" t="e">
            <v>#DIV/0!</v>
          </cell>
          <cell r="V79" t="e">
            <v>#DIV/0!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455 Колбаса Салями Мясорубская ТМ Стародворье с рубленым шпиком в оболочке фиброуз в ваку  Поком</v>
          </cell>
          <cell r="B80" t="str">
            <v>кг</v>
          </cell>
          <cell r="E80">
            <v>85.962000000000003</v>
          </cell>
          <cell r="H80">
            <v>0</v>
          </cell>
          <cell r="I80" t="e">
            <v>#N/A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U80" t="e">
            <v>#DIV/0!</v>
          </cell>
          <cell r="V80" t="e">
            <v>#DIV/0!</v>
          </cell>
          <cell r="W80">
            <v>0</v>
          </cell>
          <cell r="X80">
            <v>0</v>
          </cell>
          <cell r="Y80">
            <v>0</v>
          </cell>
        </row>
        <row r="81">
          <cell r="A81" t="str">
            <v>456 Колбаса вареная Сочинка ТМ Стародворье в оболочке полиамид 0,45 кг.Мясной продукт.  Поком</v>
          </cell>
          <cell r="B81" t="str">
            <v>шт</v>
          </cell>
          <cell r="E81">
            <v>156</v>
          </cell>
          <cell r="F81">
            <v>54</v>
          </cell>
          <cell r="H81">
            <v>0</v>
          </cell>
          <cell r="I81" t="e">
            <v>#N/A</v>
          </cell>
          <cell r="J81">
            <v>54</v>
          </cell>
          <cell r="K81">
            <v>54</v>
          </cell>
          <cell r="L81">
            <v>0</v>
          </cell>
          <cell r="M81">
            <v>54</v>
          </cell>
          <cell r="N81">
            <v>0</v>
          </cell>
          <cell r="O81">
            <v>0</v>
          </cell>
          <cell r="P81">
            <v>0</v>
          </cell>
          <cell r="U81" t="e">
            <v>#DIV/0!</v>
          </cell>
          <cell r="V81" t="e">
            <v>#DIV/0!</v>
          </cell>
          <cell r="W81">
            <v>0</v>
          </cell>
          <cell r="X81">
            <v>0</v>
          </cell>
          <cell r="Y8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1 КОЛБАСНЫЕ ИЗДЕЛИЯ Мелитополь</v>
          </cell>
          <cell r="D1">
            <v>50848.989000000001</v>
          </cell>
        </row>
        <row r="2">
          <cell r="A2" t="str">
            <v>ПОКОМ Логистический Партнер</v>
          </cell>
          <cell r="D2">
            <v>50848.989000000001</v>
          </cell>
        </row>
        <row r="3">
          <cell r="A3" t="str">
            <v>Вязанка Логистический Партнер(Кг)</v>
          </cell>
          <cell r="D3">
            <v>2531.4430000000002</v>
          </cell>
        </row>
        <row r="4">
          <cell r="A4" t="str">
            <v>005  Колбаса Докторская ГОСТ, Вязанка вектор,ВЕС. ПОКОМ</v>
          </cell>
          <cell r="D4">
            <v>39.35</v>
          </cell>
        </row>
        <row r="5">
          <cell r="A5" t="str">
            <v>016  Сосиски Вязанка Молочные, Вязанка вискофан  ВЕС.ПОКОМ</v>
          </cell>
          <cell r="D5">
            <v>343.3</v>
          </cell>
        </row>
        <row r="6">
          <cell r="A6" t="str">
            <v>017  Сосиски Вязанка Сливочные, Вязанка амицел ВЕС.ПОКОМ</v>
          </cell>
          <cell r="D6">
            <v>1269.0940000000001</v>
          </cell>
        </row>
        <row r="7">
          <cell r="A7" t="str">
            <v>018  Сосиски Рубленые, Вязанка вискофан  ВЕС.ПОКОМ</v>
          </cell>
          <cell r="D7">
            <v>174.8</v>
          </cell>
        </row>
        <row r="8">
          <cell r="A8" t="str">
            <v>312  Ветчина Филейская ТМ Вязанка ТС Столичная ВЕС  ПОКОМ</v>
          </cell>
          <cell r="D8">
            <v>53.6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165.5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261.399</v>
          </cell>
        </row>
        <row r="11">
          <cell r="A11" t="str">
            <v>363 Сардельки Филейские Вязанка ТМ Вязанка в обол NDX  ПОКОМ</v>
          </cell>
          <cell r="D11">
            <v>80.599999999999994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103.2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40.6</v>
          </cell>
        </row>
        <row r="14">
          <cell r="A14" t="str">
            <v>Вязанка Логистический Партнер(Шт)</v>
          </cell>
          <cell r="D14">
            <v>166</v>
          </cell>
        </row>
        <row r="15">
          <cell r="A15" t="str">
            <v>032  Сосиски Вязанка Сливочные, Вязанка амицел МГС, 0.45кг, ПОКОМ</v>
          </cell>
          <cell r="D15">
            <v>166</v>
          </cell>
        </row>
        <row r="16">
          <cell r="A16" t="str">
            <v>Логистический Партнер кг</v>
          </cell>
          <cell r="D16">
            <v>43826.546000000002</v>
          </cell>
        </row>
        <row r="17">
          <cell r="A17" t="str">
            <v>200  Ветчина Дугушка ТМ Стародворье, вектор в/у    ПОКОМ</v>
          </cell>
          <cell r="D17">
            <v>384.15</v>
          </cell>
        </row>
        <row r="18">
          <cell r="A18" t="str">
            <v>201  Ветчина Нежная ТМ Особый рецепт, (2,5кг), ПОКОМ</v>
          </cell>
          <cell r="D18">
            <v>3963.5</v>
          </cell>
        </row>
        <row r="19">
          <cell r="A19" t="str">
            <v>217  Колбаса Докторская Дугушка, ВЕС, НЕ ГОСТ, ТМ Стародворье ПОКОМ</v>
          </cell>
          <cell r="D19">
            <v>1160.19</v>
          </cell>
        </row>
        <row r="20">
          <cell r="A20" t="str">
            <v>219  Колбаса Докторская Особая ТМ Особый рецепт, ВЕС  ПОКОМ</v>
          </cell>
          <cell r="D20">
            <v>9084.58</v>
          </cell>
        </row>
        <row r="21">
          <cell r="A21" t="str">
            <v>225  Колбаса Дугушка со шпиком, ВЕС, ТМ Стародворье   ПОКОМ</v>
          </cell>
          <cell r="D21">
            <v>53</v>
          </cell>
        </row>
        <row r="22">
          <cell r="A22" t="str">
            <v>229  Колбаса Молочная Дугушка, в/у, ВЕС, ТМ Стародворье   ПОКОМ</v>
          </cell>
          <cell r="D22">
            <v>479.35</v>
          </cell>
        </row>
        <row r="23">
          <cell r="A23" t="str">
            <v>230  Колбаса Молочная Особая ТМ Особый рецепт, п/а, ВЕС. ПОКОМ</v>
          </cell>
          <cell r="D23">
            <v>14416.263999999999</v>
          </cell>
        </row>
        <row r="24">
          <cell r="A24" t="str">
            <v>235  Колбаса Особая ТМ Особый рецепт, ВЕС, ТМ Стародворье ПОКОМ</v>
          </cell>
          <cell r="D24">
            <v>4796.1499999999996</v>
          </cell>
        </row>
        <row r="25">
          <cell r="A25" t="str">
            <v>236  Колбаса Рубленая ЗАПЕЧ. Дугушка ТМ Стародворье, вектор, в/к    ПОКОМ</v>
          </cell>
          <cell r="D25">
            <v>555.4</v>
          </cell>
        </row>
        <row r="26">
          <cell r="A26" t="str">
            <v>239  Колбаса Салями запеч Дугушка, оболочка вектор, ВЕС, ТМ Стародворье  ПОКОМ</v>
          </cell>
          <cell r="D26">
            <v>496.9</v>
          </cell>
        </row>
        <row r="27">
          <cell r="A27" t="str">
            <v>242  Колбаса Сервелат ЗАПЕЧ.Дугушка ТМ Стародворье, вектор, в/к     ПОКОМ</v>
          </cell>
          <cell r="D27">
            <v>417.8</v>
          </cell>
        </row>
        <row r="28">
          <cell r="A28" t="str">
            <v>243  Колбаса Сервелат Зернистый, ВЕС.  ПОКОМ</v>
          </cell>
          <cell r="D28">
            <v>312</v>
          </cell>
        </row>
        <row r="29">
          <cell r="A29" t="str">
            <v>244  Колбаса Сервелат Кремлевский, ВЕС. ПОКОМ</v>
          </cell>
          <cell r="D29">
            <v>163.69999999999999</v>
          </cell>
        </row>
        <row r="30">
          <cell r="A30" t="str">
            <v>247  Сардельки Нежные, ВЕС.  ПОКОМ</v>
          </cell>
          <cell r="D30">
            <v>485.39499999999998</v>
          </cell>
        </row>
        <row r="31">
          <cell r="A31" t="str">
            <v>248  Сардельки Сочные ТМ Особый рецепт,   ПОКОМ</v>
          </cell>
          <cell r="D31">
            <v>710.48500000000001</v>
          </cell>
        </row>
        <row r="32">
          <cell r="A32" t="str">
            <v>250  Сардельки стародворские с говядиной в обол. NDX, ВЕС. ПОКОМ</v>
          </cell>
          <cell r="D32">
            <v>16.399999999999999</v>
          </cell>
        </row>
        <row r="33">
          <cell r="A33" t="str">
            <v>255  Сосиски Молочные для завтрака ТМ Особый рецепт, п/а МГС, ВЕС, ТМ Стародворье  ПОКОМ</v>
          </cell>
          <cell r="D33">
            <v>859.73599999999999</v>
          </cell>
        </row>
        <row r="34">
          <cell r="A34" t="str">
            <v>257  Сосиски Молочные оригинальные ТМ Особый рецепт, ВЕС.   ПОКОМ</v>
          </cell>
          <cell r="D34">
            <v>1007.835</v>
          </cell>
        </row>
        <row r="35">
          <cell r="A35" t="str">
            <v>259  Сосиски Сливочные Дугушка, ВЕС.   ПОКОМ</v>
          </cell>
          <cell r="D35">
            <v>187.7</v>
          </cell>
        </row>
        <row r="36">
          <cell r="A36" t="str">
            <v>263  Шпикачки Стародворские, ВЕС.  ПОКОМ</v>
          </cell>
          <cell r="D36">
            <v>86.2</v>
          </cell>
        </row>
        <row r="37">
          <cell r="A37" t="str">
            <v>265  Колбаса Балыкбургская, ВЕС, ТМ Баварушка  ПОКОМ</v>
          </cell>
          <cell r="D37">
            <v>284</v>
          </cell>
        </row>
        <row r="38">
          <cell r="A38" t="str">
            <v>266  Колбаса Филейбургская с сочным окороком, ВЕС, ТМ Баварушка  ПОКОМ</v>
          </cell>
          <cell r="D38">
            <v>850.13</v>
          </cell>
        </row>
        <row r="39">
          <cell r="A39" t="str">
            <v>267  Колбаса Салями Филейбургская зернистая, оболочка фиброуз, ВЕС, ТМ Баварушка  ПОКОМ</v>
          </cell>
          <cell r="D39">
            <v>235.2</v>
          </cell>
        </row>
        <row r="40">
          <cell r="A40" t="str">
            <v>268  Сосиски Филейбургские с филе сочного окорока, ВЕС, ТМ Баварушка  ПОКОМ</v>
          </cell>
          <cell r="D40">
            <v>208.87799999999999</v>
          </cell>
        </row>
        <row r="41">
          <cell r="A41" t="str">
            <v>271  Колбаса Сервелат Левантский ТМ Особый Рецепт, ВЕС. ПОКОМ</v>
          </cell>
          <cell r="D41">
            <v>214.96899999999999</v>
          </cell>
        </row>
        <row r="42">
          <cell r="A42" t="str">
            <v>297  Колбаса Мясорубская с рубленой грудинкой ВЕС ТМ Стародворье  ПОКОМ</v>
          </cell>
          <cell r="D42">
            <v>327.7</v>
          </cell>
        </row>
        <row r="43">
          <cell r="A43" t="str">
            <v>315 Колбаса Нежная ТМ Зареченские ТС Зареченские продукты в оболочкНТУ.  изделие вар  ПОКОМ</v>
          </cell>
          <cell r="D43">
            <v>173.77</v>
          </cell>
        </row>
        <row r="44">
          <cell r="A44" t="str">
            <v>316 Колбаса варенокоиз мяса птицы Сервелат Пражский ТМ Зареченские ТС Зареченские  ПОКОМ</v>
          </cell>
          <cell r="D44">
            <v>217</v>
          </cell>
        </row>
        <row r="45">
          <cell r="A45" t="str">
            <v>317 Колбаса Сервелат Рижский ТМ Зареченские ТС Зареченские  фиброуз в вакуумной у  ПОКОМ</v>
          </cell>
          <cell r="D45">
            <v>296.7</v>
          </cell>
        </row>
        <row r="46">
          <cell r="A46" t="str">
            <v>318 Сосиски Датские ТМ Зареченские колбасы ТС Зареченские п полиамид в модифициров  ПОКОМ</v>
          </cell>
          <cell r="D46">
            <v>813.36400000000003</v>
          </cell>
        </row>
        <row r="47">
          <cell r="A47" t="str">
            <v>321 Сосиски Сочинки по-баварски с сыром ТМ Стародворье в оболочке  ПОКОМ</v>
          </cell>
          <cell r="D47">
            <v>57.9</v>
          </cell>
        </row>
        <row r="48">
          <cell r="A48" t="str">
            <v>322 Сосиски Сочинки с сыром ТМ Стародворье в оболочке  ПОКОМ</v>
          </cell>
          <cell r="D48">
            <v>301.8</v>
          </cell>
        </row>
        <row r="49">
          <cell r="A49" t="str">
            <v>380 Колбаски Балыкбургские с сыром ТМ Баварушка вес  Поком</v>
          </cell>
          <cell r="D49">
            <v>63</v>
          </cell>
        </row>
        <row r="50">
          <cell r="A50" t="str">
            <v>383 Колбаса Сочинка по-европейски с сочной грудиной ТМ Стародворье в оболочке фиброуз в ва  Поком</v>
          </cell>
          <cell r="D50">
            <v>75.5</v>
          </cell>
        </row>
        <row r="51">
          <cell r="A51" t="str">
            <v>384  Колбаса Сочинка по-фински с сочным окороком ТМ Стародворье в оболочке фиброуз в ва  Поком</v>
          </cell>
          <cell r="D51">
            <v>69.900000000000006</v>
          </cell>
        </row>
        <row r="52">
          <cell r="A52" t="str">
            <v>Логистический Партнер Шт</v>
          </cell>
          <cell r="D52">
            <v>4325</v>
          </cell>
        </row>
        <row r="53">
          <cell r="A53" t="str">
            <v>058  Колбаса Докторская Особая ТМ Особый рецепт,  0,5кг, ПОКОМ</v>
          </cell>
          <cell r="D53">
            <v>38</v>
          </cell>
        </row>
        <row r="54">
          <cell r="A54" t="str">
            <v>083  Колбаса Швейцарская 0,17 кг., ШТ., сырокопченая   ПОКОМ</v>
          </cell>
          <cell r="D54">
            <v>194</v>
          </cell>
        </row>
        <row r="55">
          <cell r="A55" t="str">
            <v>103  Сосиски Классические, 0.42кг,ядрена копотьПОКОМ</v>
          </cell>
          <cell r="D55">
            <v>121</v>
          </cell>
        </row>
        <row r="56">
          <cell r="A56" t="str">
            <v>108  Сосиски С сыром,  0.42кг,ядрена копоть ПОКОМ</v>
          </cell>
          <cell r="D56">
            <v>94</v>
          </cell>
        </row>
        <row r="57">
          <cell r="A57" t="str">
            <v>117  Колбаса Сервелат Филейбургский с ароматными пряностями, в/у 0,35 кг срез, БАВАРУШКА ПОКОМ</v>
          </cell>
          <cell r="D57">
            <v>206</v>
          </cell>
        </row>
        <row r="58">
          <cell r="A58" t="str">
            <v>118  Колбаса Сервелат Филейбургский с филе сочного окорока, в/у 0,35 кг срез, БАВАРУШКА ПОКОМ</v>
          </cell>
          <cell r="D58">
            <v>237</v>
          </cell>
        </row>
        <row r="59">
          <cell r="A59" t="str">
            <v>273  Сосиски Сочинки с сочной грудинкой, МГС 0.4кг,   ПОКОМ</v>
          </cell>
          <cell r="D59">
            <v>194</v>
          </cell>
        </row>
        <row r="60">
          <cell r="A60" t="str">
            <v>301  Сосиски Сочинки по-баварски с сыром,  0.4кг, ТМ Стародворье  ПОКОМ</v>
          </cell>
          <cell r="D60">
            <v>166</v>
          </cell>
        </row>
        <row r="61">
          <cell r="A61" t="str">
            <v>302  Сосиски Сочинки по-баварски,  0.4кг, ТМ Стародворье  ПОКОМ</v>
          </cell>
          <cell r="D61">
            <v>456</v>
          </cell>
        </row>
        <row r="62">
          <cell r="A62" t="str">
            <v>309  Сосиски Сочинки с сыром 0,4 кг ТМ Стародворье  ПОКОМ</v>
          </cell>
          <cell r="D62">
            <v>631</v>
          </cell>
        </row>
        <row r="63">
          <cell r="A63" t="str">
            <v>320  Сосиски Сочинки с сочным окороком 0,4 кг ТМ Стародворье  ПОКОМ</v>
          </cell>
          <cell r="D63">
            <v>493</v>
          </cell>
        </row>
        <row r="64">
          <cell r="A64" t="str">
            <v>323 Колбаса варенокопченая Балыкбургская рубленая ТМ Баварушка срез 0,35 кг   ПОКОМ</v>
          </cell>
          <cell r="D64">
            <v>228</v>
          </cell>
        </row>
        <row r="65">
          <cell r="A65" t="str">
            <v>346 Колбаса Сервелат Филейбургский с копченой грудинкой ТМ Баварушка в оболов/у 0,35 кг срез  ПОКОМ</v>
          </cell>
          <cell r="D65">
            <v>3</v>
          </cell>
        </row>
        <row r="66">
          <cell r="A66" t="str">
            <v>352  Сардельки Сочинки с сыром 0,4 кг ТМ Стародворье   ПОКОМ</v>
          </cell>
          <cell r="D66">
            <v>298</v>
          </cell>
        </row>
        <row r="67">
          <cell r="A67" t="str">
            <v>371  Сосиски Сочинки Молочные 0,4 кг ТМ Стародворье  ПОКОМ</v>
          </cell>
          <cell r="D67">
            <v>412</v>
          </cell>
        </row>
        <row r="68">
          <cell r="A68" t="str">
            <v>372  Сосиски Сочинки Сливочные 0,4 кг ТМ Стародворье  ПОКОМ</v>
          </cell>
          <cell r="D68">
            <v>150</v>
          </cell>
        </row>
        <row r="69">
          <cell r="A69" t="str">
            <v>381  Сардельки Сочинки 0,4кг ТМ Стародворье  ПОКОМ</v>
          </cell>
          <cell r="D69">
            <v>259</v>
          </cell>
        </row>
        <row r="70">
          <cell r="A70" t="str">
            <v>451 Сосиски «Баварские» Фикс.вес 0,35 П/а ТМ «Стародворье»  Поком</v>
          </cell>
          <cell r="D70">
            <v>145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20.12.2023 - 26.12.2023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О.Н. Запорожская обл. г.М...; Физическое лицо Поляков В.И. Запоро...; Физическое лицо Патяка О.Н. Запорожская обл. г. ...; Физическое лицо Поляков В.И. Запор....; ИП Поляков опт  Мелитопол..."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00-ko000869</v>
          </cell>
          <cell r="F7">
            <v>32355.492999999999</v>
          </cell>
          <cell r="G7">
            <v>33248.593000000001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1424.43</v>
          </cell>
          <cell r="G8">
            <v>1424.43</v>
          </cell>
        </row>
        <row r="9">
          <cell r="A9" t="str">
            <v>016  Сосиски Вязанка Молочные, Вязанка вискофан  ВЕС.ПОКОМ</v>
          </cell>
          <cell r="D9" t="str">
            <v>00-00000894</v>
          </cell>
          <cell r="F9">
            <v>205.30199999999999</v>
          </cell>
          <cell r="G9">
            <v>205.30199999999999</v>
          </cell>
        </row>
        <row r="10">
          <cell r="A10" t="str">
            <v>017  Сосиски Вязанка Сливочные, Вязанка амицел ВЕС.ПОКОМ</v>
          </cell>
          <cell r="D10" t="str">
            <v>00-00000895</v>
          </cell>
          <cell r="F10">
            <v>959.12900000000002</v>
          </cell>
          <cell r="G10">
            <v>959.12900000000002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D11" t="str">
            <v>00-00008056</v>
          </cell>
          <cell r="F11">
            <v>259.99900000000002</v>
          </cell>
          <cell r="G11">
            <v>259.99900000000002</v>
          </cell>
        </row>
        <row r="12">
          <cell r="A12" t="str">
            <v>Логистический Партнер кг</v>
          </cell>
          <cell r="D12" t="str">
            <v>00-00000870</v>
          </cell>
          <cell r="F12">
            <v>30426.163</v>
          </cell>
          <cell r="G12">
            <v>30426.163</v>
          </cell>
        </row>
        <row r="13">
          <cell r="A13" t="str">
            <v>200  Ветчина Дугушка ТМ Стародворье, вектор в/у    ПОКОМ</v>
          </cell>
          <cell r="D13" t="str">
            <v>00-00006605</v>
          </cell>
          <cell r="F13">
            <v>156.666</v>
          </cell>
          <cell r="G13">
            <v>156.666</v>
          </cell>
        </row>
        <row r="14">
          <cell r="A14" t="str">
            <v>217  Колбаса Докторская Дугушка, ВЕС, НЕ ГОСТ, ТМ Стародворье ПОКОМ</v>
          </cell>
          <cell r="D14" t="str">
            <v>00-00005646</v>
          </cell>
          <cell r="F14">
            <v>864.57</v>
          </cell>
          <cell r="G14">
            <v>864.57</v>
          </cell>
        </row>
        <row r="15">
          <cell r="A15" t="str">
            <v>219  Колбаса Докторская Особая ТМ Особый рецепт, ВЕС  ПОКОМ</v>
          </cell>
          <cell r="D15" t="str">
            <v>00-00005821</v>
          </cell>
          <cell r="F15">
            <v>3522.88</v>
          </cell>
          <cell r="G15">
            <v>3522.88</v>
          </cell>
        </row>
        <row r="16">
          <cell r="A16" t="str">
            <v>225  Колбаса Дугушка со шпиком, ВЕС, ТМ Стародворье   ПОКОМ</v>
          </cell>
          <cell r="D16" t="str">
            <v>00-00005969</v>
          </cell>
          <cell r="F16">
            <v>100.19</v>
          </cell>
          <cell r="G16">
            <v>100.19</v>
          </cell>
        </row>
        <row r="17">
          <cell r="A17" t="str">
            <v>229  Колбаса Молочная Дугушка, в/у, ВЕС, ТМ Стародворье   ПОКОМ</v>
          </cell>
          <cell r="D17" t="str">
            <v>00-00005274</v>
          </cell>
          <cell r="F17">
            <v>302.55</v>
          </cell>
          <cell r="G17">
            <v>302.55</v>
          </cell>
        </row>
        <row r="18">
          <cell r="A18" t="str">
            <v>230  Колбаса Молочная Особая ТМ Особый рецепт, п/а, ВЕС. ПОКОМ</v>
          </cell>
          <cell r="D18" t="str">
            <v>00-00005816</v>
          </cell>
          <cell r="F18">
            <v>14197.066999999999</v>
          </cell>
          <cell r="G18">
            <v>14197.066999999999</v>
          </cell>
        </row>
        <row r="19">
          <cell r="A19" t="str">
            <v>235  Колбаса Особая ТМ Особый рецепт, ВЕС, ТМ Стародворье ПОКОМ</v>
          </cell>
          <cell r="D19" t="str">
            <v>00-00005823</v>
          </cell>
          <cell r="F19">
            <v>2223.15</v>
          </cell>
          <cell r="G19">
            <v>2223.15</v>
          </cell>
        </row>
        <row r="20">
          <cell r="A20" t="str">
            <v>236  Колбаса Рубленая ЗАПЕЧ. Дугушка ТМ Стародворье, вектор, в/к    ПОКОМ</v>
          </cell>
          <cell r="D20" t="str">
            <v>00-00005635</v>
          </cell>
          <cell r="F20">
            <v>353.88799999999998</v>
          </cell>
          <cell r="G20">
            <v>353.88799999999998</v>
          </cell>
        </row>
        <row r="21">
          <cell r="A21" t="str">
            <v>242  Колбаса Сервелат ЗАПЕЧ.Дугушка ТМ Стародворье, вектор, в/к     ПОКОМ</v>
          </cell>
          <cell r="D21" t="str">
            <v>00-00005636</v>
          </cell>
          <cell r="F21">
            <v>158.172</v>
          </cell>
          <cell r="G21">
            <v>158.172</v>
          </cell>
        </row>
        <row r="22">
          <cell r="A22" t="str">
            <v>243  Колбаса Сервелат Зернистый, ВЕС.  ПОКОМ</v>
          </cell>
          <cell r="D22" t="str">
            <v>00-00000887</v>
          </cell>
          <cell r="F22">
            <v>202.92099999999999</v>
          </cell>
          <cell r="G22">
            <v>202.92099999999999</v>
          </cell>
        </row>
        <row r="23">
          <cell r="A23" t="str">
            <v>247  Сардельки Нежные, ВЕС.  ПОКОМ</v>
          </cell>
          <cell r="D23" t="str">
            <v>00-00000890</v>
          </cell>
          <cell r="F23">
            <v>232.45699999999999</v>
          </cell>
          <cell r="G23">
            <v>232.45699999999999</v>
          </cell>
        </row>
        <row r="24">
          <cell r="A24" t="str">
            <v>248  Сардельки Сочные ТМ Особый рецепт,   ПОКОМ</v>
          </cell>
          <cell r="D24" t="str">
            <v>00-00006239</v>
          </cell>
          <cell r="F24">
            <v>686.04100000000005</v>
          </cell>
          <cell r="G24">
            <v>686.04100000000005</v>
          </cell>
        </row>
        <row r="25">
          <cell r="A25" t="str">
            <v>250  Сардельки стародворские с говядиной в обол. NDX, ВЕС. ПОКОМ</v>
          </cell>
          <cell r="D25" t="str">
            <v>00-00006052</v>
          </cell>
          <cell r="F25">
            <v>55.115000000000002</v>
          </cell>
          <cell r="G25">
            <v>55.115000000000002</v>
          </cell>
        </row>
        <row r="26">
          <cell r="A26" t="str">
            <v>255  Сосиски Молочные для завтрака ТМ Особый рецепт, п/а МГС, ВЕС, ТМ Стародворье  ПОКОМ</v>
          </cell>
          <cell r="D26" t="str">
            <v>00-00006302</v>
          </cell>
          <cell r="F26">
            <v>511.30399999999997</v>
          </cell>
          <cell r="G26">
            <v>511.30399999999997</v>
          </cell>
        </row>
        <row r="27">
          <cell r="A27" t="str">
            <v>257  Сосиски Молочные оригинальные ТМ Особый рецепт, ВЕС.   ПОКОМ</v>
          </cell>
          <cell r="D27" t="str">
            <v>00-00005822</v>
          </cell>
          <cell r="F27">
            <v>762.63499999999999</v>
          </cell>
          <cell r="G27">
            <v>762.63499999999999</v>
          </cell>
        </row>
        <row r="28">
          <cell r="A28" t="str">
            <v>263  Шпикачки Стародворские, ВЕС.  ПОКОМ</v>
          </cell>
          <cell r="D28" t="str">
            <v>00-00000899</v>
          </cell>
          <cell r="F28">
            <v>70.222999999999999</v>
          </cell>
          <cell r="G28">
            <v>70.222999999999999</v>
          </cell>
        </row>
        <row r="29">
          <cell r="A29" t="str">
            <v>265  Колбаса Балыкбургская, ВЕС, ТМ Баварушка  ПОКОМ</v>
          </cell>
          <cell r="D29" t="str">
            <v>00-00006426</v>
          </cell>
          <cell r="F29">
            <v>999.654</v>
          </cell>
          <cell r="G29">
            <v>999.654</v>
          </cell>
        </row>
        <row r="30">
          <cell r="A30" t="str">
            <v>266  Колбаса Филейбургская с сочным окороком, ВЕС, ТМ Баварушка  ПОКОМ</v>
          </cell>
          <cell r="D30" t="str">
            <v>00-00006428</v>
          </cell>
          <cell r="F30">
            <v>507.45100000000002</v>
          </cell>
          <cell r="G30">
            <v>507.45100000000002</v>
          </cell>
        </row>
        <row r="31">
          <cell r="A31" t="str">
            <v>268  Сосиски Филейбургские с филе сочного окорока, ВЕС, ТМ Баварушка  ПОКОМ</v>
          </cell>
          <cell r="D31" t="str">
            <v>00-00006987</v>
          </cell>
          <cell r="F31">
            <v>240.89400000000001</v>
          </cell>
          <cell r="G31">
            <v>240.89400000000001</v>
          </cell>
        </row>
        <row r="32">
          <cell r="A32" t="str">
            <v>271  Колбаса Сервелат Левантский ТМ Особый Рецепт, ВЕС. ПОКОМ</v>
          </cell>
          <cell r="D32" t="str">
            <v>00-00006990</v>
          </cell>
          <cell r="F32">
            <v>172.76900000000001</v>
          </cell>
          <cell r="G32">
            <v>172.76900000000001</v>
          </cell>
        </row>
        <row r="33">
          <cell r="A33" t="str">
            <v>283  Сосиски Сочинки, ВЕС, ТМ Стародворье ПОКОМ</v>
          </cell>
          <cell r="D33" t="str">
            <v>00-00007182</v>
          </cell>
          <cell r="F33">
            <v>199.97399999999999</v>
          </cell>
          <cell r="G33">
            <v>199.97399999999999</v>
          </cell>
        </row>
        <row r="34">
          <cell r="A34" t="str">
            <v>297  Колбаса Мясорубская с рубленой грудинкой ВЕС ТМ Стародворье  ПОКОМ</v>
          </cell>
          <cell r="D34" t="str">
            <v>00-00007882</v>
          </cell>
          <cell r="F34">
            <v>505.77499999999998</v>
          </cell>
          <cell r="G34">
            <v>505.77499999999998</v>
          </cell>
        </row>
        <row r="35">
          <cell r="A35" t="str">
            <v>315 Колбаса Нежная ТМ Зареченские ТС Зареченские продукты в оболочкНТУ.  изделие вар  ПОКОМ</v>
          </cell>
          <cell r="D35" t="str">
            <v>00-00008105</v>
          </cell>
          <cell r="F35">
            <v>224.23500000000001</v>
          </cell>
          <cell r="G35">
            <v>224.23500000000001</v>
          </cell>
        </row>
        <row r="36">
          <cell r="A36" t="str">
            <v>316 Колбаса варенокоиз мяса птицы Сервелат Пражский ТМ Зареченские ТС Зареченские  ПОКОМ</v>
          </cell>
          <cell r="D36" t="str">
            <v>00-00008106</v>
          </cell>
          <cell r="F36">
            <v>152.91300000000001</v>
          </cell>
          <cell r="G36">
            <v>152.91300000000001</v>
          </cell>
        </row>
        <row r="37">
          <cell r="A37" t="str">
            <v>317 Колбаса Сервелат Рижский ТМ Зареченские ТС Зареченские  фиброуз в вакуумной у  ПОКОМ</v>
          </cell>
          <cell r="D37" t="str">
            <v>00-00008107</v>
          </cell>
          <cell r="F37">
            <v>153.84399999999999</v>
          </cell>
          <cell r="G37">
            <v>153.84399999999999</v>
          </cell>
        </row>
        <row r="38">
          <cell r="A38" t="str">
            <v>318 Сосиски Датские ТМ Зареченские колбасы ТС Зареченские п полиамид в модифициров  ПОКОМ</v>
          </cell>
          <cell r="D38" t="str">
            <v>00-00008108</v>
          </cell>
          <cell r="F38">
            <v>1821.0129999999999</v>
          </cell>
          <cell r="G38">
            <v>1821.0129999999999</v>
          </cell>
        </row>
        <row r="39">
          <cell r="A39" t="str">
            <v>321 Сосиски Сочинки по-баварски с сыром ТМ Стародворье в оболочке  ПОКОМ</v>
          </cell>
          <cell r="D39" t="str">
            <v>00-00008167</v>
          </cell>
          <cell r="F39">
            <v>103.76900000000001</v>
          </cell>
          <cell r="G39">
            <v>103.76900000000001</v>
          </cell>
        </row>
        <row r="40">
          <cell r="A40" t="str">
            <v>322 Сосиски Сочинки с сыром ТМ Стародворье в оболочке  ПОКОМ</v>
          </cell>
          <cell r="D40" t="str">
            <v>00-00008168</v>
          </cell>
          <cell r="F40">
            <v>159.09299999999999</v>
          </cell>
          <cell r="G40">
            <v>159.09299999999999</v>
          </cell>
        </row>
        <row r="41">
          <cell r="A41" t="str">
            <v>358 Колбаса Сервелат Мясорубский ТМ Стародворье с мелкорубленным окороком в вак упак  ПОКОМ</v>
          </cell>
          <cell r="D41" t="str">
            <v>00-00008651</v>
          </cell>
          <cell r="F41">
            <v>252.63800000000001</v>
          </cell>
          <cell r="G41">
            <v>252.63800000000001</v>
          </cell>
        </row>
        <row r="42">
          <cell r="A42" t="str">
            <v>383 Колбаса Сочинка по-европейски с сочной грудиной ТМ Стародворье в оболочке фиброуз в ва  Поком</v>
          </cell>
          <cell r="D42" t="str">
            <v>00-00008906</v>
          </cell>
          <cell r="F42">
            <v>67.932000000000002</v>
          </cell>
          <cell r="G42">
            <v>67.932000000000002</v>
          </cell>
        </row>
        <row r="43">
          <cell r="A43" t="str">
            <v>417 П/к колбасы «Сочинка рубленая с сочным окороком» Весовой фиброуз ТМ «Стародворье»  Поком</v>
          </cell>
          <cell r="D43" t="str">
            <v>00-00009321</v>
          </cell>
          <cell r="F43">
            <v>105.733</v>
          </cell>
          <cell r="G43">
            <v>105.733</v>
          </cell>
        </row>
        <row r="44">
          <cell r="A44" t="str">
            <v>452 Колбаса Сочинка зернистая с сочной грудинкой  ТМ Стародворье в оболочке ф  Поком</v>
          </cell>
          <cell r="D44" t="str">
            <v>00-ko009147</v>
          </cell>
          <cell r="F44">
            <v>155.36199999999999</v>
          </cell>
          <cell r="G44">
            <v>155.36199999999999</v>
          </cell>
        </row>
        <row r="45">
          <cell r="A45" t="str">
            <v>455 Колбаса Салями Мясорубская ТМ Стародворье с рубленым шпиком в оболочке фиброуз в ваку  Поком</v>
          </cell>
          <cell r="D45" t="str">
            <v>00-ko009206</v>
          </cell>
          <cell r="F45">
            <v>203.285</v>
          </cell>
          <cell r="G45">
            <v>203.285</v>
          </cell>
        </row>
        <row r="46">
          <cell r="A46" t="str">
            <v>Логистический Партнер Шт</v>
          </cell>
          <cell r="D46" t="str">
            <v>00-00000935</v>
          </cell>
          <cell r="F46">
            <v>504.9</v>
          </cell>
          <cell r="G46">
            <v>1398</v>
          </cell>
        </row>
        <row r="47">
          <cell r="A47" t="str">
            <v>058  Колбаса Докторская Особая ТМ Особый рецепт,  0,5кг, ПОКОМ</v>
          </cell>
          <cell r="D47" t="str">
            <v>00-00005829</v>
          </cell>
          <cell r="F47">
            <v>25</v>
          </cell>
          <cell r="G47">
            <v>50</v>
          </cell>
        </row>
        <row r="48">
          <cell r="A48" t="str">
            <v>083  Колбаса Швейцарская 0,17 кг., ШТ., сырокопченая   ПОКОМ</v>
          </cell>
          <cell r="D48" t="str">
            <v>00-00000953</v>
          </cell>
          <cell r="F48">
            <v>25.5</v>
          </cell>
          <cell r="G48">
            <v>150</v>
          </cell>
        </row>
        <row r="49">
          <cell r="A49" t="str">
            <v>117  Колбаса Сервелат Филейбургский с ароматными пряностями, в/у 0,35 кг срез, БАВАРУШКА ПОКОМ</v>
          </cell>
          <cell r="D49" t="str">
            <v>00-00007292</v>
          </cell>
          <cell r="F49">
            <v>21</v>
          </cell>
          <cell r="G49">
            <v>60</v>
          </cell>
        </row>
        <row r="50">
          <cell r="A50" t="str">
            <v>118  Колбаса Сервелат Филейбургский с филе сочного окорока, в/у 0,35 кг срез, БАВАРУШКА ПОКОМ</v>
          </cell>
          <cell r="D50" t="str">
            <v>00-00007291</v>
          </cell>
          <cell r="F50">
            <v>21</v>
          </cell>
          <cell r="G50">
            <v>60</v>
          </cell>
        </row>
        <row r="51">
          <cell r="A51" t="str">
            <v>301  Сосиски Сочинки по-баварски с сыром,  0.4кг, ТМ Стародворье  ПОКОМ</v>
          </cell>
          <cell r="D51" t="str">
            <v>00-00007885</v>
          </cell>
          <cell r="F51">
            <v>38.4</v>
          </cell>
          <cell r="G51">
            <v>96</v>
          </cell>
        </row>
        <row r="52">
          <cell r="A52" t="str">
            <v>309  Сосиски Сочинки с сыром 0,4 кг ТМ Стародворье  ПОКОМ</v>
          </cell>
          <cell r="D52" t="str">
            <v>00-00008169</v>
          </cell>
          <cell r="F52">
            <v>24</v>
          </cell>
          <cell r="G52">
            <v>60</v>
          </cell>
        </row>
        <row r="53">
          <cell r="A53" t="str">
            <v>320  Сосиски Сочинки с сочным окороком 0,4 кг ТМ Стародворье  ПОКОМ</v>
          </cell>
          <cell r="D53" t="str">
            <v>00-00008111</v>
          </cell>
          <cell r="F53">
            <v>38.4</v>
          </cell>
          <cell r="G53">
            <v>96</v>
          </cell>
        </row>
        <row r="54">
          <cell r="A54" t="str">
            <v>323 Колбаса варенокопченая Балыкбургская рубленая ТМ Баварушка срез 0,35 кг   ПОКОМ</v>
          </cell>
          <cell r="D54" t="str">
            <v>00-00008170</v>
          </cell>
          <cell r="F54">
            <v>32.9</v>
          </cell>
          <cell r="G54">
            <v>94</v>
          </cell>
        </row>
        <row r="55">
          <cell r="A55" t="str">
            <v>352  Сардельки Сочинки с сыром 0,4 кг ТМ Стародворье   ПОКОМ</v>
          </cell>
          <cell r="D55" t="str">
            <v>00-00008517</v>
          </cell>
          <cell r="F55">
            <v>60</v>
          </cell>
          <cell r="G55">
            <v>150</v>
          </cell>
        </row>
        <row r="56">
          <cell r="A56" t="str">
            <v>371  Сосиски Сочинки Молочные 0,4 кг ТМ Стародворье  ПОКОМ</v>
          </cell>
          <cell r="D56" t="str">
            <v>00-00008857</v>
          </cell>
          <cell r="F56">
            <v>24</v>
          </cell>
          <cell r="G56">
            <v>60</v>
          </cell>
        </row>
        <row r="57">
          <cell r="A57" t="str">
            <v>372  Сосиски Сочинки Сливочные 0,4 кг ТМ Стародворье  ПОКОМ</v>
          </cell>
          <cell r="D57" t="str">
            <v>00-00008858</v>
          </cell>
          <cell r="F57">
            <v>76.8</v>
          </cell>
          <cell r="G57">
            <v>192</v>
          </cell>
        </row>
        <row r="58">
          <cell r="A58" t="str">
            <v>381  Сардельки Сочинки 0,4кг ТМ Стародворье  ПОКОМ</v>
          </cell>
          <cell r="D58" t="str">
            <v>00-00008901</v>
          </cell>
          <cell r="F58">
            <v>24</v>
          </cell>
          <cell r="G58">
            <v>60</v>
          </cell>
        </row>
        <row r="59">
          <cell r="A59" t="str">
            <v>451 Сосиски «Баварские» Фикс.вес 0,35 П/а ТМ «Стародворье»  Поком</v>
          </cell>
          <cell r="D59" t="str">
            <v>00-ko009128</v>
          </cell>
          <cell r="F59">
            <v>33.6</v>
          </cell>
          <cell r="G59">
            <v>96</v>
          </cell>
        </row>
        <row r="60">
          <cell r="A60" t="str">
            <v>456 Колбаса вареная Сочинка ТМ Стародворье в оболочке полиамид 0,45 кг.Мясной продукт.  Поком</v>
          </cell>
          <cell r="D60" t="str">
            <v>00-ko009207</v>
          </cell>
          <cell r="F60">
            <v>24.3</v>
          </cell>
          <cell r="G60">
            <v>54</v>
          </cell>
        </row>
        <row r="61">
          <cell r="A61" t="str">
            <v>459 Сосиски Сочинки ТМ Стародворьеис сочной грудиной в оболочке полиамид в мо  0,3 кг.  Поком</v>
          </cell>
          <cell r="D61" t="str">
            <v>00-ko009289</v>
          </cell>
          <cell r="F61">
            <v>36</v>
          </cell>
          <cell r="G61">
            <v>120</v>
          </cell>
        </row>
        <row r="62">
          <cell r="A62" t="str">
            <v>Итого</v>
          </cell>
          <cell r="F62">
            <v>32355.492999999999</v>
          </cell>
          <cell r="G62">
            <v>33248.593000000001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76"/>
  <sheetViews>
    <sheetView tabSelected="1" workbookViewId="0">
      <pane ySplit="5" topLeftCell="A6" activePane="bottomLeft" state="frozen"/>
      <selection pane="bottomLeft" activeCell="AC7" sqref="AC7"/>
    </sheetView>
  </sheetViews>
  <sheetFormatPr defaultColWidth="10.5" defaultRowHeight="11.45" customHeight="1" outlineLevelRow="1" x14ac:dyDescent="0.2"/>
  <cols>
    <col min="1" max="1" width="56.6640625" style="1" customWidth="1"/>
    <col min="2" max="2" width="4.83203125" style="1" customWidth="1"/>
    <col min="3" max="6" width="6.5" style="1" customWidth="1"/>
    <col min="7" max="7" width="4.83203125" style="23" customWidth="1"/>
    <col min="8" max="8" width="4.83203125" style="2" customWidth="1"/>
    <col min="9" max="12" width="7.83203125" style="2" customWidth="1"/>
    <col min="13" max="13" width="1.5" style="2" customWidth="1"/>
    <col min="14" max="19" width="7.83203125" style="2" customWidth="1"/>
    <col min="20" max="20" width="19.83203125" style="2" customWidth="1"/>
    <col min="21" max="22" width="5.5" style="2" customWidth="1"/>
    <col min="23" max="25" width="8.5" style="2" customWidth="1"/>
    <col min="26" max="26" width="17.5" style="2" customWidth="1"/>
    <col min="27" max="16384" width="10.5" style="2"/>
  </cols>
  <sheetData>
    <row r="1" spans="1:28" ht="12.95" customHeight="1" outlineLevel="1" x14ac:dyDescent="0.2">
      <c r="A1" s="3" t="s">
        <v>0</v>
      </c>
      <c r="B1" s="3"/>
      <c r="C1" s="3"/>
    </row>
    <row r="2" spans="1:28" ht="12.95" customHeight="1" outlineLevel="1" thickBot="1" x14ac:dyDescent="0.25">
      <c r="B2" s="3"/>
      <c r="C2" s="3"/>
    </row>
    <row r="3" spans="1:28" ht="12.95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80</v>
      </c>
      <c r="H3" s="12" t="s">
        <v>81</v>
      </c>
      <c r="I3" s="13" t="s">
        <v>82</v>
      </c>
      <c r="J3" s="13" t="s">
        <v>83</v>
      </c>
      <c r="K3" s="13" t="s">
        <v>84</v>
      </c>
      <c r="L3" s="13" t="s">
        <v>85</v>
      </c>
      <c r="M3" s="14" t="s">
        <v>86</v>
      </c>
      <c r="N3" s="13" t="s">
        <v>86</v>
      </c>
      <c r="O3" s="13" t="s">
        <v>87</v>
      </c>
      <c r="P3" s="14" t="s">
        <v>86</v>
      </c>
      <c r="Q3" s="30" t="s">
        <v>86</v>
      </c>
      <c r="R3" s="31" t="s">
        <v>86</v>
      </c>
      <c r="S3" s="15" t="s">
        <v>88</v>
      </c>
      <c r="T3" s="16"/>
      <c r="U3" s="13" t="s">
        <v>89</v>
      </c>
      <c r="V3" s="13" t="s">
        <v>90</v>
      </c>
      <c r="W3" s="14" t="s">
        <v>91</v>
      </c>
      <c r="X3" s="14" t="s">
        <v>92</v>
      </c>
      <c r="Y3" s="14" t="s">
        <v>98</v>
      </c>
      <c r="Z3" s="13" t="s">
        <v>93</v>
      </c>
      <c r="AA3" s="13" t="s">
        <v>94</v>
      </c>
      <c r="AB3" s="13" t="s">
        <v>94</v>
      </c>
    </row>
    <row r="4" spans="1:28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81</v>
      </c>
      <c r="I4" s="13"/>
      <c r="J4" s="13"/>
      <c r="K4" s="13"/>
      <c r="L4" s="13"/>
      <c r="M4" s="24" t="s">
        <v>95</v>
      </c>
      <c r="N4" s="24" t="s">
        <v>95</v>
      </c>
      <c r="O4" s="17"/>
      <c r="P4" s="17"/>
      <c r="Q4" s="32">
        <v>3</v>
      </c>
      <c r="R4" s="33">
        <v>4</v>
      </c>
      <c r="S4" s="15" t="s">
        <v>96</v>
      </c>
      <c r="T4" s="16" t="s">
        <v>97</v>
      </c>
      <c r="U4" s="13"/>
      <c r="V4" s="13"/>
      <c r="W4" s="13"/>
      <c r="X4" s="13"/>
      <c r="Y4" s="13"/>
      <c r="Z4" s="13"/>
      <c r="AA4" s="17">
        <v>3</v>
      </c>
      <c r="AB4" s="17">
        <v>4</v>
      </c>
    </row>
    <row r="5" spans="1:28" ht="12" customHeight="1" x14ac:dyDescent="0.2">
      <c r="A5" s="6"/>
      <c r="B5" s="7"/>
      <c r="C5" s="5"/>
      <c r="D5" s="5"/>
      <c r="E5" s="19">
        <f t="shared" ref="E5:F5" si="0">SUM(E6:E201)</f>
        <v>62856.977000000014</v>
      </c>
      <c r="F5" s="19">
        <f t="shared" si="0"/>
        <v>9819.3140000000021</v>
      </c>
      <c r="G5" s="11"/>
      <c r="H5" s="18"/>
      <c r="I5" s="19">
        <f t="shared" ref="I5:S5" si="1">SUM(I6:I201)</f>
        <v>50845.988999999965</v>
      </c>
      <c r="J5" s="19">
        <f t="shared" si="1"/>
        <v>12010.987999999996</v>
      </c>
      <c r="K5" s="19">
        <f t="shared" si="1"/>
        <v>29608.383999999998</v>
      </c>
      <c r="L5" s="19">
        <f t="shared" si="1"/>
        <v>33248.593000000001</v>
      </c>
      <c r="M5" s="19">
        <f t="shared" si="1"/>
        <v>0</v>
      </c>
      <c r="N5" s="19">
        <f t="shared" si="1"/>
        <v>15814.927599999992</v>
      </c>
      <c r="O5" s="19">
        <f t="shared" si="1"/>
        <v>5921.6767999999984</v>
      </c>
      <c r="P5" s="20">
        <f t="shared" si="1"/>
        <v>36785</v>
      </c>
      <c r="Q5" s="34">
        <f t="shared" ref="Q5:R5" si="2">SUM(Q6:Q201)</f>
        <v>18375</v>
      </c>
      <c r="R5" s="35">
        <f t="shared" si="2"/>
        <v>18410</v>
      </c>
      <c r="S5" s="21">
        <f t="shared" si="1"/>
        <v>0</v>
      </c>
      <c r="T5" s="22"/>
      <c r="U5" s="13"/>
      <c r="V5" s="13"/>
      <c r="W5" s="19">
        <f t="shared" ref="W5:Y5" si="3">SUM(W6:W201)</f>
        <v>4320.255799999999</v>
      </c>
      <c r="X5" s="19">
        <f t="shared" si="3"/>
        <v>5271.9503999999979</v>
      </c>
      <c r="Y5" s="19">
        <f t="shared" si="3"/>
        <v>4650.8356000000003</v>
      </c>
      <c r="Z5" s="13"/>
      <c r="AA5" s="19">
        <f>SUM(AA6:AA201)</f>
        <v>17113.625</v>
      </c>
      <c r="AB5" s="19">
        <f>SUM(AB6:AB201)</f>
        <v>17142.875</v>
      </c>
    </row>
    <row r="6" spans="1:28" ht="11.1" customHeight="1" x14ac:dyDescent="0.2">
      <c r="A6" s="8" t="s">
        <v>8</v>
      </c>
      <c r="B6" s="8" t="s">
        <v>9</v>
      </c>
      <c r="C6" s="9">
        <v>26.277000000000001</v>
      </c>
      <c r="D6" s="9"/>
      <c r="E6" s="9">
        <v>24.882000000000001</v>
      </c>
      <c r="F6" s="9"/>
      <c r="G6" s="23">
        <f>VLOOKUP(A6,[1]TDSheet!$A:$H,8,0)</f>
        <v>1</v>
      </c>
      <c r="H6" s="2">
        <f>VLOOKUP(A6,[1]TDSheet!$A:$I,9,0)</f>
        <v>50</v>
      </c>
      <c r="I6" s="2">
        <f>VLOOKUP(A6,[2]Мелитополь!$A:$E,4,0)</f>
        <v>39.35</v>
      </c>
      <c r="J6" s="2">
        <f>E6-I6</f>
        <v>-14.468</v>
      </c>
      <c r="K6" s="2">
        <f>E6-L6</f>
        <v>24.882000000000001</v>
      </c>
      <c r="N6" s="2">
        <f>VLOOKUP(A6,[1]TDSheet!$A:$Q,17,0)</f>
        <v>78.478199999999987</v>
      </c>
      <c r="O6" s="2">
        <f>K6/5</f>
        <v>4.9763999999999999</v>
      </c>
      <c r="P6" s="26"/>
      <c r="Q6" s="36">
        <f>P6-R6</f>
        <v>0</v>
      </c>
      <c r="R6" s="37">
        <f>P6/2</f>
        <v>0</v>
      </c>
      <c r="S6" s="28"/>
      <c r="U6" s="2">
        <f>(F6+N6+P6)/O6</f>
        <v>15.770074752833372</v>
      </c>
      <c r="V6" s="2">
        <f>(F6+N6)/O6</f>
        <v>15.770074752833372</v>
      </c>
      <c r="W6" s="2">
        <f>VLOOKUP(A6,[1]TDSheet!$A:$X,24,0)</f>
        <v>10.235800000000001</v>
      </c>
      <c r="X6" s="2">
        <f>VLOOKUP(A6,[1]TDSheet!$A:$Y,25,0)</f>
        <v>4.8323999999999998</v>
      </c>
      <c r="Y6" s="2">
        <f>VLOOKUP(A6,[1]TDSheet!$A:$P,16,0)</f>
        <v>15.155199999999999</v>
      </c>
      <c r="AA6" s="2">
        <f>Q6*G6</f>
        <v>0</v>
      </c>
      <c r="AB6" s="2">
        <f>R6*G6</f>
        <v>0</v>
      </c>
    </row>
    <row r="7" spans="1:28" ht="11.1" customHeight="1" x14ac:dyDescent="0.2">
      <c r="A7" s="8" t="s">
        <v>10</v>
      </c>
      <c r="B7" s="8" t="s">
        <v>9</v>
      </c>
      <c r="C7" s="9">
        <v>426.95600000000002</v>
      </c>
      <c r="D7" s="9">
        <v>233.14500000000001</v>
      </c>
      <c r="E7" s="9">
        <v>599.82299999999998</v>
      </c>
      <c r="F7" s="9">
        <v>57.408000000000001</v>
      </c>
      <c r="G7" s="23">
        <f>VLOOKUP(A7,[1]TDSheet!$A:$H,8,0)</f>
        <v>1</v>
      </c>
      <c r="H7" s="2">
        <f>VLOOKUP(A7,[1]TDSheet!$A:$I,9,0)</f>
        <v>45</v>
      </c>
      <c r="I7" s="2">
        <f>VLOOKUP(A7,[2]Мелитополь!$A:$E,4,0)</f>
        <v>343.3</v>
      </c>
      <c r="J7" s="2">
        <f t="shared" ref="J7:J70" si="4">E7-I7</f>
        <v>256.52299999999997</v>
      </c>
      <c r="K7" s="2">
        <f t="shared" ref="K7:K70" si="5">E7-L7</f>
        <v>394.52099999999996</v>
      </c>
      <c r="L7" s="2">
        <f>VLOOKUP(A7,[3]TDSheet!$A:$N,7,0)</f>
        <v>205.30199999999999</v>
      </c>
      <c r="N7" s="2">
        <f>VLOOKUP(A7,[1]TDSheet!$A:$Q,17,0)</f>
        <v>327.46179999999998</v>
      </c>
      <c r="O7" s="2">
        <f t="shared" ref="O7:O70" si="6">K7/5</f>
        <v>78.904199999999989</v>
      </c>
      <c r="P7" s="26">
        <v>485</v>
      </c>
      <c r="Q7" s="36">
        <f t="shared" ref="Q7:Q70" si="7">P7-R7</f>
        <v>240</v>
      </c>
      <c r="R7" s="37">
        <v>245</v>
      </c>
      <c r="S7" s="28"/>
      <c r="U7" s="2">
        <f t="shared" ref="U7:U70" si="8">(F7+N7+P7)/O7</f>
        <v>11.024378930399143</v>
      </c>
      <c r="V7" s="2">
        <f t="shared" ref="V7:V70" si="9">(F7+N7)/O7</f>
        <v>4.8776845845975254</v>
      </c>
      <c r="W7" s="2">
        <f>VLOOKUP(A7,[1]TDSheet!$A:$X,24,0)</f>
        <v>20.196000000000002</v>
      </c>
      <c r="X7" s="2">
        <f>VLOOKUP(A7,[1]TDSheet!$A:$Y,25,0)</f>
        <v>67.391800000000003</v>
      </c>
      <c r="Y7" s="2">
        <f>VLOOKUP(A7,[1]TDSheet!$A:$P,16,0)</f>
        <v>76.608199999999997</v>
      </c>
      <c r="AA7" s="2">
        <f t="shared" ref="AA7:AA70" si="10">Q7*G7</f>
        <v>240</v>
      </c>
      <c r="AB7" s="2">
        <f t="shared" ref="AB7:AB70" si="11">R7*G7</f>
        <v>245</v>
      </c>
    </row>
    <row r="8" spans="1:28" ht="11.1" customHeight="1" x14ac:dyDescent="0.2">
      <c r="A8" s="8" t="s">
        <v>11</v>
      </c>
      <c r="B8" s="8" t="s">
        <v>9</v>
      </c>
      <c r="C8" s="9">
        <v>1127.9369999999999</v>
      </c>
      <c r="D8" s="9">
        <v>386.529</v>
      </c>
      <c r="E8" s="9">
        <v>1513.11</v>
      </c>
      <c r="F8" s="9">
        <v>-0.14399999999999999</v>
      </c>
      <c r="G8" s="23">
        <f>VLOOKUP(A8,[1]TDSheet!$A:$H,8,0)</f>
        <v>1</v>
      </c>
      <c r="H8" s="2">
        <f>VLOOKUP(A8,[1]TDSheet!$A:$I,9,0)</f>
        <v>45</v>
      </c>
      <c r="I8" s="2">
        <f>VLOOKUP(A8,[2]Мелитополь!$A:$E,4,0)</f>
        <v>1269.0940000000001</v>
      </c>
      <c r="J8" s="2">
        <f t="shared" si="4"/>
        <v>244.01599999999985</v>
      </c>
      <c r="K8" s="2">
        <f t="shared" si="5"/>
        <v>553.98099999999988</v>
      </c>
      <c r="L8" s="2">
        <f>VLOOKUP(A8,[3]TDSheet!$A:$N,7,0)</f>
        <v>959.12900000000002</v>
      </c>
      <c r="N8" s="2">
        <f>VLOOKUP(A8,[1]TDSheet!$A:$Q,17,0)</f>
        <v>363.96719999999988</v>
      </c>
      <c r="O8" s="2">
        <f t="shared" si="6"/>
        <v>110.79619999999997</v>
      </c>
      <c r="P8" s="26">
        <v>860</v>
      </c>
      <c r="Q8" s="36">
        <f t="shared" si="7"/>
        <v>430</v>
      </c>
      <c r="R8" s="37">
        <f t="shared" ref="R8:R70" si="12">P8/2</f>
        <v>430</v>
      </c>
      <c r="S8" s="28"/>
      <c r="U8" s="2">
        <f t="shared" si="8"/>
        <v>11.045714564217908</v>
      </c>
      <c r="V8" s="2">
        <f t="shared" si="9"/>
        <v>3.2837155064884893</v>
      </c>
      <c r="W8" s="2">
        <f>VLOOKUP(A8,[1]TDSheet!$A:$X,24,0)</f>
        <v>91.612400000000008</v>
      </c>
      <c r="X8" s="2">
        <f>VLOOKUP(A8,[1]TDSheet!$A:$Y,25,0)</f>
        <v>84.515799999999999</v>
      </c>
      <c r="Y8" s="2">
        <f>VLOOKUP(A8,[1]TDSheet!$A:$P,16,0)</f>
        <v>99.413399999999982</v>
      </c>
      <c r="AA8" s="2">
        <f t="shared" si="10"/>
        <v>430</v>
      </c>
      <c r="AB8" s="2">
        <f t="shared" si="11"/>
        <v>430</v>
      </c>
    </row>
    <row r="9" spans="1:28" ht="11.1" customHeight="1" x14ac:dyDescent="0.2">
      <c r="A9" s="8" t="s">
        <v>12</v>
      </c>
      <c r="B9" s="8" t="s">
        <v>9</v>
      </c>
      <c r="C9" s="9">
        <v>128.49</v>
      </c>
      <c r="D9" s="9">
        <v>160.94499999999999</v>
      </c>
      <c r="E9" s="9">
        <v>187.59</v>
      </c>
      <c r="F9" s="9">
        <v>101.04300000000001</v>
      </c>
      <c r="G9" s="23">
        <f>VLOOKUP(A9,[1]TDSheet!$A:$H,8,0)</f>
        <v>1</v>
      </c>
      <c r="H9" s="2">
        <f>VLOOKUP(A9,[1]TDSheet!$A:$I,9,0)</f>
        <v>40</v>
      </c>
      <c r="I9" s="2">
        <f>VLOOKUP(A9,[2]Мелитополь!$A:$E,4,0)</f>
        <v>174.8</v>
      </c>
      <c r="J9" s="2">
        <f t="shared" si="4"/>
        <v>12.789999999999992</v>
      </c>
      <c r="K9" s="2">
        <f t="shared" si="5"/>
        <v>187.59</v>
      </c>
      <c r="N9" s="2">
        <f>VLOOKUP(A9,[1]TDSheet!$A:$Q,17,0)</f>
        <v>169.73239999999998</v>
      </c>
      <c r="O9" s="2">
        <f t="shared" si="6"/>
        <v>37.518000000000001</v>
      </c>
      <c r="P9" s="26">
        <v>140</v>
      </c>
      <c r="Q9" s="36">
        <f t="shared" si="7"/>
        <v>70</v>
      </c>
      <c r="R9" s="37">
        <f t="shared" si="12"/>
        <v>70</v>
      </c>
      <c r="S9" s="28"/>
      <c r="U9" s="2">
        <f t="shared" si="8"/>
        <v>10.948755264139878</v>
      </c>
      <c r="V9" s="2">
        <f t="shared" si="9"/>
        <v>7.2172130710592244</v>
      </c>
      <c r="W9" s="2">
        <f>VLOOKUP(A9,[1]TDSheet!$A:$X,24,0)</f>
        <v>37.763800000000003</v>
      </c>
      <c r="X9" s="2">
        <f>VLOOKUP(A9,[1]TDSheet!$A:$Y,25,0)</f>
        <v>40.340400000000002</v>
      </c>
      <c r="Y9" s="2">
        <f>VLOOKUP(A9,[1]TDSheet!$A:$P,16,0)</f>
        <v>43.6096</v>
      </c>
      <c r="AA9" s="2">
        <f t="shared" si="10"/>
        <v>70</v>
      </c>
      <c r="AB9" s="2">
        <f t="shared" si="11"/>
        <v>70</v>
      </c>
    </row>
    <row r="10" spans="1:28" ht="11.1" customHeight="1" x14ac:dyDescent="0.2">
      <c r="A10" s="8" t="s">
        <v>13</v>
      </c>
      <c r="B10" s="8" t="s">
        <v>14</v>
      </c>
      <c r="C10" s="9">
        <v>151</v>
      </c>
      <c r="D10" s="9">
        <v>43.392000000000003</v>
      </c>
      <c r="E10" s="9">
        <v>171.392</v>
      </c>
      <c r="F10" s="9">
        <v>23</v>
      </c>
      <c r="G10" s="23">
        <f>VLOOKUP(A10,[1]TDSheet!$A:$H,8,0)</f>
        <v>0.45</v>
      </c>
      <c r="H10" s="2">
        <f>VLOOKUP(A10,[1]TDSheet!$A:$I,9,0)</f>
        <v>45</v>
      </c>
      <c r="I10" s="2">
        <f>VLOOKUP(A10,[2]Мелитополь!$A:$E,4,0)</f>
        <v>166</v>
      </c>
      <c r="J10" s="2">
        <f t="shared" si="4"/>
        <v>5.3919999999999959</v>
      </c>
      <c r="K10" s="2">
        <f t="shared" si="5"/>
        <v>171.392</v>
      </c>
      <c r="O10" s="2">
        <f t="shared" si="6"/>
        <v>34.278399999999998</v>
      </c>
      <c r="P10" s="26">
        <v>285</v>
      </c>
      <c r="Q10" s="36">
        <f t="shared" si="7"/>
        <v>140</v>
      </c>
      <c r="R10" s="37">
        <v>145</v>
      </c>
      <c r="S10" s="28"/>
      <c r="U10" s="2">
        <f t="shared" si="8"/>
        <v>8.985250186706498</v>
      </c>
      <c r="V10" s="2">
        <f t="shared" si="9"/>
        <v>0.6709764749813294</v>
      </c>
      <c r="W10" s="2">
        <f>VLOOKUP(A10,[1]TDSheet!$A:$X,24,0)</f>
        <v>31.8</v>
      </c>
      <c r="X10" s="2">
        <f>VLOOKUP(A10,[1]TDSheet!$A:$Y,25,0)</f>
        <v>26.4</v>
      </c>
      <c r="Y10" s="2">
        <f>VLOOKUP(A10,[1]TDSheet!$A:$P,16,0)</f>
        <v>19.399999999999999</v>
      </c>
      <c r="AA10" s="2">
        <f t="shared" si="10"/>
        <v>63</v>
      </c>
      <c r="AB10" s="2">
        <f t="shared" si="11"/>
        <v>65.25</v>
      </c>
    </row>
    <row r="11" spans="1:28" ht="11.1" customHeight="1" x14ac:dyDescent="0.2">
      <c r="A11" s="8" t="s">
        <v>15</v>
      </c>
      <c r="B11" s="8" t="s">
        <v>14</v>
      </c>
      <c r="C11" s="9">
        <v>63</v>
      </c>
      <c r="D11" s="9">
        <v>70</v>
      </c>
      <c r="E11" s="9">
        <v>85</v>
      </c>
      <c r="F11" s="9">
        <v>48</v>
      </c>
      <c r="G11" s="23">
        <f>VLOOKUP(A11,[1]TDSheet!$A:$H,8,0)</f>
        <v>0.5</v>
      </c>
      <c r="H11" s="2">
        <f>VLOOKUP(A11,[1]TDSheet!$A:$I,9,0)</f>
        <v>60</v>
      </c>
      <c r="I11" s="2">
        <f>VLOOKUP(A11,[2]Мелитополь!$A:$E,4,0)</f>
        <v>38</v>
      </c>
      <c r="J11" s="2">
        <f t="shared" si="4"/>
        <v>47</v>
      </c>
      <c r="K11" s="2">
        <f t="shared" si="5"/>
        <v>35</v>
      </c>
      <c r="L11" s="2">
        <f>VLOOKUP(A11,[3]TDSheet!$A:$N,7,0)</f>
        <v>50</v>
      </c>
      <c r="O11" s="2">
        <f t="shared" si="6"/>
        <v>7</v>
      </c>
      <c r="P11" s="26">
        <v>30</v>
      </c>
      <c r="Q11" s="36">
        <f t="shared" si="7"/>
        <v>30</v>
      </c>
      <c r="R11" s="37"/>
      <c r="S11" s="28"/>
      <c r="U11" s="2">
        <f t="shared" si="8"/>
        <v>11.142857142857142</v>
      </c>
      <c r="V11" s="2">
        <f t="shared" si="9"/>
        <v>6.8571428571428568</v>
      </c>
      <c r="W11" s="2">
        <f>VLOOKUP(A11,[1]TDSheet!$A:$X,24,0)</f>
        <v>10.554399999999999</v>
      </c>
      <c r="X11" s="2">
        <f>VLOOKUP(A11,[1]TDSheet!$A:$Y,25,0)</f>
        <v>10.4</v>
      </c>
      <c r="Y11" s="2">
        <f>VLOOKUP(A11,[1]TDSheet!$A:$P,16,0)</f>
        <v>8</v>
      </c>
      <c r="AA11" s="2">
        <f t="shared" si="10"/>
        <v>15</v>
      </c>
      <c r="AB11" s="2">
        <f t="shared" si="11"/>
        <v>0</v>
      </c>
    </row>
    <row r="12" spans="1:28" ht="11.1" customHeight="1" x14ac:dyDescent="0.2">
      <c r="A12" s="8" t="s">
        <v>16</v>
      </c>
      <c r="B12" s="8" t="s">
        <v>14</v>
      </c>
      <c r="C12" s="9">
        <v>150</v>
      </c>
      <c r="D12" s="9">
        <v>45</v>
      </c>
      <c r="E12" s="9">
        <v>187</v>
      </c>
      <c r="F12" s="9">
        <v>7</v>
      </c>
      <c r="G12" s="23">
        <f>VLOOKUP(A12,[1]TDSheet!$A:$H,8,0)</f>
        <v>0.17</v>
      </c>
      <c r="H12" s="2">
        <f>VLOOKUP(A12,[1]TDSheet!$A:$I,9,0)</f>
        <v>120</v>
      </c>
      <c r="I12" s="2">
        <f>VLOOKUP(A12,[2]Мелитополь!$A:$E,4,0)</f>
        <v>194</v>
      </c>
      <c r="J12" s="2">
        <f t="shared" si="4"/>
        <v>-7</v>
      </c>
      <c r="K12" s="2">
        <f t="shared" si="5"/>
        <v>37</v>
      </c>
      <c r="L12" s="2">
        <f>VLOOKUP(A12,[3]TDSheet!$A:$N,7,0)</f>
        <v>150</v>
      </c>
      <c r="N12" s="2">
        <f>VLOOKUP(A12,[1]TDSheet!$A:$Q,17,0)</f>
        <v>12.600000000000001</v>
      </c>
      <c r="O12" s="2">
        <f t="shared" si="6"/>
        <v>7.4</v>
      </c>
      <c r="P12" s="26">
        <v>60</v>
      </c>
      <c r="Q12" s="36">
        <f t="shared" si="7"/>
        <v>30</v>
      </c>
      <c r="R12" s="37">
        <f t="shared" si="12"/>
        <v>30</v>
      </c>
      <c r="S12" s="28"/>
      <c r="U12" s="2">
        <f t="shared" si="8"/>
        <v>10.756756756756756</v>
      </c>
      <c r="V12" s="2">
        <f t="shared" si="9"/>
        <v>2.6486486486486487</v>
      </c>
      <c r="W12" s="2">
        <f>VLOOKUP(A12,[1]TDSheet!$A:$X,24,0)</f>
        <v>4.2</v>
      </c>
      <c r="X12" s="2">
        <f>VLOOKUP(A12,[1]TDSheet!$A:$Y,25,0)</f>
        <v>7.2</v>
      </c>
      <c r="Y12" s="2">
        <f>VLOOKUP(A12,[1]TDSheet!$A:$P,16,0)</f>
        <v>6.4</v>
      </c>
      <c r="AA12" s="2">
        <f t="shared" si="10"/>
        <v>5.1000000000000005</v>
      </c>
      <c r="AB12" s="2">
        <f t="shared" si="11"/>
        <v>5.1000000000000005</v>
      </c>
    </row>
    <row r="13" spans="1:28" ht="11.1" customHeight="1" x14ac:dyDescent="0.2">
      <c r="A13" s="8" t="s">
        <v>17</v>
      </c>
      <c r="B13" s="8" t="s">
        <v>14</v>
      </c>
      <c r="C13" s="9">
        <v>127</v>
      </c>
      <c r="D13" s="9"/>
      <c r="E13" s="9">
        <v>122</v>
      </c>
      <c r="F13" s="9">
        <v>3</v>
      </c>
      <c r="G13" s="23">
        <f>VLOOKUP(A13,[1]TDSheet!$A:$H,8,0)</f>
        <v>0.42</v>
      </c>
      <c r="H13" s="2">
        <f>VLOOKUP(A13,[1]TDSheet!$A:$I,9,0)</f>
        <v>35</v>
      </c>
      <c r="I13" s="2">
        <f>VLOOKUP(A13,[2]Мелитополь!$A:$E,4,0)</f>
        <v>121</v>
      </c>
      <c r="J13" s="2">
        <f t="shared" si="4"/>
        <v>1</v>
      </c>
      <c r="K13" s="2">
        <f t="shared" si="5"/>
        <v>122</v>
      </c>
      <c r="N13" s="2">
        <f>VLOOKUP(A13,[1]TDSheet!$A:$Q,17,0)</f>
        <v>37.400000000000006</v>
      </c>
      <c r="O13" s="2">
        <f t="shared" si="6"/>
        <v>24.4</v>
      </c>
      <c r="P13" s="26">
        <v>155</v>
      </c>
      <c r="Q13" s="36">
        <f t="shared" si="7"/>
        <v>77.5</v>
      </c>
      <c r="R13" s="37">
        <f t="shared" si="12"/>
        <v>77.5</v>
      </c>
      <c r="S13" s="28"/>
      <c r="U13" s="2">
        <f t="shared" si="8"/>
        <v>8.0081967213114762</v>
      </c>
      <c r="V13" s="2">
        <f t="shared" si="9"/>
        <v>1.6557377049180331</v>
      </c>
      <c r="W13" s="2">
        <f>VLOOKUP(A13,[1]TDSheet!$A:$X,24,0)</f>
        <v>24.6</v>
      </c>
      <c r="X13" s="2">
        <f>VLOOKUP(A13,[1]TDSheet!$A:$Y,25,0)</f>
        <v>14</v>
      </c>
      <c r="Y13" s="2">
        <f>VLOOKUP(A13,[1]TDSheet!$A:$P,16,0)</f>
        <v>20.2</v>
      </c>
      <c r="AA13" s="2">
        <f t="shared" si="10"/>
        <v>32.549999999999997</v>
      </c>
      <c r="AB13" s="2">
        <f t="shared" si="11"/>
        <v>32.549999999999997</v>
      </c>
    </row>
    <row r="14" spans="1:28" ht="11.1" customHeight="1" x14ac:dyDescent="0.2">
      <c r="A14" s="8" t="s">
        <v>18</v>
      </c>
      <c r="B14" s="8" t="s">
        <v>14</v>
      </c>
      <c r="C14" s="9">
        <v>100</v>
      </c>
      <c r="D14" s="9">
        <v>30</v>
      </c>
      <c r="E14" s="9">
        <v>87</v>
      </c>
      <c r="F14" s="9">
        <v>33</v>
      </c>
      <c r="G14" s="23">
        <f>VLOOKUP(A14,[1]TDSheet!$A:$H,8,0)</f>
        <v>0.42</v>
      </c>
      <c r="H14" s="2">
        <f>VLOOKUP(A14,[1]TDSheet!$A:$I,9,0)</f>
        <v>35</v>
      </c>
      <c r="I14" s="2">
        <f>VLOOKUP(A14,[2]Мелитополь!$A:$E,4,0)</f>
        <v>94</v>
      </c>
      <c r="J14" s="2">
        <f t="shared" si="4"/>
        <v>-7</v>
      </c>
      <c r="K14" s="2">
        <f t="shared" si="5"/>
        <v>87</v>
      </c>
      <c r="N14" s="2">
        <f>VLOOKUP(A14,[1]TDSheet!$A:$Q,17,0)</f>
        <v>46.799999999999983</v>
      </c>
      <c r="O14" s="2">
        <f t="shared" si="6"/>
        <v>17.399999999999999</v>
      </c>
      <c r="P14" s="26">
        <v>60</v>
      </c>
      <c r="Q14" s="36">
        <f t="shared" si="7"/>
        <v>30</v>
      </c>
      <c r="R14" s="37">
        <f t="shared" si="12"/>
        <v>30</v>
      </c>
      <c r="S14" s="28"/>
      <c r="U14" s="2">
        <f t="shared" si="8"/>
        <v>8.0344827586206886</v>
      </c>
      <c r="V14" s="2">
        <f t="shared" si="9"/>
        <v>4.5862068965517233</v>
      </c>
      <c r="W14" s="2">
        <f>VLOOKUP(A14,[1]TDSheet!$A:$X,24,0)</f>
        <v>22.2</v>
      </c>
      <c r="X14" s="2">
        <f>VLOOKUP(A14,[1]TDSheet!$A:$Y,25,0)</f>
        <v>20</v>
      </c>
      <c r="Y14" s="2">
        <f>VLOOKUP(A14,[1]TDSheet!$A:$P,16,0)</f>
        <v>22.4</v>
      </c>
      <c r="AA14" s="2">
        <f t="shared" si="10"/>
        <v>12.6</v>
      </c>
      <c r="AB14" s="2">
        <f t="shared" si="11"/>
        <v>12.6</v>
      </c>
    </row>
    <row r="15" spans="1:28" ht="21.95" customHeight="1" x14ac:dyDescent="0.2">
      <c r="A15" s="8" t="s">
        <v>19</v>
      </c>
      <c r="B15" s="8" t="s">
        <v>14</v>
      </c>
      <c r="C15" s="9">
        <v>70</v>
      </c>
      <c r="D15" s="9">
        <v>222</v>
      </c>
      <c r="E15" s="9">
        <v>241</v>
      </c>
      <c r="F15" s="9">
        <v>47</v>
      </c>
      <c r="G15" s="23">
        <f>VLOOKUP(A15,[1]TDSheet!$A:$H,8,0)</f>
        <v>0.35</v>
      </c>
      <c r="H15" s="2">
        <f>VLOOKUP(A15,[1]TDSheet!$A:$I,9,0)</f>
        <v>45</v>
      </c>
      <c r="I15" s="2">
        <f>VLOOKUP(A15,[2]Мелитополь!$A:$E,4,0)</f>
        <v>206</v>
      </c>
      <c r="J15" s="2">
        <f t="shared" si="4"/>
        <v>35</v>
      </c>
      <c r="K15" s="2">
        <f t="shared" si="5"/>
        <v>181</v>
      </c>
      <c r="L15" s="2">
        <f>VLOOKUP(A15,[3]TDSheet!$A:$N,7,0)</f>
        <v>60</v>
      </c>
      <c r="O15" s="2">
        <f t="shared" si="6"/>
        <v>36.200000000000003</v>
      </c>
      <c r="P15" s="26">
        <v>280</v>
      </c>
      <c r="Q15" s="36">
        <f t="shared" si="7"/>
        <v>140</v>
      </c>
      <c r="R15" s="37">
        <f t="shared" si="12"/>
        <v>140</v>
      </c>
      <c r="S15" s="28"/>
      <c r="U15" s="2">
        <f t="shared" si="8"/>
        <v>9.0331491712707184</v>
      </c>
      <c r="V15" s="2">
        <f t="shared" si="9"/>
        <v>1.298342541436464</v>
      </c>
      <c r="W15" s="2">
        <f>VLOOKUP(A15,[1]TDSheet!$A:$X,24,0)</f>
        <v>18.2</v>
      </c>
      <c r="X15" s="2">
        <f>VLOOKUP(A15,[1]TDSheet!$A:$Y,25,0)</f>
        <v>25</v>
      </c>
      <c r="Y15" s="2">
        <f>VLOOKUP(A15,[1]TDSheet!$A:$P,16,0)</f>
        <v>9</v>
      </c>
      <c r="AA15" s="2">
        <f t="shared" si="10"/>
        <v>49</v>
      </c>
      <c r="AB15" s="2">
        <f t="shared" si="11"/>
        <v>49</v>
      </c>
    </row>
    <row r="16" spans="1:28" ht="21.95" customHeight="1" x14ac:dyDescent="0.2">
      <c r="A16" s="8" t="s">
        <v>20</v>
      </c>
      <c r="B16" s="8" t="s">
        <v>14</v>
      </c>
      <c r="C16" s="9">
        <v>130</v>
      </c>
      <c r="D16" s="9">
        <v>252</v>
      </c>
      <c r="E16" s="9">
        <v>298</v>
      </c>
      <c r="F16" s="9">
        <v>82</v>
      </c>
      <c r="G16" s="23">
        <f>VLOOKUP(A16,[1]TDSheet!$A:$H,8,0)</f>
        <v>0.35</v>
      </c>
      <c r="H16" s="2">
        <f>VLOOKUP(A16,[1]TDSheet!$A:$I,9,0)</f>
        <v>45</v>
      </c>
      <c r="I16" s="2">
        <f>VLOOKUP(A16,[2]Мелитополь!$A:$E,4,0)</f>
        <v>237</v>
      </c>
      <c r="J16" s="2">
        <f t="shared" si="4"/>
        <v>61</v>
      </c>
      <c r="K16" s="2">
        <f t="shared" si="5"/>
        <v>238</v>
      </c>
      <c r="L16" s="2">
        <f>VLOOKUP(A16,[3]TDSheet!$A:$N,7,0)</f>
        <v>60</v>
      </c>
      <c r="O16" s="2">
        <f t="shared" si="6"/>
        <v>47.6</v>
      </c>
      <c r="P16" s="26">
        <v>390</v>
      </c>
      <c r="Q16" s="36">
        <f t="shared" si="7"/>
        <v>195</v>
      </c>
      <c r="R16" s="37">
        <f t="shared" si="12"/>
        <v>195</v>
      </c>
      <c r="S16" s="28"/>
      <c r="U16" s="2">
        <f t="shared" si="8"/>
        <v>9.9159663865546221</v>
      </c>
      <c r="V16" s="2">
        <f t="shared" si="9"/>
        <v>1.722689075630252</v>
      </c>
      <c r="W16" s="2">
        <f>VLOOKUP(A16,[1]TDSheet!$A:$X,24,0)</f>
        <v>27.2</v>
      </c>
      <c r="X16" s="2">
        <f>VLOOKUP(A16,[1]TDSheet!$A:$Y,25,0)</f>
        <v>34.4</v>
      </c>
      <c r="Y16" s="2">
        <f>VLOOKUP(A16,[1]TDSheet!$A:$P,16,0)</f>
        <v>18.600000000000001</v>
      </c>
      <c r="AA16" s="2">
        <f t="shared" si="10"/>
        <v>68.25</v>
      </c>
      <c r="AB16" s="2">
        <f t="shared" si="11"/>
        <v>68.25</v>
      </c>
    </row>
    <row r="17" spans="1:28" ht="11.1" customHeight="1" x14ac:dyDescent="0.2">
      <c r="A17" s="8" t="s">
        <v>21</v>
      </c>
      <c r="B17" s="8" t="s">
        <v>9</v>
      </c>
      <c r="C17" s="9">
        <v>0.02</v>
      </c>
      <c r="D17" s="9">
        <v>478.762</v>
      </c>
      <c r="E17" s="9">
        <v>478.95400000000001</v>
      </c>
      <c r="F17" s="9">
        <v>-0.192</v>
      </c>
      <c r="G17" s="23">
        <f>VLOOKUP(A17,[1]TDSheet!$A:$H,8,0)</f>
        <v>1</v>
      </c>
      <c r="H17" s="2">
        <f>VLOOKUP(A17,[1]TDSheet!$A:$I,9,0)</f>
        <v>55</v>
      </c>
      <c r="I17" s="2">
        <f>VLOOKUP(A17,[2]Мелитополь!$A:$E,4,0)</f>
        <v>384.15</v>
      </c>
      <c r="J17" s="2">
        <f t="shared" si="4"/>
        <v>94.80400000000003</v>
      </c>
      <c r="K17" s="2">
        <f t="shared" si="5"/>
        <v>322.28800000000001</v>
      </c>
      <c r="L17" s="2">
        <f>VLOOKUP(A17,[3]TDSheet!$A:$N,7,0)</f>
        <v>156.666</v>
      </c>
      <c r="N17" s="2">
        <f>VLOOKUP(A17,[1]TDSheet!$A:$Q,17,0)</f>
        <v>192.80119999999999</v>
      </c>
      <c r="O17" s="2">
        <f t="shared" si="6"/>
        <v>64.457599999999999</v>
      </c>
      <c r="P17" s="26">
        <v>510</v>
      </c>
      <c r="Q17" s="36">
        <f t="shared" si="7"/>
        <v>255</v>
      </c>
      <c r="R17" s="37">
        <f t="shared" si="12"/>
        <v>255</v>
      </c>
      <c r="S17" s="28"/>
      <c r="U17" s="2">
        <f t="shared" si="8"/>
        <v>10.900331380628506</v>
      </c>
      <c r="V17" s="2">
        <f t="shared" si="9"/>
        <v>2.9881534528123912</v>
      </c>
      <c r="W17" s="2">
        <f>VLOOKUP(A17,[1]TDSheet!$A:$X,24,0)</f>
        <v>41.586200000000005</v>
      </c>
      <c r="X17" s="2">
        <f>VLOOKUP(A17,[1]TDSheet!$A:$Y,25,0)</f>
        <v>53.918800000000012</v>
      </c>
      <c r="Y17" s="2">
        <f>VLOOKUP(A17,[1]TDSheet!$A:$P,16,0)</f>
        <v>55.866799999999998</v>
      </c>
      <c r="AA17" s="2">
        <f t="shared" si="10"/>
        <v>255</v>
      </c>
      <c r="AB17" s="2">
        <f t="shared" si="11"/>
        <v>255</v>
      </c>
    </row>
    <row r="18" spans="1:28" ht="11.1" customHeight="1" x14ac:dyDescent="0.2">
      <c r="A18" s="8" t="s">
        <v>22</v>
      </c>
      <c r="B18" s="8" t="s">
        <v>9</v>
      </c>
      <c r="C18" s="9">
        <v>2142.5909999999999</v>
      </c>
      <c r="D18" s="9">
        <v>2220.3609999999999</v>
      </c>
      <c r="E18" s="9">
        <v>3947.6489999999999</v>
      </c>
      <c r="F18" s="9">
        <v>409.911</v>
      </c>
      <c r="G18" s="23">
        <f>VLOOKUP(A18,[1]TDSheet!$A:$H,8,0)</f>
        <v>1</v>
      </c>
      <c r="H18" s="2">
        <f>VLOOKUP(A18,[1]TDSheet!$A:$I,9,0)</f>
        <v>50</v>
      </c>
      <c r="I18" s="2">
        <f>VLOOKUP(A18,[2]Мелитополь!$A:$E,4,0)</f>
        <v>3963.5</v>
      </c>
      <c r="J18" s="2">
        <f t="shared" si="4"/>
        <v>-15.851000000000113</v>
      </c>
      <c r="K18" s="2">
        <f t="shared" si="5"/>
        <v>3947.6489999999999</v>
      </c>
      <c r="N18" s="2">
        <f>VLOOKUP(A18,[1]TDSheet!$A:$Q,17,0)</f>
        <v>2400</v>
      </c>
      <c r="O18" s="2">
        <f t="shared" si="6"/>
        <v>789.52980000000002</v>
      </c>
      <c r="P18" s="26">
        <v>5850</v>
      </c>
      <c r="Q18" s="36">
        <f t="shared" si="7"/>
        <v>2925</v>
      </c>
      <c r="R18" s="37">
        <f t="shared" si="12"/>
        <v>2925</v>
      </c>
      <c r="S18" s="28"/>
      <c r="U18" s="2">
        <f t="shared" si="8"/>
        <v>10.968440963216334</v>
      </c>
      <c r="V18" s="2">
        <f t="shared" si="9"/>
        <v>3.5589676285809606</v>
      </c>
      <c r="W18" s="2">
        <f>VLOOKUP(A18,[1]TDSheet!$A:$X,24,0)</f>
        <v>496.46739999999988</v>
      </c>
      <c r="X18" s="2">
        <f>VLOOKUP(A18,[1]TDSheet!$A:$Y,25,0)</f>
        <v>620.19820000000004</v>
      </c>
      <c r="Y18" s="2">
        <f>VLOOKUP(A18,[1]TDSheet!$A:$P,16,0)</f>
        <v>628.19420000000002</v>
      </c>
      <c r="AA18" s="2">
        <f t="shared" si="10"/>
        <v>2925</v>
      </c>
      <c r="AB18" s="2">
        <f t="shared" si="11"/>
        <v>2925</v>
      </c>
    </row>
    <row r="19" spans="1:28" ht="11.1" customHeight="1" x14ac:dyDescent="0.2">
      <c r="A19" s="8" t="s">
        <v>23</v>
      </c>
      <c r="B19" s="8" t="s">
        <v>9</v>
      </c>
      <c r="C19" s="9">
        <v>663.15800000000002</v>
      </c>
      <c r="D19" s="9">
        <v>777.85199999999998</v>
      </c>
      <c r="E19" s="9">
        <v>1317.174</v>
      </c>
      <c r="F19" s="9">
        <v>112.44</v>
      </c>
      <c r="G19" s="23">
        <f>VLOOKUP(A19,[1]TDSheet!$A:$H,8,0)</f>
        <v>1</v>
      </c>
      <c r="H19" s="2">
        <f>VLOOKUP(A19,[1]TDSheet!$A:$I,9,0)</f>
        <v>55</v>
      </c>
      <c r="I19" s="2">
        <f>VLOOKUP(A19,[2]Мелитополь!$A:$E,4,0)</f>
        <v>1160.19</v>
      </c>
      <c r="J19" s="2">
        <f t="shared" si="4"/>
        <v>156.98399999999992</v>
      </c>
      <c r="K19" s="2">
        <f t="shared" si="5"/>
        <v>452.60399999999993</v>
      </c>
      <c r="L19" s="2">
        <f>VLOOKUP(A19,[3]TDSheet!$A:$N,7,0)</f>
        <v>864.57</v>
      </c>
      <c r="N19" s="2">
        <f>VLOOKUP(A19,[1]TDSheet!$A:$Q,17,0)</f>
        <v>153.82519999999988</v>
      </c>
      <c r="O19" s="2">
        <f t="shared" si="6"/>
        <v>90.52079999999998</v>
      </c>
      <c r="P19" s="26">
        <v>730</v>
      </c>
      <c r="Q19" s="36">
        <f t="shared" si="7"/>
        <v>365</v>
      </c>
      <c r="R19" s="37">
        <f t="shared" si="12"/>
        <v>365</v>
      </c>
      <c r="S19" s="28"/>
      <c r="U19" s="2">
        <f t="shared" si="8"/>
        <v>11.005925709892091</v>
      </c>
      <c r="V19" s="2">
        <f t="shared" si="9"/>
        <v>2.9414808530194159</v>
      </c>
      <c r="W19" s="2">
        <f>VLOOKUP(A19,[1]TDSheet!$A:$X,24,0)</f>
        <v>72.902199999999993</v>
      </c>
      <c r="X19" s="2">
        <f>VLOOKUP(A19,[1]TDSheet!$A:$Y,25,0)</f>
        <v>94.859000000000009</v>
      </c>
      <c r="Y19" s="2">
        <f>VLOOKUP(A19,[1]TDSheet!$A:$P,16,0)</f>
        <v>78.202799999999982</v>
      </c>
      <c r="AA19" s="2">
        <f t="shared" si="10"/>
        <v>365</v>
      </c>
      <c r="AB19" s="2">
        <f t="shared" si="11"/>
        <v>365</v>
      </c>
    </row>
    <row r="20" spans="1:28" ht="11.1" customHeight="1" x14ac:dyDescent="0.2">
      <c r="A20" s="8" t="s">
        <v>24</v>
      </c>
      <c r="B20" s="8" t="s">
        <v>9</v>
      </c>
      <c r="C20" s="9">
        <v>6581.0839999999998</v>
      </c>
      <c r="D20" s="9">
        <v>5423.15</v>
      </c>
      <c r="E20" s="9">
        <v>9268.7389999999996</v>
      </c>
      <c r="F20" s="9">
        <v>2730.08</v>
      </c>
      <c r="G20" s="23">
        <f>VLOOKUP(A20,[1]TDSheet!$A:$H,8,0)</f>
        <v>1</v>
      </c>
      <c r="H20" s="2">
        <f>VLOOKUP(A20,[1]TDSheet!$A:$I,9,0)</f>
        <v>60</v>
      </c>
      <c r="I20" s="2">
        <f>VLOOKUP(A20,[2]Мелитополь!$A:$E,4,0)</f>
        <v>9084.58</v>
      </c>
      <c r="J20" s="2">
        <f t="shared" si="4"/>
        <v>184.15899999999965</v>
      </c>
      <c r="K20" s="2">
        <f t="shared" si="5"/>
        <v>5745.8589999999995</v>
      </c>
      <c r="L20" s="2">
        <f>VLOOKUP(A20,[3]TDSheet!$A:$N,7,0)</f>
        <v>3522.88</v>
      </c>
      <c r="N20" s="2">
        <f>VLOOKUP(A20,[1]TDSheet!$A:$Q,17,0)</f>
        <v>4700</v>
      </c>
      <c r="O20" s="2">
        <f t="shared" si="6"/>
        <v>1149.1717999999998</v>
      </c>
      <c r="P20" s="26">
        <v>5200</v>
      </c>
      <c r="Q20" s="36">
        <f t="shared" si="7"/>
        <v>2600</v>
      </c>
      <c r="R20" s="37">
        <f t="shared" si="12"/>
        <v>2600</v>
      </c>
      <c r="S20" s="28"/>
      <c r="U20" s="2">
        <f t="shared" si="8"/>
        <v>10.990593399524773</v>
      </c>
      <c r="V20" s="2">
        <f t="shared" si="9"/>
        <v>6.465595483634389</v>
      </c>
      <c r="W20" s="2">
        <f>VLOOKUP(A20,[1]TDSheet!$A:$X,24,0)</f>
        <v>718.48019999999997</v>
      </c>
      <c r="X20" s="2">
        <f>VLOOKUP(A20,[1]TDSheet!$A:$Y,25,0)</f>
        <v>801.92740000000003</v>
      </c>
      <c r="Y20" s="2">
        <f>VLOOKUP(A20,[1]TDSheet!$A:$P,16,0)</f>
        <v>970.44760000000008</v>
      </c>
      <c r="AA20" s="2">
        <f t="shared" si="10"/>
        <v>2600</v>
      </c>
      <c r="AB20" s="2">
        <f t="shared" si="11"/>
        <v>2600</v>
      </c>
    </row>
    <row r="21" spans="1:28" ht="11.1" customHeight="1" x14ac:dyDescent="0.2">
      <c r="A21" s="8" t="s">
        <v>25</v>
      </c>
      <c r="B21" s="8" t="s">
        <v>9</v>
      </c>
      <c r="C21" s="9">
        <v>26.015999999999998</v>
      </c>
      <c r="D21" s="9">
        <v>171.82</v>
      </c>
      <c r="E21" s="9">
        <v>156.19399999999999</v>
      </c>
      <c r="F21" s="9">
        <v>34.201999999999998</v>
      </c>
      <c r="G21" s="23">
        <f>VLOOKUP(A21,[1]TDSheet!$A:$H,8,0)</f>
        <v>1</v>
      </c>
      <c r="H21" s="2">
        <f>VLOOKUP(A21,[1]TDSheet!$A:$I,9,0)</f>
        <v>50</v>
      </c>
      <c r="I21" s="2">
        <f>VLOOKUP(A21,[2]Мелитополь!$A:$E,4,0)</f>
        <v>53</v>
      </c>
      <c r="J21" s="2">
        <f t="shared" si="4"/>
        <v>103.19399999999999</v>
      </c>
      <c r="K21" s="2">
        <f t="shared" si="5"/>
        <v>56.003999999999991</v>
      </c>
      <c r="L21" s="2">
        <f>VLOOKUP(A21,[3]TDSheet!$A:$N,7,0)</f>
        <v>100.19</v>
      </c>
      <c r="N21" s="2">
        <f>VLOOKUP(A21,[1]TDSheet!$A:$Q,17,0)</f>
        <v>77.938800000000001</v>
      </c>
      <c r="O21" s="2">
        <f t="shared" si="6"/>
        <v>11.200799999999997</v>
      </c>
      <c r="P21" s="26">
        <v>10</v>
      </c>
      <c r="Q21" s="36">
        <f t="shared" si="7"/>
        <v>10</v>
      </c>
      <c r="R21" s="37"/>
      <c r="S21" s="28"/>
      <c r="U21" s="2">
        <f t="shared" si="8"/>
        <v>10.904649667880868</v>
      </c>
      <c r="V21" s="2">
        <f t="shared" si="9"/>
        <v>10.011856295978861</v>
      </c>
      <c r="W21" s="2">
        <f>VLOOKUP(A21,[1]TDSheet!$A:$X,24,0)</f>
        <v>13.034800000000001</v>
      </c>
      <c r="X21" s="2">
        <f>VLOOKUP(A21,[1]TDSheet!$A:$Y,25,0)</f>
        <v>14.7964</v>
      </c>
      <c r="Y21" s="2">
        <f>VLOOKUP(A21,[1]TDSheet!$A:$P,16,0)</f>
        <v>17.7256</v>
      </c>
      <c r="AA21" s="2">
        <f t="shared" si="10"/>
        <v>10</v>
      </c>
      <c r="AB21" s="2">
        <f t="shared" si="11"/>
        <v>0</v>
      </c>
    </row>
    <row r="22" spans="1:28" ht="11.1" customHeight="1" x14ac:dyDescent="0.2">
      <c r="A22" s="8" t="s">
        <v>26</v>
      </c>
      <c r="B22" s="8" t="s">
        <v>9</v>
      </c>
      <c r="C22" s="9">
        <v>3.7999999999999999E-2</v>
      </c>
      <c r="D22" s="9">
        <v>744.03</v>
      </c>
      <c r="E22" s="9">
        <v>710.91600000000005</v>
      </c>
      <c r="F22" s="9">
        <v>32.305999999999997</v>
      </c>
      <c r="G22" s="23">
        <f>VLOOKUP(A22,[1]TDSheet!$A:$H,8,0)</f>
        <v>1</v>
      </c>
      <c r="H22" s="2">
        <f>VLOOKUP(A22,[1]TDSheet!$A:$I,9,0)</f>
        <v>55</v>
      </c>
      <c r="I22" s="2">
        <f>VLOOKUP(A22,[2]Мелитополь!$A:$E,4,0)</f>
        <v>479.35</v>
      </c>
      <c r="J22" s="2">
        <f t="shared" si="4"/>
        <v>231.56600000000003</v>
      </c>
      <c r="K22" s="2">
        <f t="shared" si="5"/>
        <v>408.36600000000004</v>
      </c>
      <c r="L22" s="2">
        <f>VLOOKUP(A22,[3]TDSheet!$A:$N,7,0)</f>
        <v>302.55</v>
      </c>
      <c r="N22" s="2">
        <f>VLOOKUP(A22,[1]TDSheet!$A:$Q,17,0)</f>
        <v>132.09680000000003</v>
      </c>
      <c r="O22" s="2">
        <f t="shared" si="6"/>
        <v>81.673200000000008</v>
      </c>
      <c r="P22" s="26">
        <v>650</v>
      </c>
      <c r="Q22" s="36">
        <f t="shared" si="7"/>
        <v>325</v>
      </c>
      <c r="R22" s="37">
        <f t="shared" si="12"/>
        <v>325</v>
      </c>
      <c r="S22" s="28"/>
      <c r="U22" s="2">
        <f t="shared" si="8"/>
        <v>9.9714814651562573</v>
      </c>
      <c r="V22" s="2">
        <f t="shared" si="9"/>
        <v>2.0129344754460461</v>
      </c>
      <c r="W22" s="2">
        <f>VLOOKUP(A22,[1]TDSheet!$A:$X,24,0)</f>
        <v>29.719799999999999</v>
      </c>
      <c r="X22" s="2">
        <f>VLOOKUP(A22,[1]TDSheet!$A:$Y,25,0)</f>
        <v>68.344799999999992</v>
      </c>
      <c r="Y22" s="2">
        <f>VLOOKUP(A22,[1]TDSheet!$A:$P,16,0)</f>
        <v>62.455200000000005</v>
      </c>
      <c r="AA22" s="2">
        <f t="shared" si="10"/>
        <v>325</v>
      </c>
      <c r="AB22" s="2">
        <f t="shared" si="11"/>
        <v>325</v>
      </c>
    </row>
    <row r="23" spans="1:28" ht="11.1" customHeight="1" x14ac:dyDescent="0.2">
      <c r="A23" s="8" t="s">
        <v>27</v>
      </c>
      <c r="B23" s="8" t="s">
        <v>9</v>
      </c>
      <c r="C23" s="9">
        <v>9515.9549999999999</v>
      </c>
      <c r="D23" s="9">
        <v>11026.786</v>
      </c>
      <c r="E23" s="9">
        <v>19591.422999999999</v>
      </c>
      <c r="F23" s="9">
        <v>943.44399999999996</v>
      </c>
      <c r="G23" s="23">
        <f>VLOOKUP(A23,[1]TDSheet!$A:$H,8,0)</f>
        <v>1</v>
      </c>
      <c r="H23" s="2">
        <f>VLOOKUP(A23,[1]TDSheet!$A:$I,9,0)</f>
        <v>60</v>
      </c>
      <c r="I23" s="2">
        <f>VLOOKUP(A23,[2]Мелитополь!$A:$E,4,0)</f>
        <v>14416.263999999999</v>
      </c>
      <c r="J23" s="2">
        <f t="shared" si="4"/>
        <v>5175.1589999999997</v>
      </c>
      <c r="K23" s="2">
        <f t="shared" si="5"/>
        <v>5394.3559999999998</v>
      </c>
      <c r="L23" s="2">
        <f>VLOOKUP(A23,[3]TDSheet!$A:$N,7,0)</f>
        <v>14197.066999999999</v>
      </c>
      <c r="N23" s="2">
        <f>VLOOKUP(A23,[1]TDSheet!$A:$Q,17,0)</f>
        <v>1500</v>
      </c>
      <c r="O23" s="2">
        <f t="shared" si="6"/>
        <v>1078.8712</v>
      </c>
      <c r="P23" s="26">
        <v>8350</v>
      </c>
      <c r="Q23" s="36">
        <f t="shared" si="7"/>
        <v>4175</v>
      </c>
      <c r="R23" s="37">
        <f t="shared" si="12"/>
        <v>4175</v>
      </c>
      <c r="S23" s="28"/>
      <c r="U23" s="2">
        <f t="shared" si="8"/>
        <v>10.004386065732405</v>
      </c>
      <c r="V23" s="2">
        <f t="shared" si="9"/>
        <v>2.2648152995464148</v>
      </c>
      <c r="W23" s="2">
        <f>VLOOKUP(A23,[1]TDSheet!$A:$X,24,0)</f>
        <v>625.2281999999999</v>
      </c>
      <c r="X23" s="2">
        <f>VLOOKUP(A23,[1]TDSheet!$A:$Y,25,0)</f>
        <v>957.63919999999996</v>
      </c>
      <c r="Y23" s="2">
        <f>VLOOKUP(A23,[1]TDSheet!$A:$P,16,0)</f>
        <v>387.00720000000001</v>
      </c>
      <c r="AA23" s="2">
        <f t="shared" si="10"/>
        <v>4175</v>
      </c>
      <c r="AB23" s="2">
        <f t="shared" si="11"/>
        <v>4175</v>
      </c>
    </row>
    <row r="24" spans="1:28" ht="11.1" customHeight="1" x14ac:dyDescent="0.2">
      <c r="A24" s="8" t="s">
        <v>28</v>
      </c>
      <c r="B24" s="8" t="s">
        <v>9</v>
      </c>
      <c r="C24" s="9">
        <v>4441.7950000000001</v>
      </c>
      <c r="D24" s="9">
        <v>2006.3910000000001</v>
      </c>
      <c r="E24" s="9">
        <v>4768.7849999999999</v>
      </c>
      <c r="F24" s="9">
        <v>1676.9010000000001</v>
      </c>
      <c r="G24" s="23">
        <f>VLOOKUP(A24,[1]TDSheet!$A:$H,8,0)</f>
        <v>1</v>
      </c>
      <c r="H24" s="2">
        <f>VLOOKUP(A24,[1]TDSheet!$A:$I,9,0)</f>
        <v>60</v>
      </c>
      <c r="I24" s="2">
        <f>VLOOKUP(A24,[2]Мелитополь!$A:$E,4,0)</f>
        <v>4796.1499999999996</v>
      </c>
      <c r="J24" s="2">
        <f t="shared" si="4"/>
        <v>-27.364999999999782</v>
      </c>
      <c r="K24" s="2">
        <f t="shared" si="5"/>
        <v>2545.6349999999998</v>
      </c>
      <c r="L24" s="2">
        <f>VLOOKUP(A24,[3]TDSheet!$A:$N,7,0)</f>
        <v>2223.15</v>
      </c>
      <c r="N24" s="2">
        <f>VLOOKUP(A24,[1]TDSheet!$A:$Q,17,0)</f>
        <v>1100</v>
      </c>
      <c r="O24" s="2">
        <f t="shared" si="6"/>
        <v>509.12699999999995</v>
      </c>
      <c r="P24" s="26">
        <v>2850</v>
      </c>
      <c r="Q24" s="36">
        <f t="shared" si="7"/>
        <v>1425</v>
      </c>
      <c r="R24" s="37">
        <f t="shared" si="12"/>
        <v>1425</v>
      </c>
      <c r="S24" s="28"/>
      <c r="U24" s="2">
        <f t="shared" si="8"/>
        <v>11.052057738049642</v>
      </c>
      <c r="V24" s="2">
        <f t="shared" si="9"/>
        <v>5.4542402976074733</v>
      </c>
      <c r="W24" s="2">
        <f>VLOOKUP(A24,[1]TDSheet!$A:$X,24,0)</f>
        <v>380.50079999999997</v>
      </c>
      <c r="X24" s="2">
        <f>VLOOKUP(A24,[1]TDSheet!$A:$Y,25,0)</f>
        <v>459.63479999999998</v>
      </c>
      <c r="Y24" s="2">
        <f>VLOOKUP(A24,[1]TDSheet!$A:$P,16,0)</f>
        <v>490.69239999999991</v>
      </c>
      <c r="AA24" s="2">
        <f t="shared" si="10"/>
        <v>1425</v>
      </c>
      <c r="AB24" s="2">
        <f t="shared" si="11"/>
        <v>1425</v>
      </c>
    </row>
    <row r="25" spans="1:28" ht="11.1" customHeight="1" x14ac:dyDescent="0.2">
      <c r="A25" s="8" t="s">
        <v>29</v>
      </c>
      <c r="B25" s="8" t="s">
        <v>9</v>
      </c>
      <c r="C25" s="9">
        <v>188.21600000000001</v>
      </c>
      <c r="D25" s="9">
        <v>780.63800000000003</v>
      </c>
      <c r="E25" s="9">
        <v>917.63400000000001</v>
      </c>
      <c r="F25" s="9">
        <v>51.165999999999997</v>
      </c>
      <c r="G25" s="23">
        <f>VLOOKUP(A25,[1]TDSheet!$A:$H,8,0)</f>
        <v>1</v>
      </c>
      <c r="H25" s="2">
        <f>VLOOKUP(A25,[1]TDSheet!$A:$I,9,0)</f>
        <v>60</v>
      </c>
      <c r="I25" s="2">
        <f>VLOOKUP(A25,[2]Мелитополь!$A:$E,4,0)</f>
        <v>555.4</v>
      </c>
      <c r="J25" s="2">
        <f t="shared" si="4"/>
        <v>362.23400000000004</v>
      </c>
      <c r="K25" s="2">
        <f t="shared" si="5"/>
        <v>563.74600000000009</v>
      </c>
      <c r="L25" s="2">
        <f>VLOOKUP(A25,[3]TDSheet!$A:$N,7,0)</f>
        <v>353.88799999999998</v>
      </c>
      <c r="N25" s="2">
        <f>VLOOKUP(A25,[1]TDSheet!$A:$Q,17,0)</f>
        <v>35.399999999999935</v>
      </c>
      <c r="O25" s="2">
        <f t="shared" si="6"/>
        <v>112.74920000000002</v>
      </c>
      <c r="P25" s="26">
        <v>930</v>
      </c>
      <c r="Q25" s="36">
        <f t="shared" si="7"/>
        <v>465</v>
      </c>
      <c r="R25" s="37">
        <f t="shared" si="12"/>
        <v>465</v>
      </c>
      <c r="S25" s="28"/>
      <c r="U25" s="2">
        <f t="shared" si="8"/>
        <v>9.0161704029829011</v>
      </c>
      <c r="V25" s="2">
        <f t="shared" si="9"/>
        <v>0.76777484895679893</v>
      </c>
      <c r="W25" s="2">
        <f>VLOOKUP(A25,[1]TDSheet!$A:$X,24,0)</f>
        <v>62.857600000000005</v>
      </c>
      <c r="X25" s="2">
        <f>VLOOKUP(A25,[1]TDSheet!$A:$Y,25,0)</f>
        <v>77.950199999999995</v>
      </c>
      <c r="Y25" s="2">
        <f>VLOOKUP(A25,[1]TDSheet!$A:$P,16,0)</f>
        <v>64.3</v>
      </c>
      <c r="AA25" s="2">
        <f t="shared" si="10"/>
        <v>465</v>
      </c>
      <c r="AB25" s="2">
        <f t="shared" si="11"/>
        <v>465</v>
      </c>
    </row>
    <row r="26" spans="1:28" ht="11.1" customHeight="1" x14ac:dyDescent="0.2">
      <c r="A26" s="8" t="s">
        <v>30</v>
      </c>
      <c r="B26" s="8" t="s">
        <v>9</v>
      </c>
      <c r="C26" s="9">
        <v>770.86800000000005</v>
      </c>
      <c r="D26" s="9"/>
      <c r="E26" s="9">
        <v>516.55600000000004</v>
      </c>
      <c r="F26" s="9">
        <v>252.435</v>
      </c>
      <c r="G26" s="23">
        <f>VLOOKUP(A26,[1]TDSheet!$A:$H,8,0)</f>
        <v>0</v>
      </c>
      <c r="H26" s="2" t="e">
        <f>VLOOKUP(A26,[1]TDSheet!$A:$I,9,0)</f>
        <v>#N/A</v>
      </c>
      <c r="I26" s="2">
        <f>VLOOKUP(A26,[2]Мелитополь!$A:$E,4,0)</f>
        <v>496.9</v>
      </c>
      <c r="J26" s="2">
        <f t="shared" si="4"/>
        <v>19.656000000000063</v>
      </c>
      <c r="K26" s="2">
        <f t="shared" si="5"/>
        <v>516.55600000000004</v>
      </c>
      <c r="O26" s="2">
        <f t="shared" si="6"/>
        <v>103.31120000000001</v>
      </c>
      <c r="P26" s="26"/>
      <c r="Q26" s="36">
        <f t="shared" si="7"/>
        <v>0</v>
      </c>
      <c r="R26" s="37">
        <f t="shared" si="12"/>
        <v>0</v>
      </c>
      <c r="S26" s="28"/>
      <c r="U26" s="2">
        <f t="shared" si="8"/>
        <v>2.4434427245061521</v>
      </c>
      <c r="V26" s="2">
        <f t="shared" si="9"/>
        <v>2.4434427245061521</v>
      </c>
      <c r="W26" s="2">
        <f>VLOOKUP(A26,[1]TDSheet!$A:$X,24,0)</f>
        <v>0</v>
      </c>
      <c r="X26" s="2">
        <f>VLOOKUP(A26,[1]TDSheet!$A:$Y,25,0)</f>
        <v>22.797599999999999</v>
      </c>
      <c r="Y26" s="2">
        <f>VLOOKUP(A26,[1]TDSheet!$A:$P,16,0)</f>
        <v>-0.16000000000000228</v>
      </c>
      <c r="AA26" s="2">
        <f t="shared" si="10"/>
        <v>0</v>
      </c>
      <c r="AB26" s="2">
        <f t="shared" si="11"/>
        <v>0</v>
      </c>
    </row>
    <row r="27" spans="1:28" ht="11.1" customHeight="1" x14ac:dyDescent="0.2">
      <c r="A27" s="8" t="s">
        <v>31</v>
      </c>
      <c r="B27" s="8" t="s">
        <v>9</v>
      </c>
      <c r="C27" s="9">
        <v>0.21199999999999999</v>
      </c>
      <c r="D27" s="9">
        <v>575.08100000000002</v>
      </c>
      <c r="E27" s="9">
        <v>496.90499999999997</v>
      </c>
      <c r="F27" s="9">
        <v>78.176000000000002</v>
      </c>
      <c r="G27" s="23">
        <f>VLOOKUP(A27,[1]TDSheet!$A:$H,8,0)</f>
        <v>1</v>
      </c>
      <c r="H27" s="2">
        <f>VLOOKUP(A27,[1]TDSheet!$A:$I,9,0)</f>
        <v>60</v>
      </c>
      <c r="I27" s="2">
        <f>VLOOKUP(A27,[2]Мелитополь!$A:$E,4,0)</f>
        <v>417.8</v>
      </c>
      <c r="J27" s="2">
        <f t="shared" si="4"/>
        <v>79.104999999999961</v>
      </c>
      <c r="K27" s="2">
        <f t="shared" si="5"/>
        <v>338.73299999999995</v>
      </c>
      <c r="L27" s="2">
        <f>VLOOKUP(A27,[3]TDSheet!$A:$N,7,0)</f>
        <v>158.172</v>
      </c>
      <c r="N27" s="2">
        <f>VLOOKUP(A27,[1]TDSheet!$A:$Q,17,0)</f>
        <v>122.12139999999999</v>
      </c>
      <c r="O27" s="2">
        <f t="shared" si="6"/>
        <v>67.746599999999987</v>
      </c>
      <c r="P27" s="26">
        <v>550</v>
      </c>
      <c r="Q27" s="36">
        <f t="shared" si="7"/>
        <v>275</v>
      </c>
      <c r="R27" s="37">
        <f t="shared" si="12"/>
        <v>275</v>
      </c>
      <c r="S27" s="28"/>
      <c r="U27" s="2">
        <f t="shared" si="8"/>
        <v>11.075056165180246</v>
      </c>
      <c r="V27" s="2">
        <f t="shared" si="9"/>
        <v>2.9565675620621557</v>
      </c>
      <c r="W27" s="2">
        <f>VLOOKUP(A27,[1]TDSheet!$A:$X,24,0)</f>
        <v>49.918999999999997</v>
      </c>
      <c r="X27" s="2">
        <f>VLOOKUP(A27,[1]TDSheet!$A:$Y,25,0)</f>
        <v>70.844399999999993</v>
      </c>
      <c r="Y27" s="2">
        <f>VLOOKUP(A27,[1]TDSheet!$A:$P,16,0)</f>
        <v>59.124600000000001</v>
      </c>
      <c r="AA27" s="2">
        <f t="shared" si="10"/>
        <v>275</v>
      </c>
      <c r="AB27" s="2">
        <f t="shared" si="11"/>
        <v>275</v>
      </c>
    </row>
    <row r="28" spans="1:28" ht="11.1" customHeight="1" x14ac:dyDescent="0.2">
      <c r="A28" s="8" t="s">
        <v>32</v>
      </c>
      <c r="B28" s="8" t="s">
        <v>9</v>
      </c>
      <c r="C28" s="10"/>
      <c r="D28" s="9">
        <v>474.964</v>
      </c>
      <c r="E28" s="9">
        <v>438.36900000000003</v>
      </c>
      <c r="F28" s="9">
        <v>35.872999999999998</v>
      </c>
      <c r="G28" s="23">
        <f>VLOOKUP(A28,[1]TDSheet!$A:$H,8,0)</f>
        <v>1</v>
      </c>
      <c r="H28" s="2">
        <f>VLOOKUP(A28,[1]TDSheet!$A:$I,9,0)</f>
        <v>35</v>
      </c>
      <c r="I28" s="2">
        <f>VLOOKUP(A28,[2]Мелитополь!$A:$E,4,0)</f>
        <v>312</v>
      </c>
      <c r="J28" s="2">
        <f t="shared" si="4"/>
        <v>126.36900000000003</v>
      </c>
      <c r="K28" s="2">
        <f t="shared" si="5"/>
        <v>235.44800000000004</v>
      </c>
      <c r="L28" s="2">
        <f>VLOOKUP(A28,[3]TDSheet!$A:$N,7,0)</f>
        <v>202.92099999999999</v>
      </c>
      <c r="O28" s="2">
        <f t="shared" si="6"/>
        <v>47.089600000000004</v>
      </c>
      <c r="P28" s="26">
        <v>300</v>
      </c>
      <c r="Q28" s="36">
        <f t="shared" si="7"/>
        <v>150</v>
      </c>
      <c r="R28" s="37">
        <f t="shared" si="12"/>
        <v>150</v>
      </c>
      <c r="S28" s="28"/>
      <c r="U28" s="2">
        <f t="shared" si="8"/>
        <v>7.1326365057252552</v>
      </c>
      <c r="V28" s="2">
        <f t="shared" si="9"/>
        <v>0.76180303081784506</v>
      </c>
      <c r="W28" s="2">
        <f>VLOOKUP(A28,[1]TDSheet!$A:$X,24,0)</f>
        <v>21.623000000000001</v>
      </c>
      <c r="X28" s="2">
        <f>VLOOKUP(A28,[1]TDSheet!$A:$Y,25,0)</f>
        <v>44.153800000000004</v>
      </c>
      <c r="Y28" s="2">
        <f>VLOOKUP(A28,[1]TDSheet!$A:$P,16,0)</f>
        <v>26.742200000000004</v>
      </c>
      <c r="AA28" s="2">
        <f t="shared" si="10"/>
        <v>150</v>
      </c>
      <c r="AB28" s="2">
        <f t="shared" si="11"/>
        <v>150</v>
      </c>
    </row>
    <row r="29" spans="1:28" ht="11.1" customHeight="1" x14ac:dyDescent="0.2">
      <c r="A29" s="8" t="s">
        <v>33</v>
      </c>
      <c r="B29" s="8" t="s">
        <v>9</v>
      </c>
      <c r="C29" s="9">
        <v>18.295999999999999</v>
      </c>
      <c r="D29" s="9">
        <v>72.162000000000006</v>
      </c>
      <c r="E29" s="9">
        <v>76.418999999999997</v>
      </c>
      <c r="F29" s="9">
        <v>14.029</v>
      </c>
      <c r="G29" s="23">
        <f>VLOOKUP(A29,[1]TDSheet!$A:$H,8,0)</f>
        <v>1</v>
      </c>
      <c r="H29" s="2">
        <f>VLOOKUP(A29,[1]TDSheet!$A:$I,9,0)</f>
        <v>40</v>
      </c>
      <c r="I29" s="2">
        <f>VLOOKUP(A29,[2]Мелитополь!$A:$E,4,0)</f>
        <v>163.69999999999999</v>
      </c>
      <c r="J29" s="2">
        <f t="shared" si="4"/>
        <v>-87.280999999999992</v>
      </c>
      <c r="K29" s="2">
        <f t="shared" si="5"/>
        <v>76.418999999999997</v>
      </c>
      <c r="N29" s="2">
        <f>VLOOKUP(A29,[1]TDSheet!$A:$Q,17,0)</f>
        <v>65.722599999999986</v>
      </c>
      <c r="O29" s="2">
        <f t="shared" si="6"/>
        <v>15.283799999999999</v>
      </c>
      <c r="P29" s="26">
        <v>90</v>
      </c>
      <c r="Q29" s="36">
        <f t="shared" si="7"/>
        <v>45</v>
      </c>
      <c r="R29" s="37">
        <f t="shared" si="12"/>
        <v>45</v>
      </c>
      <c r="S29" s="28"/>
      <c r="U29" s="2">
        <f t="shared" si="8"/>
        <v>11.106635784294483</v>
      </c>
      <c r="V29" s="2">
        <f t="shared" si="9"/>
        <v>5.2180478676768853</v>
      </c>
      <c r="W29" s="2">
        <f>VLOOKUP(A29,[1]TDSheet!$A:$X,24,0)</f>
        <v>11.113000000000003</v>
      </c>
      <c r="X29" s="2">
        <f>VLOOKUP(A29,[1]TDSheet!$A:$Y,25,0)</f>
        <v>13.543199999999999</v>
      </c>
      <c r="Y29" s="2">
        <f>VLOOKUP(A29,[1]TDSheet!$A:$P,16,0)</f>
        <v>15.081399999999999</v>
      </c>
      <c r="AA29" s="2">
        <f t="shared" si="10"/>
        <v>45</v>
      </c>
      <c r="AB29" s="2">
        <f t="shared" si="11"/>
        <v>45</v>
      </c>
    </row>
    <row r="30" spans="1:28" ht="11.1" customHeight="1" x14ac:dyDescent="0.2">
      <c r="A30" s="8" t="s">
        <v>34</v>
      </c>
      <c r="B30" s="8" t="s">
        <v>9</v>
      </c>
      <c r="C30" s="9">
        <v>393.62599999999998</v>
      </c>
      <c r="D30" s="9">
        <v>304.38099999999997</v>
      </c>
      <c r="E30" s="9">
        <v>579.29499999999996</v>
      </c>
      <c r="F30" s="9">
        <v>115.426</v>
      </c>
      <c r="G30" s="23">
        <f>VLOOKUP(A30,[1]TDSheet!$A:$H,8,0)</f>
        <v>1</v>
      </c>
      <c r="H30" s="2">
        <f>VLOOKUP(A30,[1]TDSheet!$A:$I,9,0)</f>
        <v>30</v>
      </c>
      <c r="I30" s="2">
        <f>VLOOKUP(A30,[2]Мелитополь!$A:$E,4,0)</f>
        <v>485.39499999999998</v>
      </c>
      <c r="J30" s="2">
        <f t="shared" si="4"/>
        <v>93.899999999999977</v>
      </c>
      <c r="K30" s="2">
        <f t="shared" si="5"/>
        <v>346.83799999999997</v>
      </c>
      <c r="L30" s="2">
        <f>VLOOKUP(A30,[3]TDSheet!$A:$N,7,0)</f>
        <v>232.45699999999999</v>
      </c>
      <c r="N30" s="2">
        <f>VLOOKUP(A30,[1]TDSheet!$A:$Q,17,0)</f>
        <v>82.526400000000109</v>
      </c>
      <c r="O30" s="2">
        <f t="shared" si="6"/>
        <v>69.367599999999996</v>
      </c>
      <c r="P30" s="26">
        <v>360</v>
      </c>
      <c r="Q30" s="36">
        <f t="shared" si="7"/>
        <v>180</v>
      </c>
      <c r="R30" s="37">
        <f t="shared" si="12"/>
        <v>180</v>
      </c>
      <c r="S30" s="28"/>
      <c r="U30" s="2">
        <f t="shared" si="8"/>
        <v>8.0434150813924674</v>
      </c>
      <c r="V30" s="2">
        <f t="shared" si="9"/>
        <v>2.8536723196420248</v>
      </c>
      <c r="W30" s="2">
        <f>VLOOKUP(A30,[1]TDSheet!$A:$X,24,0)</f>
        <v>49.927000000000007</v>
      </c>
      <c r="X30" s="2">
        <f>VLOOKUP(A30,[1]TDSheet!$A:$Y,25,0)</f>
        <v>79.688200000000009</v>
      </c>
      <c r="Y30" s="2">
        <f>VLOOKUP(A30,[1]TDSheet!$A:$P,16,0)</f>
        <v>67.148200000000017</v>
      </c>
      <c r="AA30" s="2">
        <f t="shared" si="10"/>
        <v>180</v>
      </c>
      <c r="AB30" s="2">
        <f t="shared" si="11"/>
        <v>180</v>
      </c>
    </row>
    <row r="31" spans="1:28" ht="11.1" customHeight="1" x14ac:dyDescent="0.2">
      <c r="A31" s="8" t="s">
        <v>35</v>
      </c>
      <c r="B31" s="8" t="s">
        <v>9</v>
      </c>
      <c r="C31" s="9">
        <v>571.20299999999997</v>
      </c>
      <c r="D31" s="9">
        <v>680.66099999999994</v>
      </c>
      <c r="E31" s="9">
        <v>1168.3510000000001</v>
      </c>
      <c r="F31" s="9">
        <v>82.013000000000005</v>
      </c>
      <c r="G31" s="23">
        <f>VLOOKUP(A31,[1]TDSheet!$A:$H,8,0)</f>
        <v>1</v>
      </c>
      <c r="H31" s="2">
        <f>VLOOKUP(A31,[1]TDSheet!$A:$I,9,0)</f>
        <v>30</v>
      </c>
      <c r="I31" s="2">
        <f>VLOOKUP(A31,[2]Мелитополь!$A:$E,4,0)</f>
        <v>710.48500000000001</v>
      </c>
      <c r="J31" s="2">
        <f t="shared" si="4"/>
        <v>457.8660000000001</v>
      </c>
      <c r="K31" s="2">
        <f t="shared" si="5"/>
        <v>482.31000000000006</v>
      </c>
      <c r="L31" s="2">
        <f>VLOOKUP(A31,[3]TDSheet!$A:$N,7,0)</f>
        <v>686.04100000000005</v>
      </c>
      <c r="O31" s="2">
        <f t="shared" si="6"/>
        <v>96.462000000000018</v>
      </c>
      <c r="P31" s="26">
        <v>595</v>
      </c>
      <c r="Q31" s="36">
        <f t="shared" si="7"/>
        <v>297.5</v>
      </c>
      <c r="R31" s="37">
        <f t="shared" si="12"/>
        <v>297.5</v>
      </c>
      <c r="S31" s="28"/>
      <c r="U31" s="2">
        <f t="shared" si="8"/>
        <v>7.0184424954904516</v>
      </c>
      <c r="V31" s="2">
        <f t="shared" si="9"/>
        <v>0.85021044556405623</v>
      </c>
      <c r="W31" s="2">
        <f>VLOOKUP(A31,[1]TDSheet!$A:$X,24,0)</f>
        <v>65.956199999999995</v>
      </c>
      <c r="X31" s="2">
        <f>VLOOKUP(A31,[1]TDSheet!$A:$Y,25,0)</f>
        <v>70.432600000000008</v>
      </c>
      <c r="Y31" s="2">
        <f>VLOOKUP(A31,[1]TDSheet!$A:$P,16,0)</f>
        <v>58.165000000000006</v>
      </c>
      <c r="AA31" s="2">
        <f t="shared" si="10"/>
        <v>297.5</v>
      </c>
      <c r="AB31" s="2">
        <f t="shared" si="11"/>
        <v>297.5</v>
      </c>
    </row>
    <row r="32" spans="1:28" ht="11.1" customHeight="1" x14ac:dyDescent="0.2">
      <c r="A32" s="8" t="s">
        <v>36</v>
      </c>
      <c r="B32" s="8" t="s">
        <v>9</v>
      </c>
      <c r="C32" s="9">
        <v>-0.11</v>
      </c>
      <c r="D32" s="9">
        <v>55.225000000000001</v>
      </c>
      <c r="E32" s="9">
        <v>55.115000000000002</v>
      </c>
      <c r="F32" s="9"/>
      <c r="G32" s="23">
        <f>VLOOKUP(A32,[1]TDSheet!$A:$H,8,0)</f>
        <v>1</v>
      </c>
      <c r="H32" s="2">
        <f>VLOOKUP(A32,[1]TDSheet!$A:$I,9,0)</f>
        <v>30</v>
      </c>
      <c r="I32" s="2">
        <f>VLOOKUP(A32,[2]Мелитополь!$A:$E,4,0)</f>
        <v>16.399999999999999</v>
      </c>
      <c r="J32" s="2">
        <f t="shared" si="4"/>
        <v>38.715000000000003</v>
      </c>
      <c r="K32" s="2">
        <f t="shared" si="5"/>
        <v>0</v>
      </c>
      <c r="L32" s="2">
        <f>VLOOKUP(A32,[3]TDSheet!$A:$N,7,0)</f>
        <v>55.115000000000002</v>
      </c>
      <c r="N32" s="2">
        <f>VLOOKUP(A32,[1]TDSheet!$A:$Q,17,0)</f>
        <v>70</v>
      </c>
      <c r="O32" s="2">
        <f t="shared" si="6"/>
        <v>0</v>
      </c>
      <c r="P32" s="26"/>
      <c r="Q32" s="36">
        <f t="shared" si="7"/>
        <v>0</v>
      </c>
      <c r="R32" s="37">
        <f t="shared" si="12"/>
        <v>0</v>
      </c>
      <c r="S32" s="28"/>
      <c r="U32" s="2" t="e">
        <f t="shared" si="8"/>
        <v>#DIV/0!</v>
      </c>
      <c r="V32" s="2" t="e">
        <f t="shared" si="9"/>
        <v>#DIV/0!</v>
      </c>
      <c r="W32" s="2">
        <f>VLOOKUP(A32,[1]TDSheet!$A:$X,24,0)</f>
        <v>11.0892</v>
      </c>
      <c r="X32" s="2">
        <f>VLOOKUP(A32,[1]TDSheet!$A:$Y,25,0)</f>
        <v>-0.3</v>
      </c>
      <c r="Y32" s="2">
        <f>VLOOKUP(A32,[1]TDSheet!$A:$P,16,0)</f>
        <v>18.657799999999998</v>
      </c>
      <c r="AA32" s="2">
        <f t="shared" si="10"/>
        <v>0</v>
      </c>
      <c r="AB32" s="2">
        <f t="shared" si="11"/>
        <v>0</v>
      </c>
    </row>
    <row r="33" spans="1:28" ht="21.95" customHeight="1" x14ac:dyDescent="0.2">
      <c r="A33" s="8" t="s">
        <v>37</v>
      </c>
      <c r="B33" s="8" t="s">
        <v>9</v>
      </c>
      <c r="C33" s="9">
        <v>-6.5000000000000002E-2</v>
      </c>
      <c r="D33" s="9">
        <v>1170.826</v>
      </c>
      <c r="E33" s="9">
        <v>991.11400000000003</v>
      </c>
      <c r="F33" s="9">
        <v>178.25700000000001</v>
      </c>
      <c r="G33" s="23">
        <f>VLOOKUP(A33,[1]TDSheet!$A:$H,8,0)</f>
        <v>1</v>
      </c>
      <c r="H33" s="2">
        <f>VLOOKUP(A33,[1]TDSheet!$A:$I,9,0)</f>
        <v>40</v>
      </c>
      <c r="I33" s="2">
        <f>VLOOKUP(A33,[2]Мелитополь!$A:$E,4,0)</f>
        <v>859.73599999999999</v>
      </c>
      <c r="J33" s="2">
        <f t="shared" si="4"/>
        <v>131.37800000000004</v>
      </c>
      <c r="K33" s="2">
        <f t="shared" si="5"/>
        <v>479.81000000000006</v>
      </c>
      <c r="L33" s="2">
        <f>VLOOKUP(A33,[3]TDSheet!$A:$N,7,0)</f>
        <v>511.30399999999997</v>
      </c>
      <c r="O33" s="2">
        <f t="shared" si="6"/>
        <v>95.962000000000018</v>
      </c>
      <c r="P33" s="26">
        <v>780</v>
      </c>
      <c r="Q33" s="36">
        <f t="shared" si="7"/>
        <v>390</v>
      </c>
      <c r="R33" s="37">
        <f t="shared" si="12"/>
        <v>390</v>
      </c>
      <c r="S33" s="28"/>
      <c r="U33" s="2">
        <f t="shared" si="8"/>
        <v>9.9857964610991843</v>
      </c>
      <c r="V33" s="2">
        <f t="shared" si="9"/>
        <v>1.8575790417040074</v>
      </c>
      <c r="W33" s="2">
        <f>VLOOKUP(A33,[1]TDSheet!$A:$X,24,0)</f>
        <v>124.84820000000002</v>
      </c>
      <c r="X33" s="2">
        <f>VLOOKUP(A33,[1]TDSheet!$A:$Y,25,0)</f>
        <v>144.38200000000001</v>
      </c>
      <c r="Y33" s="2">
        <f>VLOOKUP(A33,[1]TDSheet!$A:$P,16,0)</f>
        <v>61.244399999999999</v>
      </c>
      <c r="AA33" s="2">
        <f t="shared" si="10"/>
        <v>390</v>
      </c>
      <c r="AB33" s="2">
        <f t="shared" si="11"/>
        <v>390</v>
      </c>
    </row>
    <row r="34" spans="1:28" ht="11.1" customHeight="1" x14ac:dyDescent="0.2">
      <c r="A34" s="8" t="s">
        <v>38</v>
      </c>
      <c r="B34" s="8" t="s">
        <v>9</v>
      </c>
      <c r="C34" s="9">
        <v>762.60500000000002</v>
      </c>
      <c r="D34" s="9">
        <v>216.488</v>
      </c>
      <c r="E34" s="9">
        <v>890.86400000000003</v>
      </c>
      <c r="F34" s="9">
        <v>88.218000000000004</v>
      </c>
      <c r="G34" s="23">
        <f>VLOOKUP(A34,[1]TDSheet!$A:$H,8,0)</f>
        <v>1</v>
      </c>
      <c r="H34" s="2">
        <f>VLOOKUP(A34,[1]TDSheet!$A:$I,9,0)</f>
        <v>35</v>
      </c>
      <c r="I34" s="2">
        <f>VLOOKUP(A34,[2]Мелитополь!$A:$E,4,0)</f>
        <v>1007.835</v>
      </c>
      <c r="J34" s="2">
        <f t="shared" si="4"/>
        <v>-116.971</v>
      </c>
      <c r="K34" s="2">
        <f t="shared" si="5"/>
        <v>128.22900000000004</v>
      </c>
      <c r="L34" s="2">
        <f>VLOOKUP(A34,[3]TDSheet!$A:$N,7,0)</f>
        <v>762.63499999999999</v>
      </c>
      <c r="N34" s="2">
        <f>VLOOKUP(A34,[1]TDSheet!$A:$Q,17,0)</f>
        <v>16.102600000000194</v>
      </c>
      <c r="O34" s="2">
        <f t="shared" si="6"/>
        <v>25.645800000000008</v>
      </c>
      <c r="P34" s="26">
        <v>100</v>
      </c>
      <c r="Q34" s="36">
        <f t="shared" si="7"/>
        <v>50</v>
      </c>
      <c r="R34" s="37">
        <f t="shared" si="12"/>
        <v>50</v>
      </c>
      <c r="S34" s="28"/>
      <c r="U34" s="2">
        <f t="shared" si="8"/>
        <v>7.9670199408870115</v>
      </c>
      <c r="V34" s="2">
        <f t="shared" si="9"/>
        <v>4.0677459856974698</v>
      </c>
      <c r="W34" s="2">
        <f>VLOOKUP(A34,[1]TDSheet!$A:$X,24,0)</f>
        <v>8.23</v>
      </c>
      <c r="X34" s="2">
        <f>VLOOKUP(A34,[1]TDSheet!$A:$Y,25,0)</f>
        <v>51.315599999999996</v>
      </c>
      <c r="Y34" s="2">
        <f>VLOOKUP(A34,[1]TDSheet!$A:$P,16,0)</f>
        <v>30.871800000000029</v>
      </c>
      <c r="AA34" s="2">
        <f t="shared" si="10"/>
        <v>50</v>
      </c>
      <c r="AB34" s="2">
        <f t="shared" si="11"/>
        <v>50</v>
      </c>
    </row>
    <row r="35" spans="1:28" ht="11.1" customHeight="1" x14ac:dyDescent="0.2">
      <c r="A35" s="8" t="s">
        <v>39</v>
      </c>
      <c r="B35" s="8" t="s">
        <v>9</v>
      </c>
      <c r="C35" s="9">
        <v>235.80199999999999</v>
      </c>
      <c r="D35" s="9">
        <v>20.244</v>
      </c>
      <c r="E35" s="9">
        <v>194.99299999999999</v>
      </c>
      <c r="F35" s="9">
        <v>57.645000000000003</v>
      </c>
      <c r="G35" s="23">
        <f>VLOOKUP(A35,[1]TDSheet!$A:$H,8,0)</f>
        <v>1</v>
      </c>
      <c r="H35" s="2">
        <f>VLOOKUP(A35,[1]TDSheet!$A:$I,9,0)</f>
        <v>45</v>
      </c>
      <c r="I35" s="2">
        <f>VLOOKUP(A35,[2]Мелитополь!$A:$E,4,0)</f>
        <v>187.7</v>
      </c>
      <c r="J35" s="2">
        <f t="shared" si="4"/>
        <v>7.2930000000000064</v>
      </c>
      <c r="K35" s="2">
        <f t="shared" si="5"/>
        <v>194.99299999999999</v>
      </c>
      <c r="O35" s="2">
        <f t="shared" si="6"/>
        <v>38.998599999999996</v>
      </c>
      <c r="P35" s="26">
        <v>290</v>
      </c>
      <c r="Q35" s="36">
        <f t="shared" si="7"/>
        <v>145</v>
      </c>
      <c r="R35" s="37">
        <f t="shared" si="12"/>
        <v>145</v>
      </c>
      <c r="S35" s="28"/>
      <c r="U35" s="2">
        <f t="shared" si="8"/>
        <v>8.9142943592846926</v>
      </c>
      <c r="V35" s="2">
        <f t="shared" si="9"/>
        <v>1.4781299841532776</v>
      </c>
      <c r="W35" s="2">
        <f>VLOOKUP(A35,[1]TDSheet!$A:$X,24,0)</f>
        <v>28.805</v>
      </c>
      <c r="X35" s="2">
        <f>VLOOKUP(A35,[1]TDSheet!$A:$Y,25,0)</f>
        <v>23.993400000000001</v>
      </c>
      <c r="Y35" s="2">
        <f>VLOOKUP(A35,[1]TDSheet!$A:$P,16,0)</f>
        <v>13.4168</v>
      </c>
      <c r="AA35" s="2">
        <f t="shared" si="10"/>
        <v>145</v>
      </c>
      <c r="AB35" s="2">
        <f t="shared" si="11"/>
        <v>145</v>
      </c>
    </row>
    <row r="36" spans="1:28" ht="11.1" customHeight="1" x14ac:dyDescent="0.2">
      <c r="A36" s="8" t="s">
        <v>40</v>
      </c>
      <c r="B36" s="8" t="s">
        <v>9</v>
      </c>
      <c r="C36" s="9">
        <v>58.558</v>
      </c>
      <c r="D36" s="9">
        <v>300.18799999999999</v>
      </c>
      <c r="E36" s="9">
        <v>163.88200000000001</v>
      </c>
      <c r="F36" s="9">
        <v>192.79499999999999</v>
      </c>
      <c r="G36" s="23">
        <f>VLOOKUP(A36,[1]TDSheet!$A:$H,8,0)</f>
        <v>1</v>
      </c>
      <c r="H36" s="2">
        <f>VLOOKUP(A36,[1]TDSheet!$A:$I,9,0)</f>
        <v>30</v>
      </c>
      <c r="I36" s="2">
        <f>VLOOKUP(A36,[2]Мелитополь!$A:$E,4,0)</f>
        <v>86.2</v>
      </c>
      <c r="J36" s="2">
        <f t="shared" si="4"/>
        <v>77.682000000000002</v>
      </c>
      <c r="K36" s="2">
        <f t="shared" si="5"/>
        <v>93.659000000000006</v>
      </c>
      <c r="L36" s="2">
        <f>VLOOKUP(A36,[3]TDSheet!$A:$N,7,0)</f>
        <v>70.222999999999999</v>
      </c>
      <c r="O36" s="2">
        <f t="shared" si="6"/>
        <v>18.7318</v>
      </c>
      <c r="P36" s="26"/>
      <c r="Q36" s="36">
        <f t="shared" si="7"/>
        <v>0</v>
      </c>
      <c r="R36" s="37">
        <f t="shared" si="12"/>
        <v>0</v>
      </c>
      <c r="S36" s="28"/>
      <c r="U36" s="2">
        <f t="shared" si="8"/>
        <v>10.292390480359602</v>
      </c>
      <c r="V36" s="2">
        <f t="shared" si="9"/>
        <v>10.292390480359602</v>
      </c>
      <c r="W36" s="2">
        <f>VLOOKUP(A36,[1]TDSheet!$A:$X,24,0)</f>
        <v>21.151199999999996</v>
      </c>
      <c r="X36" s="2">
        <f>VLOOKUP(A36,[1]TDSheet!$A:$Y,25,0)</f>
        <v>35.037599999999998</v>
      </c>
      <c r="Y36" s="2">
        <f>VLOOKUP(A36,[1]TDSheet!$A:$P,16,0)</f>
        <v>17.682799999999997</v>
      </c>
      <c r="AA36" s="2">
        <f t="shared" si="10"/>
        <v>0</v>
      </c>
      <c r="AB36" s="2">
        <f t="shared" si="11"/>
        <v>0</v>
      </c>
    </row>
    <row r="37" spans="1:28" ht="11.1" customHeight="1" x14ac:dyDescent="0.2">
      <c r="A37" s="8" t="s">
        <v>41</v>
      </c>
      <c r="B37" s="8" t="s">
        <v>9</v>
      </c>
      <c r="C37" s="9">
        <v>81.447999999999993</v>
      </c>
      <c r="D37" s="9">
        <v>1007.6319999999999</v>
      </c>
      <c r="E37" s="9">
        <v>1074.634</v>
      </c>
      <c r="F37" s="9"/>
      <c r="G37" s="23">
        <f>VLOOKUP(A37,[1]TDSheet!$A:$H,8,0)</f>
        <v>1</v>
      </c>
      <c r="H37" s="2">
        <f>VLOOKUP(A37,[1]TDSheet!$A:$I,9,0)</f>
        <v>45</v>
      </c>
      <c r="I37" s="2">
        <f>VLOOKUP(A37,[2]Мелитополь!$A:$E,4,0)</f>
        <v>284</v>
      </c>
      <c r="J37" s="2">
        <f t="shared" si="4"/>
        <v>790.63400000000001</v>
      </c>
      <c r="K37" s="2">
        <f t="shared" si="5"/>
        <v>74.980000000000018</v>
      </c>
      <c r="L37" s="2">
        <f>VLOOKUP(A37,[3]TDSheet!$A:$N,7,0)</f>
        <v>999.654</v>
      </c>
      <c r="N37" s="2">
        <f>VLOOKUP(A37,[1]TDSheet!$A:$Q,17,0)</f>
        <v>821.44400000000007</v>
      </c>
      <c r="O37" s="2">
        <f t="shared" si="6"/>
        <v>14.996000000000004</v>
      </c>
      <c r="P37" s="26"/>
      <c r="Q37" s="36">
        <f t="shared" si="7"/>
        <v>0</v>
      </c>
      <c r="R37" s="37">
        <f t="shared" si="12"/>
        <v>0</v>
      </c>
      <c r="S37" s="28"/>
      <c r="U37" s="2">
        <f t="shared" si="8"/>
        <v>54.777540677513997</v>
      </c>
      <c r="V37" s="2">
        <f t="shared" si="9"/>
        <v>54.777540677513997</v>
      </c>
      <c r="W37" s="2">
        <f>VLOOKUP(A37,[1]TDSheet!$A:$X,24,0)</f>
        <v>116.28180000000002</v>
      </c>
      <c r="X37" s="2">
        <f>VLOOKUP(A37,[1]TDSheet!$A:$Y,25,0)</f>
        <v>79.125599999999991</v>
      </c>
      <c r="Y37" s="2">
        <f>VLOOKUP(A37,[1]TDSheet!$A:$P,16,0)</f>
        <v>164.5652</v>
      </c>
      <c r="AA37" s="2">
        <f t="shared" si="10"/>
        <v>0</v>
      </c>
      <c r="AB37" s="2">
        <f t="shared" si="11"/>
        <v>0</v>
      </c>
    </row>
    <row r="38" spans="1:28" ht="11.1" customHeight="1" x14ac:dyDescent="0.2">
      <c r="A38" s="8" t="s">
        <v>42</v>
      </c>
      <c r="B38" s="8" t="s">
        <v>9</v>
      </c>
      <c r="C38" s="9">
        <v>367.83300000000003</v>
      </c>
      <c r="D38" s="9">
        <v>687.14300000000003</v>
      </c>
      <c r="E38" s="9">
        <v>1052.7380000000001</v>
      </c>
      <c r="F38" s="9">
        <v>-0.16200000000000001</v>
      </c>
      <c r="G38" s="23">
        <f>VLOOKUP(A38,[1]TDSheet!$A:$H,8,0)</f>
        <v>1</v>
      </c>
      <c r="H38" s="2">
        <f>VLOOKUP(A38,[1]TDSheet!$A:$I,9,0)</f>
        <v>45</v>
      </c>
      <c r="I38" s="2">
        <f>VLOOKUP(A38,[2]Мелитополь!$A:$E,4,0)</f>
        <v>850.13</v>
      </c>
      <c r="J38" s="2">
        <f t="shared" si="4"/>
        <v>202.60800000000006</v>
      </c>
      <c r="K38" s="2">
        <f t="shared" si="5"/>
        <v>545.28700000000003</v>
      </c>
      <c r="L38" s="2">
        <f>VLOOKUP(A38,[3]TDSheet!$A:$N,7,0)</f>
        <v>507.45100000000002</v>
      </c>
      <c r="N38" s="2">
        <f>VLOOKUP(A38,[1]TDSheet!$A:$Q,17,0)</f>
        <v>364.07460000000003</v>
      </c>
      <c r="O38" s="2">
        <f t="shared" si="6"/>
        <v>109.0574</v>
      </c>
      <c r="P38" s="26">
        <v>840</v>
      </c>
      <c r="Q38" s="36">
        <f t="shared" si="7"/>
        <v>420</v>
      </c>
      <c r="R38" s="37">
        <f t="shared" si="12"/>
        <v>420</v>
      </c>
      <c r="S38" s="28"/>
      <c r="U38" s="2">
        <f t="shared" si="8"/>
        <v>11.039256391588284</v>
      </c>
      <c r="V38" s="2">
        <f t="shared" si="9"/>
        <v>3.3368904815262428</v>
      </c>
      <c r="W38" s="2">
        <f>VLOOKUP(A38,[1]TDSheet!$A:$X,24,0)</f>
        <v>94.324999999999989</v>
      </c>
      <c r="X38" s="2">
        <f>VLOOKUP(A38,[1]TDSheet!$A:$Y,25,0)</f>
        <v>80.416800000000009</v>
      </c>
      <c r="Y38" s="2">
        <f>VLOOKUP(A38,[1]TDSheet!$A:$P,16,0)</f>
        <v>95.490200000000002</v>
      </c>
      <c r="AA38" s="2">
        <f t="shared" si="10"/>
        <v>420</v>
      </c>
      <c r="AB38" s="2">
        <f t="shared" si="11"/>
        <v>420</v>
      </c>
    </row>
    <row r="39" spans="1:28" ht="21.95" customHeight="1" x14ac:dyDescent="0.2">
      <c r="A39" s="8" t="s">
        <v>43</v>
      </c>
      <c r="B39" s="8" t="s">
        <v>9</v>
      </c>
      <c r="C39" s="9">
        <v>171.83799999999999</v>
      </c>
      <c r="D39" s="9">
        <v>0.89300000000000002</v>
      </c>
      <c r="E39" s="9">
        <v>171.93100000000001</v>
      </c>
      <c r="F39" s="9"/>
      <c r="G39" s="23">
        <f>VLOOKUP(A39,[1]TDSheet!$A:$H,8,0)</f>
        <v>1</v>
      </c>
      <c r="H39" s="2">
        <f>VLOOKUP(A39,[1]TDSheet!$A:$I,9,0)</f>
        <v>45</v>
      </c>
      <c r="I39" s="2">
        <f>VLOOKUP(A39,[2]Мелитополь!$A:$E,4,0)</f>
        <v>235.2</v>
      </c>
      <c r="J39" s="2">
        <f t="shared" si="4"/>
        <v>-63.268999999999977</v>
      </c>
      <c r="K39" s="2">
        <f t="shared" si="5"/>
        <v>171.93100000000001</v>
      </c>
      <c r="N39" s="2">
        <f>VLOOKUP(A39,[1]TDSheet!$A:$Q,17,0)</f>
        <v>304.06200000000001</v>
      </c>
      <c r="O39" s="2">
        <f t="shared" si="6"/>
        <v>34.386200000000002</v>
      </c>
      <c r="P39" s="26">
        <v>75</v>
      </c>
      <c r="Q39" s="36">
        <f t="shared" si="7"/>
        <v>37.5</v>
      </c>
      <c r="R39" s="37">
        <f t="shared" si="12"/>
        <v>37.5</v>
      </c>
      <c r="S39" s="28"/>
      <c r="U39" s="2">
        <f t="shared" si="8"/>
        <v>11.023666470851678</v>
      </c>
      <c r="V39" s="2">
        <f t="shared" si="9"/>
        <v>8.8425589335256589</v>
      </c>
      <c r="W39" s="2">
        <f>VLOOKUP(A39,[1]TDSheet!$A:$X,24,0)</f>
        <v>48.728999999999999</v>
      </c>
      <c r="X39" s="2">
        <f>VLOOKUP(A39,[1]TDSheet!$A:$Y,25,0)</f>
        <v>14.6374</v>
      </c>
      <c r="Y39" s="2">
        <f>VLOOKUP(A39,[1]TDSheet!$A:$P,16,0)</f>
        <v>64.792000000000002</v>
      </c>
      <c r="AA39" s="2">
        <f t="shared" si="10"/>
        <v>37.5</v>
      </c>
      <c r="AB39" s="2">
        <f t="shared" si="11"/>
        <v>37.5</v>
      </c>
    </row>
    <row r="40" spans="1:28" ht="11.1" customHeight="1" x14ac:dyDescent="0.2">
      <c r="A40" s="8" t="s">
        <v>44</v>
      </c>
      <c r="B40" s="8" t="s">
        <v>9</v>
      </c>
      <c r="C40" s="10"/>
      <c r="D40" s="9">
        <v>240.89400000000001</v>
      </c>
      <c r="E40" s="9">
        <v>240.89400000000001</v>
      </c>
      <c r="F40" s="9"/>
      <c r="G40" s="23">
        <f>VLOOKUP(A40,[1]TDSheet!$A:$H,8,0)</f>
        <v>0</v>
      </c>
      <c r="H40" s="2" t="e">
        <f>VLOOKUP(A40,[1]TDSheet!$A:$I,9,0)</f>
        <v>#N/A</v>
      </c>
      <c r="I40" s="2">
        <f>VLOOKUP(A40,[2]Мелитополь!$A:$E,4,0)</f>
        <v>208.87799999999999</v>
      </c>
      <c r="J40" s="2">
        <f t="shared" si="4"/>
        <v>32.01600000000002</v>
      </c>
      <c r="K40" s="2">
        <f t="shared" si="5"/>
        <v>0</v>
      </c>
      <c r="L40" s="2">
        <f>VLOOKUP(A40,[3]TDSheet!$A:$N,7,0)</f>
        <v>240.89400000000001</v>
      </c>
      <c r="O40" s="2">
        <f t="shared" si="6"/>
        <v>0</v>
      </c>
      <c r="P40" s="26"/>
      <c r="Q40" s="36">
        <f t="shared" si="7"/>
        <v>0</v>
      </c>
      <c r="R40" s="37">
        <f t="shared" si="12"/>
        <v>0</v>
      </c>
      <c r="S40" s="28"/>
      <c r="U40" s="2" t="e">
        <f t="shared" si="8"/>
        <v>#DIV/0!</v>
      </c>
      <c r="V40" s="2" t="e">
        <f t="shared" si="9"/>
        <v>#DIV/0!</v>
      </c>
      <c r="W40" s="2">
        <f>VLOOKUP(A40,[1]TDSheet!$A:$X,24,0)</f>
        <v>0</v>
      </c>
      <c r="X40" s="2">
        <f>VLOOKUP(A40,[1]TDSheet!$A:$Y,25,0)</f>
        <v>1.0007999999999995</v>
      </c>
      <c r="Y40" s="2">
        <f>VLOOKUP(A40,[1]TDSheet!$A:$P,16,0)</f>
        <v>0</v>
      </c>
      <c r="AA40" s="2">
        <f t="shared" si="10"/>
        <v>0</v>
      </c>
      <c r="AB40" s="2">
        <f t="shared" si="11"/>
        <v>0</v>
      </c>
    </row>
    <row r="41" spans="1:28" ht="11.1" customHeight="1" x14ac:dyDescent="0.2">
      <c r="A41" s="8" t="s">
        <v>45</v>
      </c>
      <c r="B41" s="8" t="s">
        <v>9</v>
      </c>
      <c r="C41" s="9">
        <v>172.06100000000001</v>
      </c>
      <c r="D41" s="9">
        <v>90.165000000000006</v>
      </c>
      <c r="E41" s="9">
        <v>211.554</v>
      </c>
      <c r="F41" s="9">
        <v>50.670999999999999</v>
      </c>
      <c r="G41" s="23">
        <f>VLOOKUP(A41,[1]TDSheet!$A:$H,8,0)</f>
        <v>1</v>
      </c>
      <c r="H41" s="2">
        <f>VLOOKUP(A41,[1]TDSheet!$A:$I,9,0)</f>
        <v>35</v>
      </c>
      <c r="I41" s="2">
        <f>VLOOKUP(A41,[2]Мелитополь!$A:$E,4,0)</f>
        <v>214.96899999999999</v>
      </c>
      <c r="J41" s="2">
        <f t="shared" si="4"/>
        <v>-3.414999999999992</v>
      </c>
      <c r="K41" s="2">
        <f t="shared" si="5"/>
        <v>38.784999999999997</v>
      </c>
      <c r="L41" s="2">
        <f>VLOOKUP(A41,[3]TDSheet!$A:$N,7,0)</f>
        <v>172.76900000000001</v>
      </c>
      <c r="O41" s="2">
        <f t="shared" si="6"/>
        <v>7.7569999999999997</v>
      </c>
      <c r="P41" s="26">
        <v>10</v>
      </c>
      <c r="Q41" s="36">
        <f t="shared" si="7"/>
        <v>10</v>
      </c>
      <c r="R41" s="37"/>
      <c r="S41" s="28"/>
      <c r="U41" s="2">
        <f t="shared" si="8"/>
        <v>7.8214515921103525</v>
      </c>
      <c r="V41" s="2">
        <f t="shared" si="9"/>
        <v>6.5322934124017022</v>
      </c>
      <c r="W41" s="2">
        <f>VLOOKUP(A41,[1]TDSheet!$A:$X,24,0)</f>
        <v>6.5810000000000004</v>
      </c>
      <c r="X41" s="2">
        <f>VLOOKUP(A41,[1]TDSheet!$A:$Y,25,0)</f>
        <v>13.0168</v>
      </c>
      <c r="Y41" s="2">
        <f>VLOOKUP(A41,[1]TDSheet!$A:$P,16,0)</f>
        <v>4.9735999999999994</v>
      </c>
      <c r="AA41" s="2">
        <f t="shared" si="10"/>
        <v>10</v>
      </c>
      <c r="AB41" s="2">
        <f t="shared" si="11"/>
        <v>0</v>
      </c>
    </row>
    <row r="42" spans="1:28" ht="11.1" customHeight="1" x14ac:dyDescent="0.2">
      <c r="A42" s="8" t="s">
        <v>46</v>
      </c>
      <c r="B42" s="8" t="s">
        <v>14</v>
      </c>
      <c r="C42" s="10"/>
      <c r="D42" s="9">
        <v>174</v>
      </c>
      <c r="E42" s="9">
        <v>95</v>
      </c>
      <c r="F42" s="9">
        <v>79</v>
      </c>
      <c r="G42" s="23">
        <f>VLOOKUP(A42,[1]TDSheet!$A:$H,8,0)</f>
        <v>0.4</v>
      </c>
      <c r="H42" s="2">
        <f>VLOOKUP(A42,[1]TDSheet!$A:$I,9,0)</f>
        <v>45</v>
      </c>
      <c r="I42" s="2">
        <f>VLOOKUP(A42,[2]Мелитополь!$A:$E,4,0)</f>
        <v>194</v>
      </c>
      <c r="J42" s="2">
        <f t="shared" si="4"/>
        <v>-99</v>
      </c>
      <c r="K42" s="2">
        <f t="shared" si="5"/>
        <v>95</v>
      </c>
      <c r="N42" s="2">
        <f>VLOOKUP(A42,[1]TDSheet!$A:$Q,17,0)</f>
        <v>20</v>
      </c>
      <c r="O42" s="2">
        <f t="shared" si="6"/>
        <v>19</v>
      </c>
      <c r="P42" s="26">
        <v>110</v>
      </c>
      <c r="Q42" s="36">
        <f t="shared" si="7"/>
        <v>55</v>
      </c>
      <c r="R42" s="37">
        <f t="shared" si="12"/>
        <v>55</v>
      </c>
      <c r="S42" s="28"/>
      <c r="U42" s="2">
        <f t="shared" si="8"/>
        <v>11</v>
      </c>
      <c r="V42" s="2">
        <f t="shared" si="9"/>
        <v>5.2105263157894735</v>
      </c>
      <c r="W42" s="2">
        <f>VLOOKUP(A42,[1]TDSheet!$A:$X,24,0)</f>
        <v>0.8</v>
      </c>
      <c r="X42" s="2">
        <f>VLOOKUP(A42,[1]TDSheet!$A:$Y,25,0)</f>
        <v>28.8</v>
      </c>
      <c r="Y42" s="2">
        <f>VLOOKUP(A42,[1]TDSheet!$A:$P,16,0)</f>
        <v>0</v>
      </c>
      <c r="AA42" s="2">
        <f t="shared" si="10"/>
        <v>22</v>
      </c>
      <c r="AB42" s="2">
        <f t="shared" si="11"/>
        <v>22</v>
      </c>
    </row>
    <row r="43" spans="1:28" ht="11.1" customHeight="1" x14ac:dyDescent="0.2">
      <c r="A43" s="8" t="s">
        <v>47</v>
      </c>
      <c r="B43" s="8" t="s">
        <v>9</v>
      </c>
      <c r="C43" s="10"/>
      <c r="D43" s="9">
        <v>199.97399999999999</v>
      </c>
      <c r="E43" s="9">
        <v>199.97399999999999</v>
      </c>
      <c r="F43" s="9"/>
      <c r="G43" s="23">
        <f>VLOOKUP(A43,[1]TDSheet!$A:$H,8,0)</f>
        <v>0</v>
      </c>
      <c r="H43" s="2" t="e">
        <f>VLOOKUP(A43,[1]TDSheet!$A:$I,9,0)</f>
        <v>#N/A</v>
      </c>
      <c r="J43" s="2">
        <f t="shared" si="4"/>
        <v>199.97399999999999</v>
      </c>
      <c r="K43" s="2">
        <f t="shared" si="5"/>
        <v>0</v>
      </c>
      <c r="L43" s="2">
        <f>VLOOKUP(A43,[3]TDSheet!$A:$N,7,0)</f>
        <v>199.97399999999999</v>
      </c>
      <c r="O43" s="2">
        <f t="shared" si="6"/>
        <v>0</v>
      </c>
      <c r="P43" s="26"/>
      <c r="Q43" s="36">
        <f t="shared" si="7"/>
        <v>0</v>
      </c>
      <c r="R43" s="37">
        <f t="shared" si="12"/>
        <v>0</v>
      </c>
      <c r="S43" s="28"/>
      <c r="U43" s="2" t="e">
        <f t="shared" si="8"/>
        <v>#DIV/0!</v>
      </c>
      <c r="V43" s="2" t="e">
        <f t="shared" si="9"/>
        <v>#DIV/0!</v>
      </c>
      <c r="W43" s="2">
        <f>VLOOKUP(A43,[1]TDSheet!$A:$X,24,0)</f>
        <v>0</v>
      </c>
      <c r="X43" s="2">
        <f>VLOOKUP(A43,[1]TDSheet!$A:$Y,25,0)</f>
        <v>0</v>
      </c>
      <c r="Y43" s="2">
        <f>VLOOKUP(A43,[1]TDSheet!$A:$P,16,0)</f>
        <v>0</v>
      </c>
      <c r="AA43" s="2">
        <f t="shared" si="10"/>
        <v>0</v>
      </c>
      <c r="AB43" s="2">
        <f t="shared" si="11"/>
        <v>0</v>
      </c>
    </row>
    <row r="44" spans="1:28" ht="11.1" customHeight="1" x14ac:dyDescent="0.2">
      <c r="A44" s="8" t="s">
        <v>48</v>
      </c>
      <c r="B44" s="8" t="s">
        <v>9</v>
      </c>
      <c r="C44" s="9">
        <v>75.614999999999995</v>
      </c>
      <c r="D44" s="9">
        <v>874.94299999999998</v>
      </c>
      <c r="E44" s="9">
        <v>738.88400000000001</v>
      </c>
      <c r="F44" s="9">
        <v>209.82499999999999</v>
      </c>
      <c r="G44" s="23">
        <f>VLOOKUP(A44,[1]TDSheet!$A:$H,8,0)</f>
        <v>1</v>
      </c>
      <c r="H44" s="2">
        <f>VLOOKUP(A44,[1]TDSheet!$A:$I,9,0)</f>
        <v>40</v>
      </c>
      <c r="I44" s="2">
        <f>VLOOKUP(A44,[2]Мелитополь!$A:$E,4,0)</f>
        <v>327.7</v>
      </c>
      <c r="J44" s="2">
        <f t="shared" si="4"/>
        <v>411.18400000000003</v>
      </c>
      <c r="K44" s="2">
        <f t="shared" si="5"/>
        <v>233.10900000000004</v>
      </c>
      <c r="L44" s="2">
        <f>VLOOKUP(A44,[3]TDSheet!$A:$N,7,0)</f>
        <v>505.77499999999998</v>
      </c>
      <c r="N44" s="2">
        <f>VLOOKUP(A44,[1]TDSheet!$A:$Q,17,0)</f>
        <v>47.209200000000038</v>
      </c>
      <c r="O44" s="2">
        <f t="shared" si="6"/>
        <v>46.621800000000007</v>
      </c>
      <c r="P44" s="26">
        <v>260</v>
      </c>
      <c r="Q44" s="36">
        <f t="shared" si="7"/>
        <v>130</v>
      </c>
      <c r="R44" s="37">
        <f t="shared" si="12"/>
        <v>130</v>
      </c>
      <c r="S44" s="28"/>
      <c r="U44" s="2">
        <f t="shared" si="8"/>
        <v>11.089966496360072</v>
      </c>
      <c r="V44" s="2">
        <f t="shared" si="9"/>
        <v>5.513176239441635</v>
      </c>
      <c r="W44" s="2">
        <f>VLOOKUP(A44,[1]TDSheet!$A:$X,24,0)</f>
        <v>43.163600000000002</v>
      </c>
      <c r="X44" s="2">
        <f>VLOOKUP(A44,[1]TDSheet!$A:$Y,25,0)</f>
        <v>65.29079999999999</v>
      </c>
      <c r="Y44" s="2">
        <f>VLOOKUP(A44,[1]TDSheet!$A:$P,16,0)</f>
        <v>45.451800000000006</v>
      </c>
      <c r="AA44" s="2">
        <f t="shared" si="10"/>
        <v>130</v>
      </c>
      <c r="AB44" s="2">
        <f t="shared" si="11"/>
        <v>130</v>
      </c>
    </row>
    <row r="45" spans="1:28" ht="11.1" customHeight="1" x14ac:dyDescent="0.2">
      <c r="A45" s="8" t="s">
        <v>49</v>
      </c>
      <c r="B45" s="8" t="s">
        <v>14</v>
      </c>
      <c r="C45" s="10"/>
      <c r="D45" s="9">
        <v>222</v>
      </c>
      <c r="E45" s="9">
        <v>182</v>
      </c>
      <c r="F45" s="9">
        <v>38</v>
      </c>
      <c r="G45" s="23">
        <f>VLOOKUP(A45,[1]TDSheet!$A:$H,8,0)</f>
        <v>0.4</v>
      </c>
      <c r="H45" s="2">
        <f>VLOOKUP(A45,[1]TDSheet!$A:$I,9,0)</f>
        <v>40</v>
      </c>
      <c r="I45" s="2">
        <f>VLOOKUP(A45,[2]Мелитополь!$A:$E,4,0)</f>
        <v>166</v>
      </c>
      <c r="J45" s="2">
        <f t="shared" si="4"/>
        <v>16</v>
      </c>
      <c r="K45" s="2">
        <f t="shared" si="5"/>
        <v>86</v>
      </c>
      <c r="L45" s="2">
        <f>VLOOKUP(A45,[3]TDSheet!$A:$N,7,0)</f>
        <v>96</v>
      </c>
      <c r="O45" s="2">
        <f t="shared" si="6"/>
        <v>17.2</v>
      </c>
      <c r="P45" s="26">
        <v>135</v>
      </c>
      <c r="Q45" s="36">
        <f t="shared" si="7"/>
        <v>67.5</v>
      </c>
      <c r="R45" s="37">
        <f t="shared" si="12"/>
        <v>67.5</v>
      </c>
      <c r="S45" s="28"/>
      <c r="U45" s="2">
        <f t="shared" si="8"/>
        <v>10.058139534883722</v>
      </c>
      <c r="V45" s="2">
        <f t="shared" si="9"/>
        <v>2.2093023255813953</v>
      </c>
      <c r="W45" s="2">
        <f>VLOOKUP(A45,[1]TDSheet!$A:$X,24,0)</f>
        <v>0</v>
      </c>
      <c r="X45" s="2">
        <f>VLOOKUP(A45,[1]TDSheet!$A:$Y,25,0)</f>
        <v>20.399999999999999</v>
      </c>
      <c r="Y45" s="2">
        <f>VLOOKUP(A45,[1]TDSheet!$A:$P,16,0)</f>
        <v>9.6</v>
      </c>
      <c r="AA45" s="2">
        <f t="shared" si="10"/>
        <v>27</v>
      </c>
      <c r="AB45" s="2">
        <f t="shared" si="11"/>
        <v>27</v>
      </c>
    </row>
    <row r="46" spans="1:28" ht="11.1" customHeight="1" x14ac:dyDescent="0.2">
      <c r="A46" s="8" t="s">
        <v>50</v>
      </c>
      <c r="B46" s="8" t="s">
        <v>14</v>
      </c>
      <c r="C46" s="9">
        <v>177</v>
      </c>
      <c r="D46" s="9">
        <v>840</v>
      </c>
      <c r="E46" s="9">
        <v>301</v>
      </c>
      <c r="F46" s="9">
        <v>716</v>
      </c>
      <c r="G46" s="23">
        <f>VLOOKUP(A46,[1]TDSheet!$A:$H,8,0)</f>
        <v>0.4</v>
      </c>
      <c r="H46" s="2">
        <f>VLOOKUP(A46,[1]TDSheet!$A:$I,9,0)</f>
        <v>45</v>
      </c>
      <c r="I46" s="2">
        <f>VLOOKUP(A46,[2]Мелитополь!$A:$E,4,0)</f>
        <v>456</v>
      </c>
      <c r="J46" s="2">
        <f t="shared" si="4"/>
        <v>-155</v>
      </c>
      <c r="K46" s="2">
        <f t="shared" si="5"/>
        <v>301</v>
      </c>
      <c r="N46" s="2">
        <f>VLOOKUP(A46,[1]TDSheet!$A:$Q,17,0)</f>
        <v>145</v>
      </c>
      <c r="O46" s="2">
        <f t="shared" si="6"/>
        <v>60.2</v>
      </c>
      <c r="P46" s="26"/>
      <c r="Q46" s="36">
        <f t="shared" si="7"/>
        <v>0</v>
      </c>
      <c r="R46" s="37">
        <f t="shared" si="12"/>
        <v>0</v>
      </c>
      <c r="S46" s="28"/>
      <c r="U46" s="2">
        <f t="shared" si="8"/>
        <v>14.302325581395348</v>
      </c>
      <c r="V46" s="2">
        <f t="shared" si="9"/>
        <v>14.302325581395348</v>
      </c>
      <c r="W46" s="2">
        <f>VLOOKUP(A46,[1]TDSheet!$A:$X,24,0)</f>
        <v>115.4</v>
      </c>
      <c r="X46" s="2">
        <f>VLOOKUP(A46,[1]TDSheet!$A:$Y,25,0)</f>
        <v>158.19999999999999</v>
      </c>
      <c r="Y46" s="2">
        <f>VLOOKUP(A46,[1]TDSheet!$A:$P,16,0)</f>
        <v>123</v>
      </c>
      <c r="AA46" s="2">
        <f t="shared" si="10"/>
        <v>0</v>
      </c>
      <c r="AB46" s="2">
        <f t="shared" si="11"/>
        <v>0</v>
      </c>
    </row>
    <row r="47" spans="1:28" ht="11.1" customHeight="1" x14ac:dyDescent="0.2">
      <c r="A47" s="8" t="s">
        <v>51</v>
      </c>
      <c r="B47" s="8" t="s">
        <v>14</v>
      </c>
      <c r="C47" s="9">
        <v>522</v>
      </c>
      <c r="D47" s="9">
        <v>109</v>
      </c>
      <c r="E47" s="9">
        <v>630</v>
      </c>
      <c r="F47" s="9"/>
      <c r="G47" s="23">
        <f>VLOOKUP(A47,[1]TDSheet!$A:$H,8,0)</f>
        <v>0.4</v>
      </c>
      <c r="H47" s="2">
        <f>VLOOKUP(A47,[1]TDSheet!$A:$I,9,0)</f>
        <v>40</v>
      </c>
      <c r="I47" s="2">
        <f>VLOOKUP(A47,[2]Мелитополь!$A:$E,4,0)</f>
        <v>631</v>
      </c>
      <c r="J47" s="2">
        <f t="shared" si="4"/>
        <v>-1</v>
      </c>
      <c r="K47" s="2">
        <f t="shared" si="5"/>
        <v>570</v>
      </c>
      <c r="L47" s="2">
        <f>VLOOKUP(A47,[3]TDSheet!$A:$N,7,0)</f>
        <v>60</v>
      </c>
      <c r="N47" s="2">
        <f>VLOOKUP(A47,[1]TDSheet!$A:$Q,17,0)</f>
        <v>393.4</v>
      </c>
      <c r="O47" s="2">
        <f t="shared" si="6"/>
        <v>114</v>
      </c>
      <c r="P47" s="26">
        <v>860</v>
      </c>
      <c r="Q47" s="36">
        <f t="shared" si="7"/>
        <v>430</v>
      </c>
      <c r="R47" s="37">
        <f t="shared" si="12"/>
        <v>430</v>
      </c>
      <c r="S47" s="28"/>
      <c r="U47" s="2">
        <f t="shared" si="8"/>
        <v>10.994736842105263</v>
      </c>
      <c r="V47" s="2">
        <f t="shared" si="9"/>
        <v>3.450877192982456</v>
      </c>
      <c r="W47" s="2">
        <f>VLOOKUP(A47,[1]TDSheet!$A:$X,24,0)</f>
        <v>128.19999999999999</v>
      </c>
      <c r="X47" s="2">
        <f>VLOOKUP(A47,[1]TDSheet!$A:$Y,25,0)</f>
        <v>93.2</v>
      </c>
      <c r="Y47" s="2">
        <f>VLOOKUP(A47,[1]TDSheet!$A:$P,16,0)</f>
        <v>108.8</v>
      </c>
      <c r="AA47" s="2">
        <f t="shared" si="10"/>
        <v>172</v>
      </c>
      <c r="AB47" s="2">
        <f t="shared" si="11"/>
        <v>172</v>
      </c>
    </row>
    <row r="48" spans="1:28" ht="11.1" customHeight="1" x14ac:dyDescent="0.2">
      <c r="A48" s="8" t="s">
        <v>52</v>
      </c>
      <c r="B48" s="8" t="s">
        <v>9</v>
      </c>
      <c r="C48" s="9">
        <v>3.762</v>
      </c>
      <c r="D48" s="9">
        <v>54.42</v>
      </c>
      <c r="E48" s="9">
        <v>36.506</v>
      </c>
      <c r="F48" s="9">
        <v>21.675999999999998</v>
      </c>
      <c r="G48" s="23">
        <f>VLOOKUP(A48,[1]TDSheet!$A:$H,8,0)</f>
        <v>1</v>
      </c>
      <c r="H48" s="2">
        <f>VLOOKUP(A48,[1]TDSheet!$A:$I,9,0)</f>
        <v>50</v>
      </c>
      <c r="I48" s="2">
        <f>VLOOKUP(A48,[2]Мелитополь!$A:$E,4,0)</f>
        <v>53.6</v>
      </c>
      <c r="J48" s="2">
        <f t="shared" si="4"/>
        <v>-17.094000000000001</v>
      </c>
      <c r="K48" s="2">
        <f t="shared" si="5"/>
        <v>36.506</v>
      </c>
      <c r="N48" s="2">
        <f>VLOOKUP(A48,[1]TDSheet!$A:$Q,17,0)</f>
        <v>4.0139999999999922</v>
      </c>
      <c r="O48" s="2">
        <f t="shared" si="6"/>
        <v>7.3011999999999997</v>
      </c>
      <c r="P48" s="26">
        <v>55</v>
      </c>
      <c r="Q48" s="36">
        <f t="shared" si="7"/>
        <v>27.5</v>
      </c>
      <c r="R48" s="37">
        <f t="shared" si="12"/>
        <v>27.5</v>
      </c>
      <c r="S48" s="28"/>
      <c r="U48" s="2">
        <f t="shared" si="8"/>
        <v>11.051607954856737</v>
      </c>
      <c r="V48" s="2">
        <f t="shared" si="9"/>
        <v>3.5185996822440138</v>
      </c>
      <c r="W48" s="2">
        <f>VLOOKUP(A48,[1]TDSheet!$A:$X,24,0)</f>
        <v>5.1844000000000001</v>
      </c>
      <c r="X48" s="2">
        <f>VLOOKUP(A48,[1]TDSheet!$A:$Y,25,0)</f>
        <v>7.2983999999999991</v>
      </c>
      <c r="Y48" s="2">
        <f>VLOOKUP(A48,[1]TDSheet!$A:$P,16,0)</f>
        <v>5.4159999999999995</v>
      </c>
      <c r="AA48" s="2">
        <f t="shared" si="10"/>
        <v>27.5</v>
      </c>
      <c r="AB48" s="2">
        <f t="shared" si="11"/>
        <v>27.5</v>
      </c>
    </row>
    <row r="49" spans="1:28" ht="11.1" customHeight="1" x14ac:dyDescent="0.2">
      <c r="A49" s="8" t="s">
        <v>53</v>
      </c>
      <c r="B49" s="8" t="s">
        <v>9</v>
      </c>
      <c r="C49" s="9">
        <v>132.63999999999999</v>
      </c>
      <c r="D49" s="9"/>
      <c r="E49" s="9">
        <v>131.214</v>
      </c>
      <c r="F49" s="9">
        <v>0.97199999999999998</v>
      </c>
      <c r="G49" s="23">
        <f>VLOOKUP(A49,[1]TDSheet!$A:$H,8,0)</f>
        <v>1</v>
      </c>
      <c r="H49" s="2">
        <f>VLOOKUP(A49,[1]TDSheet!$A:$I,9,0)</f>
        <v>50</v>
      </c>
      <c r="I49" s="2">
        <f>VLOOKUP(A49,[2]Мелитополь!$A:$E,4,0)</f>
        <v>165.5</v>
      </c>
      <c r="J49" s="2">
        <f t="shared" si="4"/>
        <v>-34.286000000000001</v>
      </c>
      <c r="K49" s="2">
        <f t="shared" si="5"/>
        <v>131.214</v>
      </c>
      <c r="N49" s="2">
        <f>VLOOKUP(A49,[1]TDSheet!$A:$Q,17,0)</f>
        <v>86.555399999999992</v>
      </c>
      <c r="O49" s="2">
        <f t="shared" si="6"/>
        <v>26.242799999999999</v>
      </c>
      <c r="P49" s="26">
        <v>200</v>
      </c>
      <c r="Q49" s="36">
        <f t="shared" si="7"/>
        <v>100</v>
      </c>
      <c r="R49" s="37">
        <f t="shared" si="12"/>
        <v>100</v>
      </c>
      <c r="S49" s="28"/>
      <c r="U49" s="2">
        <f t="shared" si="8"/>
        <v>10.95642995412075</v>
      </c>
      <c r="V49" s="2">
        <f t="shared" si="9"/>
        <v>3.3352919657963325</v>
      </c>
      <c r="W49" s="2">
        <f>VLOOKUP(A49,[1]TDSheet!$A:$X,24,0)</f>
        <v>25.8856</v>
      </c>
      <c r="X49" s="2">
        <f>VLOOKUP(A49,[1]TDSheet!$A:$Y,25,0)</f>
        <v>18.218799999999998</v>
      </c>
      <c r="Y49" s="2">
        <f>VLOOKUP(A49,[1]TDSheet!$A:$P,16,0)</f>
        <v>21.884599999999999</v>
      </c>
      <c r="AA49" s="2">
        <f t="shared" si="10"/>
        <v>100</v>
      </c>
      <c r="AB49" s="2">
        <f t="shared" si="11"/>
        <v>100</v>
      </c>
    </row>
    <row r="50" spans="1:28" ht="21.95" customHeight="1" x14ac:dyDescent="0.2">
      <c r="A50" s="8" t="s">
        <v>54</v>
      </c>
      <c r="B50" s="8" t="s">
        <v>9</v>
      </c>
      <c r="C50" s="9">
        <v>151.38</v>
      </c>
      <c r="D50" s="9">
        <v>108.619</v>
      </c>
      <c r="E50" s="9">
        <v>259.99900000000002</v>
      </c>
      <c r="F50" s="9"/>
      <c r="G50" s="23">
        <f>VLOOKUP(A50,[1]TDSheet!$A:$H,8,0)</f>
        <v>1</v>
      </c>
      <c r="H50" s="2">
        <f>VLOOKUP(A50,[1]TDSheet!$A:$I,9,0)</f>
        <v>55</v>
      </c>
      <c r="I50" s="2">
        <f>VLOOKUP(A50,[2]Мелитополь!$A:$E,4,0)</f>
        <v>261.399</v>
      </c>
      <c r="J50" s="2">
        <f t="shared" si="4"/>
        <v>-1.3999999999999773</v>
      </c>
      <c r="K50" s="2">
        <f t="shared" si="5"/>
        <v>0</v>
      </c>
      <c r="L50" s="2">
        <f>VLOOKUP(A50,[3]TDSheet!$A:$N,7,0)</f>
        <v>259.99900000000002</v>
      </c>
      <c r="N50" s="2">
        <f>VLOOKUP(A50,[1]TDSheet!$A:$Q,17,0)</f>
        <v>22.053999999999974</v>
      </c>
      <c r="O50" s="2">
        <f t="shared" si="6"/>
        <v>0</v>
      </c>
      <c r="P50" s="26"/>
      <c r="Q50" s="36">
        <f t="shared" si="7"/>
        <v>0</v>
      </c>
      <c r="R50" s="37">
        <f t="shared" si="12"/>
        <v>0</v>
      </c>
      <c r="S50" s="28"/>
      <c r="U50" s="2" t="e">
        <f t="shared" si="8"/>
        <v>#DIV/0!</v>
      </c>
      <c r="V50" s="2" t="e">
        <f t="shared" si="9"/>
        <v>#DIV/0!</v>
      </c>
      <c r="W50" s="2">
        <f>VLOOKUP(A50,[1]TDSheet!$A:$X,24,0)</f>
        <v>7.8241999999999958</v>
      </c>
      <c r="X50" s="2">
        <f>VLOOKUP(A50,[1]TDSheet!$A:$Y,25,0)</f>
        <v>17.376799999999999</v>
      </c>
      <c r="Y50" s="2">
        <f>VLOOKUP(A50,[1]TDSheet!$A:$P,16,0)</f>
        <v>4.4107999999999947</v>
      </c>
      <c r="AA50" s="2">
        <f t="shared" si="10"/>
        <v>0</v>
      </c>
      <c r="AB50" s="2">
        <f t="shared" si="11"/>
        <v>0</v>
      </c>
    </row>
    <row r="51" spans="1:28" ht="21.95" customHeight="1" x14ac:dyDescent="0.2">
      <c r="A51" s="8" t="s">
        <v>55</v>
      </c>
      <c r="B51" s="8" t="s">
        <v>9</v>
      </c>
      <c r="C51" s="9">
        <v>188.69399999999999</v>
      </c>
      <c r="D51" s="9">
        <v>71.965000000000003</v>
      </c>
      <c r="E51" s="9">
        <v>246.845</v>
      </c>
      <c r="F51" s="9">
        <v>8.9719999999999995</v>
      </c>
      <c r="G51" s="23">
        <f>VLOOKUP(A51,[1]TDSheet!$A:$H,8,0)</f>
        <v>1</v>
      </c>
      <c r="H51" s="2">
        <f>VLOOKUP(A51,[1]TDSheet!$A:$I,9,0)</f>
        <v>50</v>
      </c>
      <c r="I51" s="2">
        <f>VLOOKUP(A51,[2]Мелитополь!$A:$E,4,0)</f>
        <v>173.77</v>
      </c>
      <c r="J51" s="2">
        <f t="shared" si="4"/>
        <v>73.074999999999989</v>
      </c>
      <c r="K51" s="2">
        <f t="shared" si="5"/>
        <v>22.609999999999985</v>
      </c>
      <c r="L51" s="2">
        <f>VLOOKUP(A51,[3]TDSheet!$A:$N,7,0)</f>
        <v>224.23500000000001</v>
      </c>
      <c r="N51" s="2">
        <f>VLOOKUP(A51,[1]TDSheet!$A:$Q,17,0)</f>
        <v>28.872799999999948</v>
      </c>
      <c r="O51" s="2">
        <f t="shared" si="6"/>
        <v>4.5219999999999967</v>
      </c>
      <c r="P51" s="26">
        <v>15</v>
      </c>
      <c r="Q51" s="36">
        <f t="shared" si="7"/>
        <v>15</v>
      </c>
      <c r="R51" s="37"/>
      <c r="S51" s="28"/>
      <c r="U51" s="2">
        <f t="shared" si="8"/>
        <v>11.686156567890311</v>
      </c>
      <c r="V51" s="2">
        <f t="shared" si="9"/>
        <v>8.3690402476780132</v>
      </c>
      <c r="W51" s="2">
        <f>VLOOKUP(A51,[1]TDSheet!$A:$X,24,0)</f>
        <v>5.1090000000000035</v>
      </c>
      <c r="X51" s="2">
        <f>VLOOKUP(A51,[1]TDSheet!$A:$Y,25,0)</f>
        <v>11.1174</v>
      </c>
      <c r="Y51" s="2">
        <f>VLOOKUP(A51,[1]TDSheet!$A:$P,16,0)</f>
        <v>7.8223999999999929</v>
      </c>
      <c r="AA51" s="2">
        <f t="shared" si="10"/>
        <v>15</v>
      </c>
      <c r="AB51" s="2">
        <f t="shared" si="11"/>
        <v>0</v>
      </c>
    </row>
    <row r="52" spans="1:28" ht="21.95" customHeight="1" x14ac:dyDescent="0.2">
      <c r="A52" s="8" t="s">
        <v>56</v>
      </c>
      <c r="B52" s="8" t="s">
        <v>9</v>
      </c>
      <c r="C52" s="9">
        <v>62.27</v>
      </c>
      <c r="D52" s="9">
        <v>298.06400000000002</v>
      </c>
      <c r="E52" s="9">
        <v>313.495</v>
      </c>
      <c r="F52" s="9">
        <v>46.838999999999999</v>
      </c>
      <c r="G52" s="23">
        <f>VLOOKUP(A52,[1]TDSheet!$A:$H,8,0)</f>
        <v>1</v>
      </c>
      <c r="H52" s="2">
        <f>VLOOKUP(A52,[1]TDSheet!$A:$I,9,0)</f>
        <v>40</v>
      </c>
      <c r="I52" s="2">
        <f>VLOOKUP(A52,[2]Мелитополь!$A:$E,4,0)</f>
        <v>217</v>
      </c>
      <c r="J52" s="2">
        <f t="shared" si="4"/>
        <v>96.495000000000005</v>
      </c>
      <c r="K52" s="2">
        <f t="shared" si="5"/>
        <v>160.58199999999999</v>
      </c>
      <c r="L52" s="2">
        <f>VLOOKUP(A52,[3]TDSheet!$A:$N,7,0)</f>
        <v>152.91300000000001</v>
      </c>
      <c r="N52" s="2">
        <f>VLOOKUP(A52,[1]TDSheet!$A:$Q,17,0)</f>
        <v>39.427600000000027</v>
      </c>
      <c r="O52" s="2">
        <f t="shared" si="6"/>
        <v>32.116399999999999</v>
      </c>
      <c r="P52" s="26">
        <v>270</v>
      </c>
      <c r="Q52" s="36">
        <f t="shared" si="7"/>
        <v>135</v>
      </c>
      <c r="R52" s="37">
        <f t="shared" si="12"/>
        <v>135</v>
      </c>
      <c r="S52" s="28"/>
      <c r="U52" s="2">
        <f t="shared" si="8"/>
        <v>11.092980533310087</v>
      </c>
      <c r="V52" s="2">
        <f t="shared" si="9"/>
        <v>2.6860607041885154</v>
      </c>
      <c r="W52" s="2">
        <f>VLOOKUP(A52,[1]TDSheet!$A:$X,24,0)</f>
        <v>20.100999999999999</v>
      </c>
      <c r="X52" s="2">
        <f>VLOOKUP(A52,[1]TDSheet!$A:$Y,25,0)</f>
        <v>25.353000000000002</v>
      </c>
      <c r="Y52" s="2">
        <f>VLOOKUP(A52,[1]TDSheet!$A:$P,16,0)</f>
        <v>22.935400000000001</v>
      </c>
      <c r="AA52" s="2">
        <f t="shared" si="10"/>
        <v>135</v>
      </c>
      <c r="AB52" s="2">
        <f t="shared" si="11"/>
        <v>135</v>
      </c>
    </row>
    <row r="53" spans="1:28" ht="21.95" customHeight="1" x14ac:dyDescent="0.2">
      <c r="A53" s="8" t="s">
        <v>57</v>
      </c>
      <c r="B53" s="8" t="s">
        <v>9</v>
      </c>
      <c r="C53" s="9">
        <v>129.101</v>
      </c>
      <c r="D53" s="9">
        <v>278.88299999999998</v>
      </c>
      <c r="E53" s="9">
        <v>393.154</v>
      </c>
      <c r="F53" s="9">
        <v>14.102</v>
      </c>
      <c r="G53" s="23">
        <f>VLOOKUP(A53,[1]TDSheet!$A:$H,8,0)</f>
        <v>1</v>
      </c>
      <c r="H53" s="2">
        <f>VLOOKUP(A53,[1]TDSheet!$A:$I,9,0)</f>
        <v>40</v>
      </c>
      <c r="I53" s="2">
        <f>VLOOKUP(A53,[2]Мелитополь!$A:$E,4,0)</f>
        <v>296.7</v>
      </c>
      <c r="J53" s="2">
        <f t="shared" si="4"/>
        <v>96.454000000000008</v>
      </c>
      <c r="K53" s="2">
        <f t="shared" si="5"/>
        <v>239.31</v>
      </c>
      <c r="L53" s="2">
        <f>VLOOKUP(A53,[3]TDSheet!$A:$N,7,0)</f>
        <v>153.84399999999999</v>
      </c>
      <c r="N53" s="2">
        <f>VLOOKUP(A53,[1]TDSheet!$A:$Q,17,0)</f>
        <v>108.84240000000005</v>
      </c>
      <c r="O53" s="2">
        <f t="shared" si="6"/>
        <v>47.862000000000002</v>
      </c>
      <c r="P53" s="26">
        <v>400</v>
      </c>
      <c r="Q53" s="36">
        <f t="shared" si="7"/>
        <v>200</v>
      </c>
      <c r="R53" s="37">
        <f t="shared" si="12"/>
        <v>200</v>
      </c>
      <c r="S53" s="28"/>
      <c r="U53" s="2">
        <f t="shared" si="8"/>
        <v>10.926087501567007</v>
      </c>
      <c r="V53" s="2">
        <f t="shared" si="9"/>
        <v>2.5687267560904279</v>
      </c>
      <c r="W53" s="2">
        <f>VLOOKUP(A53,[1]TDSheet!$A:$X,24,0)</f>
        <v>30.061200000000003</v>
      </c>
      <c r="X53" s="2">
        <f>VLOOKUP(A53,[1]TDSheet!$A:$Y,25,0)</f>
        <v>31.629399999999997</v>
      </c>
      <c r="Y53" s="2">
        <f>VLOOKUP(A53,[1]TDSheet!$A:$P,16,0)</f>
        <v>32.495600000000003</v>
      </c>
      <c r="AA53" s="2">
        <f t="shared" si="10"/>
        <v>200</v>
      </c>
      <c r="AB53" s="2">
        <f t="shared" si="11"/>
        <v>200</v>
      </c>
    </row>
    <row r="54" spans="1:28" ht="21.95" customHeight="1" x14ac:dyDescent="0.2">
      <c r="A54" s="8" t="s">
        <v>58</v>
      </c>
      <c r="B54" s="8" t="s">
        <v>9</v>
      </c>
      <c r="C54" s="9">
        <v>808.36400000000003</v>
      </c>
      <c r="D54" s="9">
        <v>1012.649</v>
      </c>
      <c r="E54" s="9">
        <v>1821.0129999999999</v>
      </c>
      <c r="F54" s="9"/>
      <c r="G54" s="23">
        <f>VLOOKUP(A54,[1]TDSheet!$A:$H,8,0)</f>
        <v>1</v>
      </c>
      <c r="H54" s="2">
        <f>VLOOKUP(A54,[1]TDSheet!$A:$I,9,0)</f>
        <v>40</v>
      </c>
      <c r="I54" s="2">
        <f>VLOOKUP(A54,[2]Мелитополь!$A:$E,4,0)</f>
        <v>813.36400000000003</v>
      </c>
      <c r="J54" s="2">
        <f t="shared" si="4"/>
        <v>1007.6489999999999</v>
      </c>
      <c r="K54" s="2">
        <f t="shared" si="5"/>
        <v>0</v>
      </c>
      <c r="L54" s="2">
        <f>VLOOKUP(A54,[3]TDSheet!$A:$N,7,0)</f>
        <v>1821.0129999999999</v>
      </c>
      <c r="N54" s="2">
        <f>VLOOKUP(A54,[1]TDSheet!$A:$Q,17,0)</f>
        <v>400</v>
      </c>
      <c r="O54" s="2">
        <f t="shared" si="6"/>
        <v>0</v>
      </c>
      <c r="P54" s="26"/>
      <c r="Q54" s="36">
        <f t="shared" si="7"/>
        <v>0</v>
      </c>
      <c r="R54" s="37">
        <f t="shared" si="12"/>
        <v>0</v>
      </c>
      <c r="S54" s="28"/>
      <c r="U54" s="2" t="e">
        <f t="shared" si="8"/>
        <v>#DIV/0!</v>
      </c>
      <c r="V54" s="2" t="e">
        <f t="shared" si="9"/>
        <v>#DIV/0!</v>
      </c>
      <c r="W54" s="2">
        <f>VLOOKUP(A54,[1]TDSheet!$A:$X,24,0)</f>
        <v>0</v>
      </c>
      <c r="X54" s="2">
        <f>VLOOKUP(A54,[1]TDSheet!$A:$Y,25,0)</f>
        <v>119.798</v>
      </c>
      <c r="Y54" s="2">
        <f>VLOOKUP(A54,[1]TDSheet!$A:$P,16,0)</f>
        <v>0</v>
      </c>
      <c r="AA54" s="2">
        <f t="shared" si="10"/>
        <v>0</v>
      </c>
      <c r="AB54" s="2">
        <f t="shared" si="11"/>
        <v>0</v>
      </c>
    </row>
    <row r="55" spans="1:28" ht="11.1" customHeight="1" x14ac:dyDescent="0.2">
      <c r="A55" s="8" t="s">
        <v>59</v>
      </c>
      <c r="B55" s="8" t="s">
        <v>14</v>
      </c>
      <c r="C55" s="9">
        <v>295</v>
      </c>
      <c r="D55" s="9">
        <v>546</v>
      </c>
      <c r="E55" s="9">
        <v>513</v>
      </c>
      <c r="F55" s="9">
        <v>328</v>
      </c>
      <c r="G55" s="23">
        <f>VLOOKUP(A55,[1]TDSheet!$A:$H,8,0)</f>
        <v>0.4</v>
      </c>
      <c r="H55" s="2">
        <f>VLOOKUP(A55,[1]TDSheet!$A:$I,9,0)</f>
        <v>45</v>
      </c>
      <c r="I55" s="2">
        <f>VLOOKUP(A55,[2]Мелитополь!$A:$E,4,0)</f>
        <v>493</v>
      </c>
      <c r="J55" s="2">
        <f t="shared" si="4"/>
        <v>20</v>
      </c>
      <c r="K55" s="2">
        <f t="shared" si="5"/>
        <v>417</v>
      </c>
      <c r="L55" s="2">
        <f>VLOOKUP(A55,[3]TDSheet!$A:$N,7,0)</f>
        <v>96</v>
      </c>
      <c r="N55" s="2">
        <f>VLOOKUP(A55,[1]TDSheet!$A:$Q,17,0)</f>
        <v>475.79999999999995</v>
      </c>
      <c r="O55" s="2">
        <f t="shared" si="6"/>
        <v>83.4</v>
      </c>
      <c r="P55" s="26">
        <v>30</v>
      </c>
      <c r="Q55" s="36">
        <f t="shared" si="7"/>
        <v>0</v>
      </c>
      <c r="R55" s="37">
        <v>30</v>
      </c>
      <c r="S55" s="28"/>
      <c r="U55" s="2">
        <f t="shared" si="8"/>
        <v>9.9976019184652269</v>
      </c>
      <c r="V55" s="2">
        <f t="shared" si="9"/>
        <v>9.6378896882494001</v>
      </c>
      <c r="W55" s="2">
        <f>VLOOKUP(A55,[1]TDSheet!$A:$X,24,0)</f>
        <v>112</v>
      </c>
      <c r="X55" s="2">
        <f>VLOOKUP(A55,[1]TDSheet!$A:$Y,25,0)</f>
        <v>118.2</v>
      </c>
      <c r="Y55" s="2">
        <f>VLOOKUP(A55,[1]TDSheet!$A:$P,16,0)</f>
        <v>126.2</v>
      </c>
      <c r="AA55" s="2">
        <f t="shared" si="10"/>
        <v>0</v>
      </c>
      <c r="AB55" s="2">
        <f t="shared" si="11"/>
        <v>12</v>
      </c>
    </row>
    <row r="56" spans="1:28" ht="11.1" customHeight="1" x14ac:dyDescent="0.2">
      <c r="A56" s="8" t="s">
        <v>60</v>
      </c>
      <c r="B56" s="8" t="s">
        <v>9</v>
      </c>
      <c r="C56" s="9">
        <v>119.958</v>
      </c>
      <c r="D56" s="9">
        <v>103.76900000000001</v>
      </c>
      <c r="E56" s="9">
        <v>167.29900000000001</v>
      </c>
      <c r="F56" s="9">
        <v>56.414000000000001</v>
      </c>
      <c r="G56" s="23">
        <f>VLOOKUP(A56,[1]TDSheet!$A:$H,8,0)</f>
        <v>1</v>
      </c>
      <c r="H56" s="2">
        <f>VLOOKUP(A56,[1]TDSheet!$A:$I,9,0)</f>
        <v>40</v>
      </c>
      <c r="I56" s="2">
        <f>VLOOKUP(A56,[2]Мелитополь!$A:$E,4,0)</f>
        <v>57.9</v>
      </c>
      <c r="J56" s="2">
        <f t="shared" si="4"/>
        <v>109.399</v>
      </c>
      <c r="K56" s="2">
        <f t="shared" si="5"/>
        <v>63.53</v>
      </c>
      <c r="L56" s="2">
        <f>VLOOKUP(A56,[3]TDSheet!$A:$N,7,0)</f>
        <v>103.76900000000001</v>
      </c>
      <c r="O56" s="2">
        <f t="shared" si="6"/>
        <v>12.706</v>
      </c>
      <c r="P56" s="26">
        <v>70</v>
      </c>
      <c r="Q56" s="36">
        <f t="shared" si="7"/>
        <v>0</v>
      </c>
      <c r="R56" s="37">
        <v>70</v>
      </c>
      <c r="S56" s="28"/>
      <c r="U56" s="2">
        <f t="shared" si="8"/>
        <v>9.9491578781677958</v>
      </c>
      <c r="V56" s="2">
        <f t="shared" si="9"/>
        <v>4.4399496300960175</v>
      </c>
      <c r="W56" s="2">
        <f>VLOOKUP(A56,[1]TDSheet!$A:$X,24,0)</f>
        <v>16.544600000000003</v>
      </c>
      <c r="X56" s="2">
        <f>VLOOKUP(A56,[1]TDSheet!$A:$Y,25,0)</f>
        <v>12.576800000000002</v>
      </c>
      <c r="Y56" s="2">
        <f>VLOOKUP(A56,[1]TDSheet!$A:$P,16,0)</f>
        <v>9.5474000000000014</v>
      </c>
      <c r="AA56" s="2">
        <f t="shared" si="10"/>
        <v>0</v>
      </c>
      <c r="AB56" s="2">
        <f t="shared" si="11"/>
        <v>70</v>
      </c>
    </row>
    <row r="57" spans="1:28" ht="11.1" customHeight="1" x14ac:dyDescent="0.2">
      <c r="A57" s="8" t="s">
        <v>61</v>
      </c>
      <c r="B57" s="8" t="s">
        <v>9</v>
      </c>
      <c r="C57" s="9">
        <v>360.08800000000002</v>
      </c>
      <c r="D57" s="9">
        <v>264.92899999999997</v>
      </c>
      <c r="E57" s="9">
        <v>489.02499999999998</v>
      </c>
      <c r="F57" s="9">
        <v>135.99199999999999</v>
      </c>
      <c r="G57" s="23">
        <f>VLOOKUP(A57,[1]TDSheet!$A:$H,8,0)</f>
        <v>1</v>
      </c>
      <c r="H57" s="2">
        <f>VLOOKUP(A57,[1]TDSheet!$A:$I,9,0)</f>
        <v>40</v>
      </c>
      <c r="I57" s="2">
        <f>VLOOKUP(A57,[2]Мелитополь!$A:$E,4,0)</f>
        <v>301.8</v>
      </c>
      <c r="J57" s="2">
        <f t="shared" si="4"/>
        <v>187.22499999999997</v>
      </c>
      <c r="K57" s="2">
        <f t="shared" si="5"/>
        <v>329.93200000000002</v>
      </c>
      <c r="L57" s="2">
        <f>VLOOKUP(A57,[3]TDSheet!$A:$N,7,0)</f>
        <v>159.09299999999999</v>
      </c>
      <c r="N57" s="2">
        <f>VLOOKUP(A57,[1]TDSheet!$A:$Q,17,0)</f>
        <v>205.11260000000016</v>
      </c>
      <c r="O57" s="2">
        <f t="shared" si="6"/>
        <v>65.986400000000003</v>
      </c>
      <c r="P57" s="26">
        <v>320</v>
      </c>
      <c r="Q57" s="36">
        <f t="shared" si="7"/>
        <v>160</v>
      </c>
      <c r="R57" s="37">
        <f t="shared" si="12"/>
        <v>160</v>
      </c>
      <c r="S57" s="28"/>
      <c r="U57" s="2">
        <f t="shared" si="8"/>
        <v>10.018800843810242</v>
      </c>
      <c r="V57" s="2">
        <f t="shared" si="9"/>
        <v>5.1693167076852218</v>
      </c>
      <c r="W57" s="2">
        <f>VLOOKUP(A57,[1]TDSheet!$A:$X,24,0)</f>
        <v>72.8964</v>
      </c>
      <c r="X57" s="2">
        <f>VLOOKUP(A57,[1]TDSheet!$A:$Y,25,0)</f>
        <v>64.596000000000004</v>
      </c>
      <c r="Y57" s="2">
        <f>VLOOKUP(A57,[1]TDSheet!$A:$P,16,0)</f>
        <v>64.67440000000002</v>
      </c>
      <c r="AA57" s="2">
        <f t="shared" si="10"/>
        <v>160</v>
      </c>
      <c r="AB57" s="2">
        <f t="shared" si="11"/>
        <v>160</v>
      </c>
    </row>
    <row r="58" spans="1:28" ht="21.95" customHeight="1" x14ac:dyDescent="0.2">
      <c r="A58" s="8" t="s">
        <v>62</v>
      </c>
      <c r="B58" s="8" t="s">
        <v>14</v>
      </c>
      <c r="C58" s="9">
        <v>198</v>
      </c>
      <c r="D58" s="9">
        <v>96</v>
      </c>
      <c r="E58" s="9">
        <v>286</v>
      </c>
      <c r="F58" s="9"/>
      <c r="G58" s="23">
        <f>VLOOKUP(A58,[1]TDSheet!$A:$H,8,0)</f>
        <v>0.35</v>
      </c>
      <c r="H58" s="2">
        <f>VLOOKUP(A58,[1]TDSheet!$A:$I,9,0)</f>
        <v>45</v>
      </c>
      <c r="I58" s="2">
        <f>VLOOKUP(A58,[2]Мелитополь!$A:$E,4,0)</f>
        <v>228</v>
      </c>
      <c r="J58" s="2">
        <f t="shared" si="4"/>
        <v>58</v>
      </c>
      <c r="K58" s="2">
        <f t="shared" si="5"/>
        <v>192</v>
      </c>
      <c r="L58" s="2">
        <f>VLOOKUP(A58,[3]TDSheet!$A:$N,7,0)</f>
        <v>94</v>
      </c>
      <c r="N58" s="2">
        <f>VLOOKUP(A58,[1]TDSheet!$A:$Q,17,0)</f>
        <v>60.799999999999983</v>
      </c>
      <c r="O58" s="2">
        <f t="shared" si="6"/>
        <v>38.4</v>
      </c>
      <c r="P58" s="26">
        <v>325</v>
      </c>
      <c r="Q58" s="36">
        <f t="shared" si="7"/>
        <v>162.5</v>
      </c>
      <c r="R58" s="37">
        <f t="shared" si="12"/>
        <v>162.5</v>
      </c>
      <c r="S58" s="28"/>
      <c r="U58" s="2">
        <f t="shared" si="8"/>
        <v>10.046875</v>
      </c>
      <c r="V58" s="2">
        <f t="shared" si="9"/>
        <v>1.583333333333333</v>
      </c>
      <c r="W58" s="2">
        <f>VLOOKUP(A58,[1]TDSheet!$A:$X,24,0)</f>
        <v>30.8</v>
      </c>
      <c r="X58" s="2">
        <f>VLOOKUP(A58,[1]TDSheet!$A:$Y,25,0)</f>
        <v>18.2</v>
      </c>
      <c r="Y58" s="2">
        <f>VLOOKUP(A58,[1]TDSheet!$A:$P,16,0)</f>
        <v>26.2</v>
      </c>
      <c r="AA58" s="2">
        <f t="shared" si="10"/>
        <v>56.874999999999993</v>
      </c>
      <c r="AB58" s="2">
        <f t="shared" si="11"/>
        <v>56.874999999999993</v>
      </c>
    </row>
    <row r="59" spans="1:28" ht="11.1" customHeight="1" x14ac:dyDescent="0.2">
      <c r="A59" s="8" t="s">
        <v>63</v>
      </c>
      <c r="B59" s="8" t="s">
        <v>14</v>
      </c>
      <c r="C59" s="9">
        <v>471</v>
      </c>
      <c r="D59" s="9">
        <v>154</v>
      </c>
      <c r="E59" s="9">
        <v>456</v>
      </c>
      <c r="F59" s="9">
        <v>169</v>
      </c>
      <c r="G59" s="23">
        <f>VLOOKUP(A59,[1]TDSheet!$A:$H,8,0)</f>
        <v>0.4</v>
      </c>
      <c r="H59" s="2">
        <f>VLOOKUP(A59,[1]TDSheet!$A:$I,9,0)</f>
        <v>40</v>
      </c>
      <c r="I59" s="2">
        <f>VLOOKUP(A59,[2]Мелитополь!$A:$E,4,0)</f>
        <v>298</v>
      </c>
      <c r="J59" s="2">
        <f t="shared" si="4"/>
        <v>158</v>
      </c>
      <c r="K59" s="2">
        <f t="shared" si="5"/>
        <v>306</v>
      </c>
      <c r="L59" s="2">
        <f>VLOOKUP(A59,[3]TDSheet!$A:$N,7,0)</f>
        <v>150</v>
      </c>
      <c r="N59" s="2">
        <f>VLOOKUP(A59,[1]TDSheet!$A:$Q,17,0)</f>
        <v>118.80000000000007</v>
      </c>
      <c r="O59" s="2">
        <f t="shared" si="6"/>
        <v>61.2</v>
      </c>
      <c r="P59" s="26">
        <v>385</v>
      </c>
      <c r="Q59" s="36">
        <f t="shared" si="7"/>
        <v>192.5</v>
      </c>
      <c r="R59" s="37">
        <f t="shared" si="12"/>
        <v>192.5</v>
      </c>
      <c r="S59" s="28"/>
      <c r="U59" s="2">
        <f t="shared" si="8"/>
        <v>10.993464052287582</v>
      </c>
      <c r="V59" s="2">
        <f t="shared" si="9"/>
        <v>4.7026143790849684</v>
      </c>
      <c r="W59" s="2">
        <f>VLOOKUP(A59,[1]TDSheet!$A:$X,24,0)</f>
        <v>101.4</v>
      </c>
      <c r="X59" s="2">
        <f>VLOOKUP(A59,[1]TDSheet!$A:$Y,25,0)</f>
        <v>53.8</v>
      </c>
      <c r="Y59" s="2">
        <f>VLOOKUP(A59,[1]TDSheet!$A:$P,16,0)</f>
        <v>62.2</v>
      </c>
      <c r="AA59" s="2">
        <f t="shared" si="10"/>
        <v>77</v>
      </c>
      <c r="AB59" s="2">
        <f t="shared" si="11"/>
        <v>77</v>
      </c>
    </row>
    <row r="60" spans="1:28" ht="21.95" customHeight="1" x14ac:dyDescent="0.2">
      <c r="A60" s="8" t="s">
        <v>64</v>
      </c>
      <c r="B60" s="8" t="s">
        <v>9</v>
      </c>
      <c r="C60" s="10"/>
      <c r="D60" s="9">
        <v>252.63800000000001</v>
      </c>
      <c r="E60" s="9">
        <v>252.63800000000001</v>
      </c>
      <c r="F60" s="9"/>
      <c r="G60" s="23">
        <f>VLOOKUP(A60,[1]TDSheet!$A:$H,8,0)</f>
        <v>0</v>
      </c>
      <c r="H60" s="2" t="e">
        <f>VLOOKUP(A60,[1]TDSheet!$A:$I,9,0)</f>
        <v>#N/A</v>
      </c>
      <c r="J60" s="2">
        <f t="shared" si="4"/>
        <v>252.63800000000001</v>
      </c>
      <c r="K60" s="2">
        <f t="shared" si="5"/>
        <v>0</v>
      </c>
      <c r="L60" s="2">
        <f>VLOOKUP(A60,[3]TDSheet!$A:$N,7,0)</f>
        <v>252.63800000000001</v>
      </c>
      <c r="O60" s="2">
        <f t="shared" si="6"/>
        <v>0</v>
      </c>
      <c r="P60" s="26"/>
      <c r="Q60" s="36">
        <f t="shared" si="7"/>
        <v>0</v>
      </c>
      <c r="R60" s="37">
        <f t="shared" si="12"/>
        <v>0</v>
      </c>
      <c r="S60" s="28"/>
      <c r="U60" s="2" t="e">
        <f t="shared" si="8"/>
        <v>#DIV/0!</v>
      </c>
      <c r="V60" s="2" t="e">
        <f t="shared" si="9"/>
        <v>#DIV/0!</v>
      </c>
      <c r="W60" s="2">
        <f>VLOOKUP(A60,[1]TDSheet!$A:$X,24,0)</f>
        <v>0</v>
      </c>
      <c r="X60" s="2">
        <f>VLOOKUP(A60,[1]TDSheet!$A:$Y,25,0)</f>
        <v>0</v>
      </c>
      <c r="Y60" s="2">
        <f>VLOOKUP(A60,[1]TDSheet!$A:$P,16,0)</f>
        <v>0</v>
      </c>
      <c r="AA60" s="2">
        <f t="shared" si="10"/>
        <v>0</v>
      </c>
      <c r="AB60" s="2">
        <f t="shared" si="11"/>
        <v>0</v>
      </c>
    </row>
    <row r="61" spans="1:28" ht="11.1" customHeight="1" x14ac:dyDescent="0.2">
      <c r="A61" s="8" t="s">
        <v>65</v>
      </c>
      <c r="B61" s="8" t="s">
        <v>9</v>
      </c>
      <c r="C61" s="10"/>
      <c r="D61" s="9">
        <v>89.266999999999996</v>
      </c>
      <c r="E61" s="9">
        <v>77.396000000000001</v>
      </c>
      <c r="F61" s="9">
        <v>11.871</v>
      </c>
      <c r="G61" s="23">
        <f>VLOOKUP(A61,[1]TDSheet!$A:$H,8,0)</f>
        <v>1</v>
      </c>
      <c r="H61" s="2">
        <f>VLOOKUP(A61,[1]TDSheet!$A:$I,9,0)</f>
        <v>30</v>
      </c>
      <c r="I61" s="2">
        <f>VLOOKUP(A61,[2]Мелитополь!$A:$E,4,0)</f>
        <v>80.599999999999994</v>
      </c>
      <c r="J61" s="2">
        <f t="shared" si="4"/>
        <v>-3.2039999999999935</v>
      </c>
      <c r="K61" s="2">
        <f t="shared" si="5"/>
        <v>77.396000000000001</v>
      </c>
      <c r="O61" s="2">
        <f t="shared" si="6"/>
        <v>15.479200000000001</v>
      </c>
      <c r="P61" s="26">
        <v>100</v>
      </c>
      <c r="Q61" s="36">
        <f t="shared" si="7"/>
        <v>50</v>
      </c>
      <c r="R61" s="37">
        <f t="shared" si="12"/>
        <v>50</v>
      </c>
      <c r="S61" s="28"/>
      <c r="U61" s="2">
        <f t="shared" si="8"/>
        <v>7.2271822833221346</v>
      </c>
      <c r="V61" s="2">
        <f t="shared" si="9"/>
        <v>0.76690009819628924</v>
      </c>
      <c r="W61" s="2">
        <f>VLOOKUP(A61,[1]TDSheet!$A:$X,24,0)</f>
        <v>1.5958000000000001</v>
      </c>
      <c r="X61" s="2">
        <f>VLOOKUP(A61,[1]TDSheet!$A:$Y,25,0)</f>
        <v>14.9406</v>
      </c>
      <c r="Y61" s="2">
        <f>VLOOKUP(A61,[1]TDSheet!$A:$P,16,0)</f>
        <v>0</v>
      </c>
      <c r="AA61" s="2">
        <f t="shared" si="10"/>
        <v>50</v>
      </c>
      <c r="AB61" s="2">
        <f t="shared" si="11"/>
        <v>50</v>
      </c>
    </row>
    <row r="62" spans="1:28" ht="11.1" customHeight="1" x14ac:dyDescent="0.2">
      <c r="A62" s="8" t="s">
        <v>66</v>
      </c>
      <c r="B62" s="8" t="s">
        <v>9</v>
      </c>
      <c r="C62" s="9">
        <v>70.66</v>
      </c>
      <c r="D62" s="9"/>
      <c r="E62" s="9">
        <v>67.725999999999999</v>
      </c>
      <c r="F62" s="9">
        <v>2.93</v>
      </c>
      <c r="G62" s="23">
        <f>VLOOKUP(A62,[1]TDSheet!$A:$H,8,0)</f>
        <v>1</v>
      </c>
      <c r="H62" s="2">
        <f>VLOOKUP(A62,[1]TDSheet!$A:$I,9,0)</f>
        <v>50</v>
      </c>
      <c r="I62" s="2">
        <f>VLOOKUP(A62,[2]Мелитополь!$A:$E,4,0)</f>
        <v>103.2</v>
      </c>
      <c r="J62" s="2">
        <f t="shared" si="4"/>
        <v>-35.474000000000004</v>
      </c>
      <c r="K62" s="2">
        <f t="shared" si="5"/>
        <v>67.725999999999999</v>
      </c>
      <c r="N62" s="2">
        <f>VLOOKUP(A62,[1]TDSheet!$A:$Q,17,0)</f>
        <v>58.039600000000007</v>
      </c>
      <c r="O62" s="2">
        <f t="shared" si="6"/>
        <v>13.545199999999999</v>
      </c>
      <c r="P62" s="26">
        <v>90</v>
      </c>
      <c r="Q62" s="36">
        <f t="shared" si="7"/>
        <v>45</v>
      </c>
      <c r="R62" s="37">
        <f t="shared" si="12"/>
        <v>45</v>
      </c>
      <c r="S62" s="28"/>
      <c r="U62" s="2">
        <f t="shared" si="8"/>
        <v>11.145616159229839</v>
      </c>
      <c r="V62" s="2">
        <f t="shared" si="9"/>
        <v>4.5011959956294492</v>
      </c>
      <c r="W62" s="2">
        <f>VLOOKUP(A62,[1]TDSheet!$A:$X,24,0)</f>
        <v>15.230600000000001</v>
      </c>
      <c r="X62" s="2">
        <f>VLOOKUP(A62,[1]TDSheet!$A:$Y,25,0)</f>
        <v>7.4956000000000005</v>
      </c>
      <c r="Y62" s="2">
        <f>VLOOKUP(A62,[1]TDSheet!$A:$P,16,0)</f>
        <v>14.437200000000001</v>
      </c>
      <c r="AA62" s="2">
        <f t="shared" si="10"/>
        <v>45</v>
      </c>
      <c r="AB62" s="2">
        <f t="shared" si="11"/>
        <v>45</v>
      </c>
    </row>
    <row r="63" spans="1:28" ht="11.1" customHeight="1" x14ac:dyDescent="0.2">
      <c r="A63" s="8" t="s">
        <v>67</v>
      </c>
      <c r="B63" s="8" t="s">
        <v>9</v>
      </c>
      <c r="C63" s="9">
        <v>34.298000000000002</v>
      </c>
      <c r="D63" s="9">
        <v>0.14199999999999999</v>
      </c>
      <c r="E63" s="9">
        <v>34.161000000000001</v>
      </c>
      <c r="F63" s="9"/>
      <c r="G63" s="23">
        <f>VLOOKUP(A63,[1]TDSheet!$A:$H,8,0)</f>
        <v>1</v>
      </c>
      <c r="H63" s="2">
        <f>VLOOKUP(A63,[1]TDSheet!$A:$I,9,0)</f>
        <v>50</v>
      </c>
      <c r="I63" s="2">
        <f>VLOOKUP(A63,[2]Мелитополь!$A:$E,4,0)</f>
        <v>40.6</v>
      </c>
      <c r="J63" s="2">
        <f t="shared" si="4"/>
        <v>-6.4390000000000001</v>
      </c>
      <c r="K63" s="2">
        <f t="shared" si="5"/>
        <v>34.161000000000001</v>
      </c>
      <c r="N63" s="2">
        <f>VLOOKUP(A63,[1]TDSheet!$A:$Q,17,0)</f>
        <v>17.206399999999995</v>
      </c>
      <c r="O63" s="2">
        <f t="shared" si="6"/>
        <v>6.8322000000000003</v>
      </c>
      <c r="P63" s="26">
        <v>60</v>
      </c>
      <c r="Q63" s="36">
        <f t="shared" si="7"/>
        <v>30</v>
      </c>
      <c r="R63" s="37">
        <f t="shared" si="12"/>
        <v>30</v>
      </c>
      <c r="S63" s="28"/>
      <c r="U63" s="2">
        <f t="shared" si="8"/>
        <v>11.300371768976317</v>
      </c>
      <c r="V63" s="2">
        <f t="shared" si="9"/>
        <v>2.5184274465033218</v>
      </c>
      <c r="W63" s="2">
        <f>VLOOKUP(A63,[1]TDSheet!$A:$X,24,0)</f>
        <v>6.5120000000000005</v>
      </c>
      <c r="X63" s="2">
        <f>VLOOKUP(A63,[1]TDSheet!$A:$Y,25,0)</f>
        <v>4.5956000000000001</v>
      </c>
      <c r="Y63" s="2">
        <f>VLOOKUP(A63,[1]TDSheet!$A:$P,16,0)</f>
        <v>5.4185999999999996</v>
      </c>
      <c r="AA63" s="2">
        <f t="shared" si="10"/>
        <v>30</v>
      </c>
      <c r="AB63" s="2">
        <f t="shared" si="11"/>
        <v>30</v>
      </c>
    </row>
    <row r="64" spans="1:28" ht="11.1" customHeight="1" x14ac:dyDescent="0.2">
      <c r="A64" s="8" t="s">
        <v>68</v>
      </c>
      <c r="B64" s="8" t="s">
        <v>14</v>
      </c>
      <c r="C64" s="9">
        <v>352</v>
      </c>
      <c r="D64" s="9">
        <v>60</v>
      </c>
      <c r="E64" s="9">
        <v>411</v>
      </c>
      <c r="F64" s="9"/>
      <c r="G64" s="23">
        <f>VLOOKUP(A64,[1]TDSheet!$A:$H,8,0)</f>
        <v>0.4</v>
      </c>
      <c r="H64" s="2">
        <f>VLOOKUP(A64,[1]TDSheet!$A:$I,9,0)</f>
        <v>40</v>
      </c>
      <c r="I64" s="2">
        <f>VLOOKUP(A64,[2]Мелитополь!$A:$E,4,0)</f>
        <v>412</v>
      </c>
      <c r="J64" s="2">
        <f t="shared" si="4"/>
        <v>-1</v>
      </c>
      <c r="K64" s="2">
        <f t="shared" si="5"/>
        <v>351</v>
      </c>
      <c r="L64" s="2">
        <f>VLOOKUP(A64,[3]TDSheet!$A:$N,7,0)</f>
        <v>60</v>
      </c>
      <c r="N64" s="2">
        <f>VLOOKUP(A64,[1]TDSheet!$A:$Q,17,0)</f>
        <v>274.80000000000007</v>
      </c>
      <c r="O64" s="2">
        <f t="shared" si="6"/>
        <v>70.2</v>
      </c>
      <c r="P64" s="26">
        <v>430</v>
      </c>
      <c r="Q64" s="36">
        <f t="shared" si="7"/>
        <v>215</v>
      </c>
      <c r="R64" s="37">
        <f t="shared" si="12"/>
        <v>215</v>
      </c>
      <c r="S64" s="28"/>
      <c r="U64" s="2">
        <f t="shared" si="8"/>
        <v>10.03988603988604</v>
      </c>
      <c r="V64" s="2">
        <f t="shared" si="9"/>
        <v>3.9145299145299153</v>
      </c>
      <c r="W64" s="2">
        <f>VLOOKUP(A64,[1]TDSheet!$A:$X,24,0)</f>
        <v>82.8</v>
      </c>
      <c r="X64" s="2">
        <f>VLOOKUP(A64,[1]TDSheet!$A:$Y,25,0)</f>
        <v>21.4</v>
      </c>
      <c r="Y64" s="2">
        <f>VLOOKUP(A64,[1]TDSheet!$A:$P,16,0)</f>
        <v>77.400000000000006</v>
      </c>
      <c r="AA64" s="2">
        <f t="shared" si="10"/>
        <v>86</v>
      </c>
      <c r="AB64" s="2">
        <f t="shared" si="11"/>
        <v>86</v>
      </c>
    </row>
    <row r="65" spans="1:28" ht="11.1" customHeight="1" x14ac:dyDescent="0.2">
      <c r="A65" s="8" t="s">
        <v>69</v>
      </c>
      <c r="B65" s="8" t="s">
        <v>14</v>
      </c>
      <c r="C65" s="10"/>
      <c r="D65" s="9">
        <v>306</v>
      </c>
      <c r="E65" s="9">
        <v>302</v>
      </c>
      <c r="F65" s="9">
        <v>4</v>
      </c>
      <c r="G65" s="23">
        <f>VLOOKUP(A65,[1]TDSheet!$A:$H,8,0)</f>
        <v>0.4</v>
      </c>
      <c r="H65" s="2">
        <f>VLOOKUP(A65,[1]TDSheet!$A:$I,9,0)</f>
        <v>40</v>
      </c>
      <c r="I65" s="2">
        <f>VLOOKUP(A65,[2]Мелитополь!$A:$E,4,0)</f>
        <v>150</v>
      </c>
      <c r="J65" s="2">
        <f t="shared" si="4"/>
        <v>152</v>
      </c>
      <c r="K65" s="2">
        <f t="shared" si="5"/>
        <v>110</v>
      </c>
      <c r="L65" s="2">
        <f>VLOOKUP(A65,[3]TDSheet!$A:$N,7,0)</f>
        <v>192</v>
      </c>
      <c r="N65" s="2">
        <f>VLOOKUP(A65,[1]TDSheet!$A:$Q,17,0)</f>
        <v>20</v>
      </c>
      <c r="O65" s="2">
        <f t="shared" si="6"/>
        <v>22</v>
      </c>
      <c r="P65" s="26">
        <v>150</v>
      </c>
      <c r="Q65" s="36">
        <f t="shared" si="7"/>
        <v>75</v>
      </c>
      <c r="R65" s="37">
        <f t="shared" si="12"/>
        <v>75</v>
      </c>
      <c r="S65" s="28"/>
      <c r="U65" s="2">
        <f t="shared" si="8"/>
        <v>7.9090909090909092</v>
      </c>
      <c r="V65" s="2">
        <f t="shared" si="9"/>
        <v>1.0909090909090908</v>
      </c>
      <c r="W65" s="2">
        <f>VLOOKUP(A65,[1]TDSheet!$A:$X,24,0)</f>
        <v>0</v>
      </c>
      <c r="X65" s="2">
        <f>VLOOKUP(A65,[1]TDSheet!$A:$Y,25,0)</f>
        <v>18.600000000000001</v>
      </c>
      <c r="Y65" s="2">
        <f>VLOOKUP(A65,[1]TDSheet!$A:$P,16,0)</f>
        <v>0</v>
      </c>
      <c r="AA65" s="2">
        <f t="shared" si="10"/>
        <v>30</v>
      </c>
      <c r="AB65" s="2">
        <f t="shared" si="11"/>
        <v>30</v>
      </c>
    </row>
    <row r="66" spans="1:28" ht="11.1" customHeight="1" x14ac:dyDescent="0.2">
      <c r="A66" s="8" t="s">
        <v>70</v>
      </c>
      <c r="B66" s="8" t="s">
        <v>9</v>
      </c>
      <c r="C66" s="9">
        <v>47.72</v>
      </c>
      <c r="D66" s="9">
        <v>19.073</v>
      </c>
      <c r="E66" s="9">
        <v>52.567</v>
      </c>
      <c r="F66" s="9">
        <v>14.226000000000001</v>
      </c>
      <c r="G66" s="23">
        <f>VLOOKUP(A66,[1]TDSheet!$A:$H,8,0)</f>
        <v>1</v>
      </c>
      <c r="H66" s="2">
        <f>VLOOKUP(A66,[1]TDSheet!$A:$I,9,0)</f>
        <v>40</v>
      </c>
      <c r="I66" s="2">
        <f>VLOOKUP(A66,[2]Мелитополь!$A:$E,4,0)</f>
        <v>63</v>
      </c>
      <c r="J66" s="2">
        <f t="shared" si="4"/>
        <v>-10.433</v>
      </c>
      <c r="K66" s="2">
        <f t="shared" si="5"/>
        <v>52.567</v>
      </c>
      <c r="N66" s="2">
        <f>VLOOKUP(A66,[1]TDSheet!$A:$Q,17,0)</f>
        <v>44.238399999999984</v>
      </c>
      <c r="O66" s="2">
        <f t="shared" si="6"/>
        <v>10.513400000000001</v>
      </c>
      <c r="P66" s="26">
        <v>60</v>
      </c>
      <c r="Q66" s="36">
        <f t="shared" si="7"/>
        <v>30</v>
      </c>
      <c r="R66" s="37">
        <f t="shared" si="12"/>
        <v>30</v>
      </c>
      <c r="S66" s="28"/>
      <c r="U66" s="2">
        <f t="shared" si="8"/>
        <v>11.267943767002109</v>
      </c>
      <c r="V66" s="2">
        <f t="shared" si="9"/>
        <v>5.560941274944355</v>
      </c>
      <c r="W66" s="2">
        <f>VLOOKUP(A66,[1]TDSheet!$A:$X,24,0)</f>
        <v>9.4436</v>
      </c>
      <c r="X66" s="2">
        <f>VLOOKUP(A66,[1]TDSheet!$A:$Y,25,0)</f>
        <v>8.7932000000000006</v>
      </c>
      <c r="Y66" s="2">
        <f>VLOOKUP(A66,[1]TDSheet!$A:$P,16,0)</f>
        <v>11.517199999999999</v>
      </c>
      <c r="AA66" s="2">
        <f t="shared" si="10"/>
        <v>30</v>
      </c>
      <c r="AB66" s="2">
        <f t="shared" si="11"/>
        <v>30</v>
      </c>
    </row>
    <row r="67" spans="1:28" ht="11.1" customHeight="1" x14ac:dyDescent="0.2">
      <c r="A67" s="8" t="s">
        <v>71</v>
      </c>
      <c r="B67" s="8" t="s">
        <v>14</v>
      </c>
      <c r="C67" s="9">
        <v>552</v>
      </c>
      <c r="D67" s="9">
        <v>60</v>
      </c>
      <c r="E67" s="9">
        <v>318</v>
      </c>
      <c r="F67" s="9">
        <v>289</v>
      </c>
      <c r="G67" s="23">
        <f>VLOOKUP(A67,[1]TDSheet!$A:$H,8,0)</f>
        <v>0.4</v>
      </c>
      <c r="H67" s="2">
        <f>VLOOKUP(A67,[1]TDSheet!$A:$I,9,0)</f>
        <v>40</v>
      </c>
      <c r="I67" s="2">
        <f>VLOOKUP(A67,[2]Мелитополь!$A:$E,4,0)</f>
        <v>259</v>
      </c>
      <c r="J67" s="2">
        <f t="shared" si="4"/>
        <v>59</v>
      </c>
      <c r="K67" s="2">
        <f t="shared" si="5"/>
        <v>258</v>
      </c>
      <c r="L67" s="2">
        <f>VLOOKUP(A67,[3]TDSheet!$A:$N,7,0)</f>
        <v>60</v>
      </c>
      <c r="N67" s="2">
        <f>VLOOKUP(A67,[1]TDSheet!$A:$Q,17,0)</f>
        <v>70.199999999999932</v>
      </c>
      <c r="O67" s="2">
        <f t="shared" si="6"/>
        <v>51.6</v>
      </c>
      <c r="P67" s="26">
        <v>210</v>
      </c>
      <c r="Q67" s="36">
        <f t="shared" si="7"/>
        <v>105</v>
      </c>
      <c r="R67" s="37">
        <f t="shared" si="12"/>
        <v>105</v>
      </c>
      <c r="S67" s="28"/>
      <c r="U67" s="2">
        <f t="shared" si="8"/>
        <v>11.031007751937983</v>
      </c>
      <c r="V67" s="2">
        <f t="shared" si="9"/>
        <v>6.9612403100775175</v>
      </c>
      <c r="W67" s="2">
        <f>VLOOKUP(A67,[1]TDSheet!$A:$X,24,0)</f>
        <v>88.6</v>
      </c>
      <c r="X67" s="2">
        <f>VLOOKUP(A67,[1]TDSheet!$A:$Y,25,0)</f>
        <v>53.4</v>
      </c>
      <c r="Y67" s="2">
        <f>VLOOKUP(A67,[1]TDSheet!$A:$P,16,0)</f>
        <v>65.8</v>
      </c>
      <c r="AA67" s="2">
        <f t="shared" si="10"/>
        <v>42</v>
      </c>
      <c r="AB67" s="2">
        <f t="shared" si="11"/>
        <v>42</v>
      </c>
    </row>
    <row r="68" spans="1:28" ht="21.95" customHeight="1" x14ac:dyDescent="0.2">
      <c r="A68" s="8" t="s">
        <v>72</v>
      </c>
      <c r="B68" s="8" t="s">
        <v>9</v>
      </c>
      <c r="C68" s="10"/>
      <c r="D68" s="9">
        <v>185.68100000000001</v>
      </c>
      <c r="E68" s="9">
        <v>137.959</v>
      </c>
      <c r="F68" s="9">
        <v>47.722000000000001</v>
      </c>
      <c r="G68" s="23">
        <f>VLOOKUP(A68,[1]TDSheet!$A:$H,8,0)</f>
        <v>1</v>
      </c>
      <c r="H68" s="2">
        <f>VLOOKUP(A68,[1]TDSheet!$A:$I,9,0)</f>
        <v>40</v>
      </c>
      <c r="I68" s="2">
        <f>VLOOKUP(A68,[2]Мелитополь!$A:$E,4,0)</f>
        <v>75.5</v>
      </c>
      <c r="J68" s="2">
        <f t="shared" si="4"/>
        <v>62.459000000000003</v>
      </c>
      <c r="K68" s="2">
        <f t="shared" si="5"/>
        <v>70.027000000000001</v>
      </c>
      <c r="L68" s="2">
        <f>VLOOKUP(A68,[3]TDSheet!$A:$N,7,0)</f>
        <v>67.932000000000002</v>
      </c>
      <c r="O68" s="2">
        <f t="shared" si="6"/>
        <v>14.0054</v>
      </c>
      <c r="P68" s="26">
        <v>105</v>
      </c>
      <c r="Q68" s="36">
        <f t="shared" si="7"/>
        <v>52.5</v>
      </c>
      <c r="R68" s="37">
        <f t="shared" si="12"/>
        <v>52.5</v>
      </c>
      <c r="S68" s="28"/>
      <c r="U68" s="2">
        <f t="shared" si="8"/>
        <v>10.904508261099291</v>
      </c>
      <c r="V68" s="2">
        <f t="shared" si="9"/>
        <v>3.4074000028560412</v>
      </c>
      <c r="W68" s="2">
        <f>VLOOKUP(A68,[1]TDSheet!$A:$X,24,0)</f>
        <v>0.49240000000000006</v>
      </c>
      <c r="X68" s="2">
        <f>VLOOKUP(A68,[1]TDSheet!$A:$Y,25,0)</f>
        <v>20.646999999999998</v>
      </c>
      <c r="Y68" s="2">
        <f>VLOOKUP(A68,[1]TDSheet!$A:$P,16,0)</f>
        <v>4.9269999999999978</v>
      </c>
      <c r="AA68" s="2">
        <f t="shared" si="10"/>
        <v>52.5</v>
      </c>
      <c r="AB68" s="2">
        <f t="shared" si="11"/>
        <v>52.5</v>
      </c>
    </row>
    <row r="69" spans="1:28" ht="21.95" customHeight="1" x14ac:dyDescent="0.2">
      <c r="A69" s="8" t="s">
        <v>73</v>
      </c>
      <c r="B69" s="8" t="s">
        <v>9</v>
      </c>
      <c r="C69" s="10"/>
      <c r="D69" s="9">
        <v>115.69499999999999</v>
      </c>
      <c r="E69" s="9">
        <v>64.863</v>
      </c>
      <c r="F69" s="9">
        <v>50.832000000000001</v>
      </c>
      <c r="G69" s="23">
        <f>VLOOKUP(A69,[1]TDSheet!$A:$H,8,0)</f>
        <v>1</v>
      </c>
      <c r="H69" s="2">
        <f>VLOOKUP(A69,[1]TDSheet!$A:$I,9,0)</f>
        <v>40</v>
      </c>
      <c r="I69" s="2">
        <f>VLOOKUP(A69,[2]Мелитополь!$A:$E,4,0)</f>
        <v>69.900000000000006</v>
      </c>
      <c r="J69" s="2">
        <f t="shared" si="4"/>
        <v>-5.0370000000000061</v>
      </c>
      <c r="K69" s="2">
        <f t="shared" si="5"/>
        <v>64.863</v>
      </c>
      <c r="O69" s="2">
        <f t="shared" si="6"/>
        <v>12.9726</v>
      </c>
      <c r="P69" s="26">
        <v>90</v>
      </c>
      <c r="Q69" s="36">
        <f t="shared" si="7"/>
        <v>45</v>
      </c>
      <c r="R69" s="37">
        <f t="shared" si="12"/>
        <v>45</v>
      </c>
      <c r="S69" s="28"/>
      <c r="U69" s="2">
        <f t="shared" si="8"/>
        <v>10.856112113223254</v>
      </c>
      <c r="V69" s="2">
        <f t="shared" si="9"/>
        <v>3.9184126543638129</v>
      </c>
      <c r="W69" s="2">
        <f>VLOOKUP(A69,[1]TDSheet!$A:$X,24,0)</f>
        <v>2.2931999999999997</v>
      </c>
      <c r="X69" s="2">
        <f>VLOOKUP(A69,[1]TDSheet!$A:$Y,25,0)</f>
        <v>20.588000000000001</v>
      </c>
      <c r="Y69" s="2">
        <f>VLOOKUP(A69,[1]TDSheet!$A:$P,16,0)</f>
        <v>5.0230000000000015</v>
      </c>
      <c r="AA69" s="2">
        <f t="shared" si="10"/>
        <v>45</v>
      </c>
      <c r="AB69" s="2">
        <f t="shared" si="11"/>
        <v>45</v>
      </c>
    </row>
    <row r="70" spans="1:28" ht="21.95" customHeight="1" x14ac:dyDescent="0.2">
      <c r="A70" s="8" t="s">
        <v>74</v>
      </c>
      <c r="B70" s="8" t="s">
        <v>9</v>
      </c>
      <c r="C70" s="10"/>
      <c r="D70" s="9">
        <v>105.733</v>
      </c>
      <c r="E70" s="9">
        <v>105.733</v>
      </c>
      <c r="F70" s="9"/>
      <c r="G70" s="23">
        <f>VLOOKUP(A70,[1]TDSheet!$A:$H,8,0)</f>
        <v>0</v>
      </c>
      <c r="H70" s="2" t="e">
        <f>VLOOKUP(A70,[1]TDSheet!$A:$I,9,0)</f>
        <v>#N/A</v>
      </c>
      <c r="J70" s="2">
        <f t="shared" si="4"/>
        <v>105.733</v>
      </c>
      <c r="K70" s="2">
        <f t="shared" si="5"/>
        <v>0</v>
      </c>
      <c r="L70" s="2">
        <f>VLOOKUP(A70,[3]TDSheet!$A:$N,7,0)</f>
        <v>105.733</v>
      </c>
      <c r="O70" s="2">
        <f t="shared" si="6"/>
        <v>0</v>
      </c>
      <c r="P70" s="26"/>
      <c r="Q70" s="36">
        <f t="shared" si="7"/>
        <v>0</v>
      </c>
      <c r="R70" s="37">
        <f t="shared" si="12"/>
        <v>0</v>
      </c>
      <c r="S70" s="28"/>
      <c r="U70" s="2" t="e">
        <f t="shared" si="8"/>
        <v>#DIV/0!</v>
      </c>
      <c r="V70" s="2" t="e">
        <f t="shared" si="9"/>
        <v>#DIV/0!</v>
      </c>
      <c r="W70" s="2">
        <f>VLOOKUP(A70,[1]TDSheet!$A:$X,24,0)</f>
        <v>0</v>
      </c>
      <c r="X70" s="2">
        <f>VLOOKUP(A70,[1]TDSheet!$A:$Y,25,0)</f>
        <v>0</v>
      </c>
      <c r="Y70" s="2">
        <f>VLOOKUP(A70,[1]TDSheet!$A:$P,16,0)</f>
        <v>0</v>
      </c>
      <c r="AA70" s="2">
        <f t="shared" si="10"/>
        <v>0</v>
      </c>
      <c r="AB70" s="2">
        <f t="shared" si="11"/>
        <v>0</v>
      </c>
    </row>
    <row r="71" spans="1:28" ht="11.1" customHeight="1" x14ac:dyDescent="0.2">
      <c r="A71" s="8" t="s">
        <v>75</v>
      </c>
      <c r="B71" s="8" t="s">
        <v>14</v>
      </c>
      <c r="C71" s="9">
        <v>183</v>
      </c>
      <c r="D71" s="9">
        <v>96</v>
      </c>
      <c r="E71" s="9">
        <v>242</v>
      </c>
      <c r="F71" s="9">
        <v>37</v>
      </c>
      <c r="G71" s="23">
        <f>VLOOKUP(A71,[1]TDSheet!$A:$H,8,0)</f>
        <v>0.35</v>
      </c>
      <c r="H71" s="2">
        <f>VLOOKUP(A71,[1]TDSheet!$A:$I,9,0)</f>
        <v>45</v>
      </c>
      <c r="I71" s="2">
        <f>VLOOKUP(A71,[2]Мелитополь!$A:$E,4,0)</f>
        <v>145</v>
      </c>
      <c r="J71" s="2">
        <f t="shared" ref="J71:J75" si="13">E71-I71</f>
        <v>97</v>
      </c>
      <c r="K71" s="2">
        <f t="shared" ref="K71:K75" si="14">E71-L71</f>
        <v>146</v>
      </c>
      <c r="L71" s="2">
        <f>VLOOKUP(A71,[3]TDSheet!$A:$N,7,0)</f>
        <v>96</v>
      </c>
      <c r="O71" s="2">
        <f t="shared" ref="O71:O75" si="15">K71/5</f>
        <v>29.2</v>
      </c>
      <c r="P71" s="26">
        <v>230</v>
      </c>
      <c r="Q71" s="36">
        <f t="shared" ref="Q71:Q75" si="16">P71-R71</f>
        <v>115</v>
      </c>
      <c r="R71" s="37">
        <f t="shared" ref="R71:R75" si="17">P71/2</f>
        <v>115</v>
      </c>
      <c r="S71" s="28"/>
      <c r="U71" s="2">
        <f t="shared" ref="U71:U76" si="18">(F71+N71+P71)/O71</f>
        <v>9.1438356164383556</v>
      </c>
      <c r="V71" s="2">
        <f t="shared" ref="V71:V76" si="19">(F71+N71)/O71</f>
        <v>1.2671232876712328</v>
      </c>
      <c r="W71" s="2">
        <f>VLOOKUP(A71,[1]TDSheet!$A:$X,24,0)</f>
        <v>0</v>
      </c>
      <c r="X71" s="2">
        <f>VLOOKUP(A71,[1]TDSheet!$A:$Y,25,0)</f>
        <v>9.6</v>
      </c>
      <c r="Y71" s="2">
        <f>VLOOKUP(A71,[1]TDSheet!$A:$P,16,0)</f>
        <v>4.2</v>
      </c>
      <c r="AA71" s="2">
        <f t="shared" ref="AA71:AA76" si="20">Q71*G71</f>
        <v>40.25</v>
      </c>
      <c r="AB71" s="2">
        <f t="shared" ref="AB71:AB76" si="21">R71*G71</f>
        <v>40.25</v>
      </c>
    </row>
    <row r="72" spans="1:28" ht="21.95" customHeight="1" x14ac:dyDescent="0.2">
      <c r="A72" s="8" t="s">
        <v>76</v>
      </c>
      <c r="B72" s="8" t="s">
        <v>9</v>
      </c>
      <c r="C72" s="10"/>
      <c r="D72" s="9">
        <v>155.36199999999999</v>
      </c>
      <c r="E72" s="9">
        <v>155.36199999999999</v>
      </c>
      <c r="F72" s="9"/>
      <c r="G72" s="23">
        <f>VLOOKUP(A72,[1]TDSheet!$A:$H,8,0)</f>
        <v>0</v>
      </c>
      <c r="H72" s="2" t="e">
        <f>VLOOKUP(A72,[1]TDSheet!$A:$I,9,0)</f>
        <v>#N/A</v>
      </c>
      <c r="J72" s="2">
        <f t="shared" si="13"/>
        <v>155.36199999999999</v>
      </c>
      <c r="K72" s="2">
        <f t="shared" si="14"/>
        <v>0</v>
      </c>
      <c r="L72" s="2">
        <f>VLOOKUP(A72,[3]TDSheet!$A:$N,7,0)</f>
        <v>155.36199999999999</v>
      </c>
      <c r="O72" s="2">
        <f t="shared" si="15"/>
        <v>0</v>
      </c>
      <c r="P72" s="26"/>
      <c r="Q72" s="36">
        <f t="shared" si="16"/>
        <v>0</v>
      </c>
      <c r="R72" s="37">
        <f t="shared" si="17"/>
        <v>0</v>
      </c>
      <c r="S72" s="28"/>
      <c r="U72" s="2" t="e">
        <f t="shared" si="18"/>
        <v>#DIV/0!</v>
      </c>
      <c r="V72" s="2" t="e">
        <f t="shared" si="19"/>
        <v>#DIV/0!</v>
      </c>
      <c r="W72" s="2">
        <f>VLOOKUP(A72,[1]TDSheet!$A:$X,24,0)</f>
        <v>0</v>
      </c>
      <c r="X72" s="2">
        <f>VLOOKUP(A72,[1]TDSheet!$A:$Y,25,0)</f>
        <v>0</v>
      </c>
      <c r="Y72" s="2">
        <f>VLOOKUP(A72,[1]TDSheet!$A:$P,16,0)</f>
        <v>0</v>
      </c>
      <c r="AA72" s="2">
        <f t="shared" si="20"/>
        <v>0</v>
      </c>
      <c r="AB72" s="2">
        <f t="shared" si="21"/>
        <v>0</v>
      </c>
    </row>
    <row r="73" spans="1:28" ht="21.95" customHeight="1" x14ac:dyDescent="0.2">
      <c r="A73" s="8" t="s">
        <v>77</v>
      </c>
      <c r="B73" s="8" t="s">
        <v>9</v>
      </c>
      <c r="C73" s="10"/>
      <c r="D73" s="9">
        <v>203.285</v>
      </c>
      <c r="E73" s="9">
        <v>203.285</v>
      </c>
      <c r="F73" s="9"/>
      <c r="G73" s="23">
        <f>VLOOKUP(A73,[1]TDSheet!$A:$H,8,0)</f>
        <v>0</v>
      </c>
      <c r="H73" s="2" t="e">
        <f>VLOOKUP(A73,[1]TDSheet!$A:$I,9,0)</f>
        <v>#N/A</v>
      </c>
      <c r="J73" s="2">
        <f t="shared" si="13"/>
        <v>203.285</v>
      </c>
      <c r="K73" s="2">
        <f t="shared" si="14"/>
        <v>0</v>
      </c>
      <c r="L73" s="2">
        <f>VLOOKUP(A73,[3]TDSheet!$A:$N,7,0)</f>
        <v>203.285</v>
      </c>
      <c r="O73" s="2">
        <f t="shared" si="15"/>
        <v>0</v>
      </c>
      <c r="P73" s="26"/>
      <c r="Q73" s="36">
        <f t="shared" si="16"/>
        <v>0</v>
      </c>
      <c r="R73" s="37">
        <f t="shared" si="17"/>
        <v>0</v>
      </c>
      <c r="S73" s="28"/>
      <c r="U73" s="2" t="e">
        <f t="shared" si="18"/>
        <v>#DIV/0!</v>
      </c>
      <c r="V73" s="2" t="e">
        <f t="shared" si="19"/>
        <v>#DIV/0!</v>
      </c>
      <c r="W73" s="2">
        <f>VLOOKUP(A73,[1]TDSheet!$A:$X,24,0)</f>
        <v>0</v>
      </c>
      <c r="X73" s="2">
        <f>VLOOKUP(A73,[1]TDSheet!$A:$Y,25,0)</f>
        <v>0</v>
      </c>
      <c r="Y73" s="2">
        <f>VLOOKUP(A73,[1]TDSheet!$A:$P,16,0)</f>
        <v>0</v>
      </c>
      <c r="AA73" s="2">
        <f t="shared" si="20"/>
        <v>0</v>
      </c>
      <c r="AB73" s="2">
        <f t="shared" si="21"/>
        <v>0</v>
      </c>
    </row>
    <row r="74" spans="1:28" ht="21.95" customHeight="1" x14ac:dyDescent="0.2">
      <c r="A74" s="8" t="s">
        <v>78</v>
      </c>
      <c r="B74" s="8" t="s">
        <v>14</v>
      </c>
      <c r="C74" s="10"/>
      <c r="D74" s="9">
        <v>54</v>
      </c>
      <c r="E74" s="9">
        <v>54</v>
      </c>
      <c r="F74" s="9"/>
      <c r="G74" s="23">
        <f>VLOOKUP(A74,[1]TDSheet!$A:$H,8,0)</f>
        <v>0</v>
      </c>
      <c r="H74" s="2" t="e">
        <f>VLOOKUP(A74,[1]TDSheet!$A:$I,9,0)</f>
        <v>#N/A</v>
      </c>
      <c r="J74" s="2">
        <f t="shared" si="13"/>
        <v>54</v>
      </c>
      <c r="K74" s="2">
        <f t="shared" si="14"/>
        <v>0</v>
      </c>
      <c r="L74" s="2">
        <f>VLOOKUP(A74,[3]TDSheet!$A:$N,7,0)</f>
        <v>54</v>
      </c>
      <c r="O74" s="2">
        <f t="shared" si="15"/>
        <v>0</v>
      </c>
      <c r="P74" s="26"/>
      <c r="Q74" s="36">
        <f t="shared" si="16"/>
        <v>0</v>
      </c>
      <c r="R74" s="37">
        <f t="shared" si="17"/>
        <v>0</v>
      </c>
      <c r="S74" s="28"/>
      <c r="U74" s="2" t="e">
        <f t="shared" si="18"/>
        <v>#DIV/0!</v>
      </c>
      <c r="V74" s="2" t="e">
        <f t="shared" si="19"/>
        <v>#DIV/0!</v>
      </c>
      <c r="W74" s="2">
        <f>VLOOKUP(A74,[1]TDSheet!$A:$X,24,0)</f>
        <v>0</v>
      </c>
      <c r="X74" s="2">
        <f>VLOOKUP(A74,[1]TDSheet!$A:$Y,25,0)</f>
        <v>0</v>
      </c>
      <c r="Y74" s="2">
        <f>VLOOKUP(A74,[1]TDSheet!$A:$P,16,0)</f>
        <v>0</v>
      </c>
      <c r="AA74" s="2">
        <f t="shared" si="20"/>
        <v>0</v>
      </c>
      <c r="AB74" s="2">
        <f t="shared" si="21"/>
        <v>0</v>
      </c>
    </row>
    <row r="75" spans="1:28" ht="21.95" customHeight="1" x14ac:dyDescent="0.2">
      <c r="A75" s="8" t="s">
        <v>79</v>
      </c>
      <c r="B75" s="8" t="s">
        <v>14</v>
      </c>
      <c r="C75" s="10"/>
      <c r="D75" s="9">
        <v>120</v>
      </c>
      <c r="E75" s="9">
        <v>120</v>
      </c>
      <c r="F75" s="9"/>
      <c r="G75" s="23">
        <v>0</v>
      </c>
      <c r="H75" s="2" t="e">
        <f>VLOOKUP(A75,[1]TDSheet!$A:$I,9,0)</f>
        <v>#N/A</v>
      </c>
      <c r="J75" s="2">
        <f t="shared" si="13"/>
        <v>120</v>
      </c>
      <c r="K75" s="2">
        <f t="shared" si="14"/>
        <v>0</v>
      </c>
      <c r="L75" s="2">
        <f>VLOOKUP(A75,[3]TDSheet!$A:$N,7,0)</f>
        <v>120</v>
      </c>
      <c r="O75" s="2">
        <f t="shared" si="15"/>
        <v>0</v>
      </c>
      <c r="P75" s="26"/>
      <c r="Q75" s="36">
        <f t="shared" si="16"/>
        <v>0</v>
      </c>
      <c r="R75" s="37">
        <f t="shared" si="17"/>
        <v>0</v>
      </c>
      <c r="S75" s="28"/>
      <c r="U75" s="2" t="e">
        <f t="shared" si="18"/>
        <v>#DIV/0!</v>
      </c>
      <c r="V75" s="2" t="e">
        <f t="shared" si="19"/>
        <v>#DIV/0!</v>
      </c>
      <c r="W75" s="2">
        <v>0</v>
      </c>
      <c r="X75" s="2">
        <v>0</v>
      </c>
      <c r="Y75" s="2">
        <v>0</v>
      </c>
      <c r="AA75" s="2">
        <f t="shared" si="20"/>
        <v>0</v>
      </c>
      <c r="AB75" s="2">
        <f t="shared" si="21"/>
        <v>0</v>
      </c>
    </row>
    <row r="76" spans="1:28" ht="11.45" customHeight="1" thickBot="1" x14ac:dyDescent="0.25">
      <c r="A76" s="25" t="s">
        <v>99</v>
      </c>
      <c r="G76" s="11">
        <v>1</v>
      </c>
      <c r="H76" s="13">
        <v>50</v>
      </c>
      <c r="O76" s="13">
        <f>E76/5</f>
        <v>0</v>
      </c>
      <c r="P76" s="27">
        <v>10</v>
      </c>
      <c r="Q76" s="38">
        <v>10</v>
      </c>
      <c r="R76" s="39"/>
      <c r="S76" s="29"/>
      <c r="U76" s="2" t="e">
        <f t="shared" si="18"/>
        <v>#DIV/0!</v>
      </c>
      <c r="V76" s="2" t="e">
        <f t="shared" si="19"/>
        <v>#DIV/0!</v>
      </c>
      <c r="W76" s="2">
        <v>0</v>
      </c>
      <c r="X76" s="2">
        <v>0</v>
      </c>
      <c r="Y76" s="2">
        <v>0</v>
      </c>
      <c r="Z76" s="40" t="s">
        <v>100</v>
      </c>
      <c r="AA76" s="2">
        <f t="shared" si="20"/>
        <v>10</v>
      </c>
      <c r="AB76" s="2">
        <f t="shared" si="21"/>
        <v>0</v>
      </c>
    </row>
  </sheetData>
  <autoFilter ref="A3:AA76" xr:uid="{AC442A5C-9554-4D29-8387-4AE38FAE82BA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2024-01-03T11:51:34Z</dcterms:modified>
</cp:coreProperties>
</file>