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заказа'!$B$18:$X$474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A2" zoomScaleNormal="100" zoomScaleSheetLayoutView="100" workbookViewId="0">
      <selection activeCell="F17" sqref="F17:F18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17">
      <c r="A1" s="48" t="n"/>
      <c r="B1" s="48" t="n"/>
      <c r="C1" s="48" t="n"/>
      <c r="D1" s="636" t="inlineStr">
        <is>
          <t xml:space="preserve">  БЛАНК ЗАКАЗА </t>
        </is>
      </c>
      <c r="G1" s="14" t="inlineStr">
        <is>
          <t>КИ</t>
        </is>
      </c>
      <c r="H1" s="636" t="inlineStr">
        <is>
          <t>на отгрузку продукции с ООО Трейд-Сервис с</t>
        </is>
      </c>
      <c r="P1" s="637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7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7">
      <c r="A5" s="618" t="inlineStr">
        <is>
          <t xml:space="preserve">Ваш контактный телефон и имя: </t>
        </is>
      </c>
      <c r="B5" s="646" t="n"/>
      <c r="C5" s="647" t="n"/>
      <c r="D5" s="640" t="n"/>
      <c r="E5" s="648" t="n"/>
      <c r="F5" s="641" t="inlineStr">
        <is>
          <t>Комментарий к заказу:</t>
        </is>
      </c>
      <c r="G5" s="647" t="n"/>
      <c r="H5" s="640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45297</v>
      </c>
      <c r="P5" s="651" t="n"/>
      <c r="R5" s="643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617">
      <c r="A6" s="618" t="inlineStr">
        <is>
          <t>Адрес доставки:</t>
        </is>
      </c>
      <c r="B6" s="646" t="n"/>
      <c r="C6" s="647" t="n"/>
      <c r="D6" s="619" t="inlineStr">
        <is>
          <t>НВ, ООО 9001015535, Запорожская обл, Мелитополь г, 8 Марта ул, д. 43/1,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620">
        <f>IF(O5=0," ",CHOOSE(WEEKDAY(O5,2),"Понедельник","Вторник","Среда","Четверг","Пятница","Суббота","Воскресенье"))</f>
        <v/>
      </c>
      <c r="P6" s="655" t="n"/>
      <c r="R6" s="622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"НОВОЕ ВРЕМЯ"</t>
        </is>
      </c>
      <c r="U6" s="657" t="n"/>
      <c r="Z6" s="60" t="n"/>
      <c r="AA6" s="60" t="n"/>
      <c r="AB6" s="60" t="n"/>
    </row>
    <row r="7" hidden="1" ht="21.75" customFormat="1" customHeight="1" s="617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322" t="n"/>
      <c r="S7" s="652" t="n"/>
      <c r="T7" s="661" t="n"/>
      <c r="U7" s="662" t="n"/>
      <c r="Z7" s="60" t="n"/>
      <c r="AA7" s="60" t="n"/>
      <c r="AB7" s="60" t="n"/>
    </row>
    <row r="8" ht="25.5" customFormat="1" customHeight="1" s="617">
      <c r="A8" s="632" t="inlineStr">
        <is>
          <t>Адрес сдачи груза:</t>
        </is>
      </c>
      <c r="B8" s="663" t="n"/>
      <c r="C8" s="664" t="n"/>
      <c r="D8" s="633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613" t="n">
        <v>0.375</v>
      </c>
      <c r="P8" s="651" t="n"/>
      <c r="R8" s="322" t="n"/>
      <c r="S8" s="652" t="n"/>
      <c r="T8" s="661" t="n"/>
      <c r="U8" s="662" t="n"/>
      <c r="Z8" s="60" t="n"/>
      <c r="AA8" s="60" t="n"/>
      <c r="AB8" s="60" t="n"/>
    </row>
    <row r="9" ht="39.95" customFormat="1" customHeight="1" s="617">
      <c r="A9" s="6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610" t="inlineStr"/>
      <c r="E9" s="3" t="n"/>
      <c r="F9" s="6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322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7">
      <c r="A10" s="6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610" t="n"/>
      <c r="E10" s="3" t="n"/>
      <c r="F10" s="6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612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613" t="n"/>
      <c r="P10" s="651" t="n"/>
      <c r="S10" s="29" t="inlineStr">
        <is>
          <t>КОД Аксапты Клиента</t>
        </is>
      </c>
      <c r="T10" s="669" t="inlineStr">
        <is>
          <t>596383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3" t="n"/>
      <c r="P11" s="651" t="n"/>
      <c r="S11" s="29" t="inlineStr">
        <is>
          <t>Тип заказа</t>
        </is>
      </c>
      <c r="T11" s="601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7">
      <c r="A12" s="600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616" t="n"/>
      <c r="P12" s="660" t="n"/>
      <c r="Q12" s="28" t="n"/>
      <c r="S12" s="29" t="inlineStr"/>
      <c r="T12" s="617" t="n"/>
      <c r="U12" s="322" t="n"/>
      <c r="Z12" s="60" t="n"/>
      <c r="AA12" s="60" t="n"/>
      <c r="AB12" s="60" t="n"/>
    </row>
    <row r="13" ht="23.25" customFormat="1" customHeight="1" s="617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601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7">
      <c r="A14" s="600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7">
      <c r="A15" s="602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604" t="inlineStr">
        <is>
          <t>Кликните на продукт, чтобы просмотреть изображение</t>
        </is>
      </c>
      <c r="V15" s="617" t="n"/>
      <c r="W15" s="617" t="n"/>
      <c r="X15" s="617" t="n"/>
      <c r="Y15" s="61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8" t="inlineStr">
        <is>
          <t>Код единицы продаж</t>
        </is>
      </c>
      <c r="B17" s="588" t="inlineStr">
        <is>
          <t>Код продукта</t>
        </is>
      </c>
      <c r="C17" s="606" t="inlineStr">
        <is>
          <t>Номер варианта</t>
        </is>
      </c>
      <c r="D17" s="588" t="inlineStr">
        <is>
          <t xml:space="preserve">Штрих-код </t>
        </is>
      </c>
      <c r="E17" s="672" t="n"/>
      <c r="F17" s="588" t="inlineStr">
        <is>
          <t>Вес нетто штуки, кг</t>
        </is>
      </c>
      <c r="G17" s="588" t="inlineStr">
        <is>
          <t>Кол-во штук в коробе, шт</t>
        </is>
      </c>
      <c r="H17" s="588" t="inlineStr">
        <is>
          <t>Вес нетто короба, кг</t>
        </is>
      </c>
      <c r="I17" s="588" t="inlineStr">
        <is>
          <t>Вес брутто короба, кг</t>
        </is>
      </c>
      <c r="J17" s="588" t="inlineStr">
        <is>
          <t>Кол-во кор. на паллте, шт</t>
        </is>
      </c>
      <c r="K17" s="588" t="inlineStr">
        <is>
          <t>Коробок в слое</t>
        </is>
      </c>
      <c r="L17" s="588" t="inlineStr">
        <is>
          <t>Завод</t>
        </is>
      </c>
      <c r="M17" s="588" t="inlineStr">
        <is>
          <t>Срок годности, сут.</t>
        </is>
      </c>
      <c r="N17" s="588" t="inlineStr">
        <is>
          <t>Наименование</t>
        </is>
      </c>
      <c r="O17" s="673" t="n"/>
      <c r="P17" s="673" t="n"/>
      <c r="Q17" s="673" t="n"/>
      <c r="R17" s="672" t="n"/>
      <c r="S17" s="605" t="inlineStr">
        <is>
          <t>Доступно к отгрузке</t>
        </is>
      </c>
      <c r="T17" s="647" t="n"/>
      <c r="U17" s="588" t="inlineStr">
        <is>
          <t>Ед. изм.</t>
        </is>
      </c>
      <c r="V17" s="588" t="inlineStr">
        <is>
          <t>Заказ</t>
        </is>
      </c>
      <c r="W17" s="589" t="inlineStr">
        <is>
          <t>Заказ с округлением до короба</t>
        </is>
      </c>
      <c r="X17" s="588" t="inlineStr">
        <is>
          <t>Объём заказа, м3</t>
        </is>
      </c>
      <c r="Y17" s="591" t="inlineStr">
        <is>
          <t>Примечание по продуктку</t>
        </is>
      </c>
      <c r="Z17" s="591" t="inlineStr">
        <is>
          <t>Признак "НОВИНКА"</t>
        </is>
      </c>
      <c r="AA17" s="591" t="inlineStr">
        <is>
          <t>Для формул</t>
        </is>
      </c>
      <c r="AB17" s="674" t="n"/>
      <c r="AC17" s="675" t="n"/>
      <c r="AD17" s="598" t="n"/>
      <c r="BA17" s="599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605" t="inlineStr">
        <is>
          <t>начиная с</t>
        </is>
      </c>
      <c r="T18" s="605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322" t="n"/>
    </row>
    <row r="19" ht="27.75" customHeight="1">
      <c r="A19" s="354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49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49" t="n"/>
      <c r="Z20" s="349" t="n"/>
    </row>
    <row r="21" ht="14.25" customHeight="1">
      <c r="A21" s="338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38" t="n"/>
      <c r="Z21" s="33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3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38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38" t="n"/>
      <c r="Z25" s="33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3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38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38" t="n"/>
      <c r="Z34" s="33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3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38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38" t="n"/>
      <c r="Z38" s="33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3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38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38" t="n"/>
      <c r="Z42" s="33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3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54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49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49" t="n"/>
      <c r="Z47" s="349" t="n"/>
    </row>
    <row r="48" ht="14.25" customHeight="1">
      <c r="A48" s="338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38" t="n"/>
      <c r="Z48" s="33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170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3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49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49" t="n"/>
      <c r="Z53" s="349" t="n"/>
    </row>
    <row r="54" ht="14.25" customHeight="1">
      <c r="A54" s="338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38" t="n"/>
      <c r="Z54" s="33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100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3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49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49" t="n"/>
      <c r="Z61" s="349" t="n"/>
    </row>
    <row r="62" ht="14.25" customHeight="1">
      <c r="A62" s="338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38" t="n"/>
      <c r="Z62" s="338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25" t="n">
        <v>4680115883956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«Любительская ГОСТ» Весовой п/а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25" t="n">
        <v>4680115883949</v>
      </c>
      <c r="E64" s="655" t="n"/>
      <c r="F64" s="687" t="n">
        <v>0.37</v>
      </c>
      <c r="G64" s="38" t="n">
        <v>10</v>
      </c>
      <c r="H64" s="687" t="n">
        <v>3.7</v>
      </c>
      <c r="I64" s="68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12" t="inlineStr">
        <is>
          <t>Вареные колбасы «Любительская ГОСТ» Фикс.вес 0,37 п/а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25" t="n">
        <v>4607091382945</v>
      </c>
      <c r="E65" s="655" t="n"/>
      <c r="F65" s="687" t="n">
        <v>1.4</v>
      </c>
      <c r="G65" s="38" t="n">
        <v>8</v>
      </c>
      <c r="H65" s="687" t="n">
        <v>11.2</v>
      </c>
      <c r="I65" s="68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3" t="inlineStr">
        <is>
          <t>Вареные колбасы «Вязанка со шпиком» Весовые Вектор УВВ ТМ «Вязанка»</t>
        </is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25" t="n">
        <v>4607091385670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4" t="inlineStr">
        <is>
          <t>Вареные колбасы «Докторская ГОСТ» Весовые Вектор УВВ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170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25" t="n">
        <v>4607091385670</v>
      </c>
      <c r="E67" s="655" t="n"/>
      <c r="F67" s="687" t="n">
        <v>1.35</v>
      </c>
      <c r="G67" s="38" t="n">
        <v>8</v>
      </c>
      <c r="H67" s="687" t="n">
        <v>10.8</v>
      </c>
      <c r="I67" s="68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689" t="n"/>
      <c r="P67" s="689" t="n"/>
      <c r="Q67" s="689" t="n"/>
      <c r="R67" s="655" t="n"/>
      <c r="S67" s="40" t="inlineStr"/>
      <c r="T67" s="40" t="inlineStr">
        <is>
          <t>09.01.2024</t>
        </is>
      </c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25" t="n">
        <v>4680115881327</v>
      </c>
      <c r="E68" s="655" t="n"/>
      <c r="F68" s="687" t="n">
        <v>1.35</v>
      </c>
      <c r="G68" s="38" t="n">
        <v>8</v>
      </c>
      <c r="H68" s="687" t="n">
        <v>10.8</v>
      </c>
      <c r="I68" s="68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250</v>
      </c>
      <c r="W68" s="69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25" t="n">
        <v>4680115882133</v>
      </c>
      <c r="E69" s="655" t="n"/>
      <c r="F69" s="687" t="n">
        <v>1.4</v>
      </c>
      <c r="G69" s="38" t="n">
        <v>8</v>
      </c>
      <c r="H69" s="687" t="n">
        <v>11.2</v>
      </c>
      <c r="I69" s="68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7" t="inlineStr">
        <is>
          <t>Вареные колбасы «Сливушка» Вес П/а ТМ «Вязанка»</t>
        </is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100</v>
      </c>
      <c r="W69" s="69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25" t="n">
        <v>4607091382952</v>
      </c>
      <c r="E70" s="655" t="n"/>
      <c r="F70" s="687" t="n">
        <v>0.5</v>
      </c>
      <c r="G70" s="38" t="n">
        <v>6</v>
      </c>
      <c r="H70" s="687" t="n">
        <v>3</v>
      </c>
      <c r="I70" s="68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25" t="n">
        <v>4680115882539</v>
      </c>
      <c r="E71" s="655" t="n"/>
      <c r="F71" s="687" t="n">
        <v>0.37</v>
      </c>
      <c r="G71" s="38" t="n">
        <v>10</v>
      </c>
      <c r="H71" s="687" t="n">
        <v>3.7</v>
      </c>
      <c r="I71" s="687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25" t="n">
        <v>4607091385687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6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25" t="n">
        <v>4607091384604</v>
      </c>
      <c r="E73" s="655" t="n"/>
      <c r="F73" s="687" t="n">
        <v>0.4</v>
      </c>
      <c r="G73" s="38" t="n">
        <v>10</v>
      </c>
      <c r="H73" s="687" t="n">
        <v>4</v>
      </c>
      <c r="I73" s="68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25" t="n">
        <v>4680115880283</v>
      </c>
      <c r="E74" s="655" t="n"/>
      <c r="F74" s="687" t="n">
        <v>0.6</v>
      </c>
      <c r="G74" s="38" t="n">
        <v>8</v>
      </c>
      <c r="H74" s="687" t="n">
        <v>4.8</v>
      </c>
      <c r="I74" s="68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25" t="n">
        <v>4680115881303</v>
      </c>
      <c r="E75" s="655" t="n"/>
      <c r="F75" s="687" t="n">
        <v>0.45</v>
      </c>
      <c r="G75" s="38" t="n">
        <v>10</v>
      </c>
      <c r="H75" s="687" t="n">
        <v>4.5</v>
      </c>
      <c r="I75" s="687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25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25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25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25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25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3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322" t="n"/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38" t="inlineStr">
        <is>
          <t>Ветчины</t>
        </is>
      </c>
      <c r="B83" s="322" t="n"/>
      <c r="C83" s="322" t="n"/>
      <c r="D83" s="322" t="n"/>
      <c r="E83" s="322" t="n"/>
      <c r="F83" s="322" t="n"/>
      <c r="G83" s="322" t="n"/>
      <c r="H83" s="322" t="n"/>
      <c r="I83" s="322" t="n"/>
      <c r="J83" s="322" t="n"/>
      <c r="K83" s="322" t="n"/>
      <c r="L83" s="322" t="n"/>
      <c r="M83" s="322" t="n"/>
      <c r="N83" s="322" t="n"/>
      <c r="O83" s="322" t="n"/>
      <c r="P83" s="322" t="n"/>
      <c r="Q83" s="322" t="n"/>
      <c r="R83" s="322" t="n"/>
      <c r="S83" s="322" t="n"/>
      <c r="T83" s="322" t="n"/>
      <c r="U83" s="322" t="n"/>
      <c r="V83" s="322" t="n"/>
      <c r="W83" s="322" t="n"/>
      <c r="X83" s="322" t="n"/>
      <c r="Y83" s="338" t="n"/>
      <c r="Z83" s="338" t="n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55" t="n"/>
      <c r="F84" s="687" t="n">
        <v>1.35</v>
      </c>
      <c r="G84" s="38" t="n">
        <v>8</v>
      </c>
      <c r="H84" s="687" t="n">
        <v>10.8</v>
      </c>
      <c r="I84" s="68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9">
        <f>HYPERLINK("https://abi.ru/products/Охлажденные/Вязанка/Вязанка/Ветчины/P003236/","Ветчины Сливушка с индейкой Вязанка вес П/а Вязанка")</f>
        <v/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100</v>
      </c>
      <c r="W84" s="69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55" t="n"/>
      <c r="F85" s="687" t="n">
        <v>0.42</v>
      </c>
      <c r="G85" s="38" t="n">
        <v>6</v>
      </c>
      <c r="H85" s="687" t="n">
        <v>2.52</v>
      </c>
      <c r="I85" s="68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30" t="inlineStr">
        <is>
          <t>Ветчины Запекуша с сочным окороком Вязанка Фикс.вес 0,42 п/а Вязанка</t>
        </is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55" t="n"/>
      <c r="F86" s="687" t="n">
        <v>0.45</v>
      </c>
      <c r="G86" s="38" t="n">
        <v>10</v>
      </c>
      <c r="H86" s="687" t="n">
        <v>4.5</v>
      </c>
      <c r="I86" s="68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31" t="inlineStr">
        <is>
          <t>Ветчины «Филейская #Живой_пар» ф/в 0,45 п/а ТМ «Вязанка»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55" t="n"/>
      <c r="F87" s="687" t="n">
        <v>0.3</v>
      </c>
      <c r="G87" s="38" t="n">
        <v>8</v>
      </c>
      <c r="H87" s="687" t="n">
        <v>2.4</v>
      </c>
      <c r="I87" s="68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32" t="inlineStr">
        <is>
          <t>Ветчины «Сливушка с индейкой» Фикс.вес 0,3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55" t="n"/>
      <c r="F88" s="687" t="n">
        <v>0.4</v>
      </c>
      <c r="G88" s="38" t="n">
        <v>6</v>
      </c>
      <c r="H88" s="687" t="n">
        <v>2.4</v>
      </c>
      <c r="I88" s="68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3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33" t="n"/>
      <c r="B89" s="322" t="n"/>
      <c r="C89" s="322" t="n"/>
      <c r="D89" s="322" t="n"/>
      <c r="E89" s="322" t="n"/>
      <c r="F89" s="322" t="n"/>
      <c r="G89" s="322" t="n"/>
      <c r="H89" s="322" t="n"/>
      <c r="I89" s="322" t="n"/>
      <c r="J89" s="322" t="n"/>
      <c r="K89" s="322" t="n"/>
      <c r="L89" s="322" t="n"/>
      <c r="M89" s="692" t="n"/>
      <c r="N89" s="693" t="inlineStr">
        <is>
          <t>Итого</t>
        </is>
      </c>
      <c r="O89" s="663" t="n"/>
      <c r="P89" s="663" t="n"/>
      <c r="Q89" s="663" t="n"/>
      <c r="R89" s="663" t="n"/>
      <c r="S89" s="663" t="n"/>
      <c r="T89" s="664" t="n"/>
      <c r="U89" s="43" t="inlineStr">
        <is>
          <t>кор</t>
        </is>
      </c>
      <c r="V89" s="694">
        <f>IFERROR(V84/H84,"0")+IFERROR(V85/H85,"0")+IFERROR(V86/H86,"0")+IFERROR(V87/H87,"0")+IFERROR(V88/H88,"0")</f>
        <v/>
      </c>
      <c r="W89" s="694">
        <f>IFERROR(W84/H84,"0")+IFERROR(W85/H85,"0")+IFERROR(W86/H86,"0")+IFERROR(W87/H87,"0")+IFERROR(W88/H88,"0")</f>
        <v/>
      </c>
      <c r="X89" s="694">
        <f>IFERROR(IF(X84="",0,X84),"0")+IFERROR(IF(X85="",0,X85),"0")+IFERROR(IF(X86="",0,X86),"0")+IFERROR(IF(X87="",0,X87),"0")+IFERROR(IF(X88="",0,X88),"0")</f>
        <v/>
      </c>
      <c r="Y89" s="695" t="n"/>
      <c r="Z89" s="695" t="n"/>
    </row>
    <row r="90">
      <c r="A90" s="322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92" t="n"/>
      <c r="N90" s="693" t="inlineStr">
        <is>
          <t>Итого</t>
        </is>
      </c>
      <c r="O90" s="663" t="n"/>
      <c r="P90" s="663" t="n"/>
      <c r="Q90" s="663" t="n"/>
      <c r="R90" s="663" t="n"/>
      <c r="S90" s="663" t="n"/>
      <c r="T90" s="664" t="n"/>
      <c r="U90" s="43" t="inlineStr">
        <is>
          <t>кг</t>
        </is>
      </c>
      <c r="V90" s="694">
        <f>IFERROR(SUM(V84:V88),"0")</f>
        <v/>
      </c>
      <c r="W90" s="694">
        <f>IFERROR(SUM(W84:W88),"0")</f>
        <v/>
      </c>
      <c r="X90" s="43" t="n"/>
      <c r="Y90" s="695" t="n"/>
      <c r="Z90" s="695" t="n"/>
    </row>
    <row r="91" ht="14.25" customHeight="1">
      <c r="A91" s="338" t="inlineStr">
        <is>
          <t>Копченые колбасы</t>
        </is>
      </c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322" t="n"/>
      <c r="N91" s="322" t="n"/>
      <c r="O91" s="322" t="n"/>
      <c r="P91" s="322" t="n"/>
      <c r="Q91" s="322" t="n"/>
      <c r="R91" s="322" t="n"/>
      <c r="S91" s="322" t="n"/>
      <c r="T91" s="322" t="n"/>
      <c r="U91" s="322" t="n"/>
      <c r="V91" s="322" t="n"/>
      <c r="W91" s="322" t="n"/>
      <c r="X91" s="322" t="n"/>
      <c r="Y91" s="338" t="n"/>
      <c r="Z91" s="338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5" t="n">
        <v>4607091387667</v>
      </c>
      <c r="E92" s="655" t="n"/>
      <c r="F92" s="687" t="n">
        <v>0.9</v>
      </c>
      <c r="G92" s="38" t="n">
        <v>10</v>
      </c>
      <c r="H92" s="687" t="n">
        <v>9</v>
      </c>
      <c r="I92" s="68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3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9" t="n"/>
      <c r="P92" s="689" t="n"/>
      <c r="Q92" s="689" t="n"/>
      <c r="R92" s="655" t="n"/>
      <c r="S92" s="40" t="inlineStr"/>
      <c r="T92" s="40" t="inlineStr"/>
      <c r="U92" s="41" t="inlineStr">
        <is>
          <t>кг</t>
        </is>
      </c>
      <c r="V92" s="690" t="n">
        <v>0</v>
      </c>
      <c r="W92" s="69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5" t="n">
        <v>4607091387636</v>
      </c>
      <c r="E93" s="655" t="n"/>
      <c r="F93" s="687" t="n">
        <v>0.7</v>
      </c>
      <c r="G93" s="38" t="n">
        <v>6</v>
      </c>
      <c r="H93" s="687" t="n">
        <v>4.2</v>
      </c>
      <c r="I93" s="68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9" t="n"/>
      <c r="P93" s="689" t="n"/>
      <c r="Q93" s="689" t="n"/>
      <c r="R93" s="655" t="n"/>
      <c r="S93" s="40" t="inlineStr"/>
      <c r="T93" s="40" t="inlineStr"/>
      <c r="U93" s="41" t="inlineStr">
        <is>
          <t>кг</t>
        </is>
      </c>
      <c r="V93" s="690" t="n">
        <v>0</v>
      </c>
      <c r="W93" s="69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5" t="n">
        <v>4607091384727</v>
      </c>
      <c r="E94" s="655" t="n"/>
      <c r="F94" s="687" t="n">
        <v>0.8</v>
      </c>
      <c r="G94" s="38" t="n">
        <v>6</v>
      </c>
      <c r="H94" s="687" t="n">
        <v>4.8</v>
      </c>
      <c r="I94" s="68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3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5" t="n">
        <v>4607091386745</v>
      </c>
      <c r="E95" s="655" t="n"/>
      <c r="F95" s="687" t="n">
        <v>0.8</v>
      </c>
      <c r="G95" s="38" t="n">
        <v>6</v>
      </c>
      <c r="H95" s="687" t="n">
        <v>4.8</v>
      </c>
      <c r="I95" s="68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5" t="n">
        <v>4607091382426</v>
      </c>
      <c r="E96" s="655" t="n"/>
      <c r="F96" s="687" t="n">
        <v>0.9</v>
      </c>
      <c r="G96" s="38" t="n">
        <v>10</v>
      </c>
      <c r="H96" s="687" t="n">
        <v>9</v>
      </c>
      <c r="I96" s="68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5" t="n">
        <v>4607091386547</v>
      </c>
      <c r="E97" s="655" t="n"/>
      <c r="F97" s="687" t="n">
        <v>0.35</v>
      </c>
      <c r="G97" s="38" t="n">
        <v>8</v>
      </c>
      <c r="H97" s="687" t="n">
        <v>2.8</v>
      </c>
      <c r="I97" s="68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5" t="n">
        <v>4607091384734</v>
      </c>
      <c r="E98" s="655" t="n"/>
      <c r="F98" s="687" t="n">
        <v>0.35</v>
      </c>
      <c r="G98" s="38" t="n">
        <v>6</v>
      </c>
      <c r="H98" s="687" t="n">
        <v>2.1</v>
      </c>
      <c r="I98" s="68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4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5" t="n">
        <v>4607091382464</v>
      </c>
      <c r="E99" s="655" t="n"/>
      <c r="F99" s="687" t="n">
        <v>0.35</v>
      </c>
      <c r="G99" s="38" t="n">
        <v>8</v>
      </c>
      <c r="H99" s="687" t="n">
        <v>2.8</v>
      </c>
      <c r="I99" s="68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33" t="n"/>
      <c r="B100" s="322" t="n"/>
      <c r="C100" s="322" t="n"/>
      <c r="D100" s="322" t="n"/>
      <c r="E100" s="322" t="n"/>
      <c r="F100" s="322" t="n"/>
      <c r="G100" s="322" t="n"/>
      <c r="H100" s="322" t="n"/>
      <c r="I100" s="322" t="n"/>
      <c r="J100" s="322" t="n"/>
      <c r="K100" s="322" t="n"/>
      <c r="L100" s="322" t="n"/>
      <c r="M100" s="692" t="n"/>
      <c r="N100" s="693" t="inlineStr">
        <is>
          <t>Итого</t>
        </is>
      </c>
      <c r="O100" s="663" t="n"/>
      <c r="P100" s="663" t="n"/>
      <c r="Q100" s="663" t="n"/>
      <c r="R100" s="663" t="n"/>
      <c r="S100" s="663" t="n"/>
      <c r="T100" s="664" t="n"/>
      <c r="U100" s="43" t="inlineStr">
        <is>
          <t>кор</t>
        </is>
      </c>
      <c r="V100" s="694">
        <f>IFERROR(V92/H92,"0")+IFERROR(V93/H93,"0")+IFERROR(V94/H94,"0")+IFERROR(V95/H95,"0")+IFERROR(V96/H96,"0")+IFERROR(V97/H97,"0")+IFERROR(V98/H98,"0")+IFERROR(V99/H99,"0")</f>
        <v/>
      </c>
      <c r="W100" s="694">
        <f>IFERROR(W92/H92,"0")+IFERROR(W93/H93,"0")+IFERROR(W94/H94,"0")+IFERROR(W95/H95,"0")+IFERROR(W96/H96,"0")+IFERROR(W97/H97,"0")+IFERROR(W98/H98,"0")+IFERROR(W99/H99,"0")</f>
        <v/>
      </c>
      <c r="X100" s="694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95" t="n"/>
      <c r="Z100" s="695" t="n"/>
    </row>
    <row r="101">
      <c r="A101" s="322" t="n"/>
      <c r="B101" s="322" t="n"/>
      <c r="C101" s="322" t="n"/>
      <c r="D101" s="322" t="n"/>
      <c r="E101" s="322" t="n"/>
      <c r="F101" s="322" t="n"/>
      <c r="G101" s="322" t="n"/>
      <c r="H101" s="322" t="n"/>
      <c r="I101" s="322" t="n"/>
      <c r="J101" s="322" t="n"/>
      <c r="K101" s="322" t="n"/>
      <c r="L101" s="322" t="n"/>
      <c r="M101" s="692" t="n"/>
      <c r="N101" s="693" t="inlineStr">
        <is>
          <t>Итого</t>
        </is>
      </c>
      <c r="O101" s="663" t="n"/>
      <c r="P101" s="663" t="n"/>
      <c r="Q101" s="663" t="n"/>
      <c r="R101" s="663" t="n"/>
      <c r="S101" s="663" t="n"/>
      <c r="T101" s="664" t="n"/>
      <c r="U101" s="43" t="inlineStr">
        <is>
          <t>кг</t>
        </is>
      </c>
      <c r="V101" s="694">
        <f>IFERROR(SUM(V92:V99),"0")</f>
        <v/>
      </c>
      <c r="W101" s="694">
        <f>IFERROR(SUM(W92:W99),"0")</f>
        <v/>
      </c>
      <c r="X101" s="43" t="n"/>
      <c r="Y101" s="695" t="n"/>
      <c r="Z101" s="695" t="n"/>
    </row>
    <row r="102" ht="14.25" customHeight="1">
      <c r="A102" s="338" t="inlineStr">
        <is>
          <t>Сосиски</t>
        </is>
      </c>
      <c r="B102" s="322" t="n"/>
      <c r="C102" s="322" t="n"/>
      <c r="D102" s="322" t="n"/>
      <c r="E102" s="322" t="n"/>
      <c r="F102" s="322" t="n"/>
      <c r="G102" s="322" t="n"/>
      <c r="H102" s="322" t="n"/>
      <c r="I102" s="322" t="n"/>
      <c r="J102" s="322" t="n"/>
      <c r="K102" s="322" t="n"/>
      <c r="L102" s="322" t="n"/>
      <c r="M102" s="322" t="n"/>
      <c r="N102" s="322" t="n"/>
      <c r="O102" s="322" t="n"/>
      <c r="P102" s="322" t="n"/>
      <c r="Q102" s="322" t="n"/>
      <c r="R102" s="322" t="n"/>
      <c r="S102" s="322" t="n"/>
      <c r="T102" s="322" t="n"/>
      <c r="U102" s="322" t="n"/>
      <c r="V102" s="322" t="n"/>
      <c r="W102" s="322" t="n"/>
      <c r="X102" s="322" t="n"/>
      <c r="Y102" s="338" t="n"/>
      <c r="Z102" s="33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25" t="n">
        <v>4607091386967</v>
      </c>
      <c r="E103" s="655" t="n"/>
      <c r="F103" s="687" t="n">
        <v>1.35</v>
      </c>
      <c r="G103" s="38" t="n">
        <v>6</v>
      </c>
      <c r="H103" s="687" t="n">
        <v>8.1</v>
      </c>
      <c r="I103" s="687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42" t="inlineStr">
        <is>
          <t>Сосиски Молокуши (Вязанка Молочные) Вязанка Весовые П/а мгс Вязанка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25" t="n">
        <v>4607091386967</v>
      </c>
      <c r="E104" s="655" t="n"/>
      <c r="F104" s="687" t="n">
        <v>1.4</v>
      </c>
      <c r="G104" s="38" t="n">
        <v>6</v>
      </c>
      <c r="H104" s="687" t="n">
        <v>8.4</v>
      </c>
      <c r="I104" s="687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43" t="inlineStr">
        <is>
          <t>Сосиски «Молокуши (Вязанка Молочные)» Весовые П/а мгс УВВ ТМ «Вязанка»</t>
        </is>
      </c>
      <c r="O104" s="689" t="n"/>
      <c r="P104" s="689" t="n"/>
      <c r="Q104" s="689" t="n"/>
      <c r="R104" s="655" t="n"/>
      <c r="S104" s="40" t="inlineStr"/>
      <c r="T104" s="40" t="inlineStr"/>
      <c r="U104" s="41" t="inlineStr">
        <is>
          <t>кг</t>
        </is>
      </c>
      <c r="V104" s="690" t="n">
        <v>60</v>
      </c>
      <c r="W104" s="691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25" t="n">
        <v>4607091385304</v>
      </c>
      <c r="E105" s="655" t="n"/>
      <c r="F105" s="687" t="n">
        <v>1.4</v>
      </c>
      <c r="G105" s="38" t="n">
        <v>6</v>
      </c>
      <c r="H105" s="687" t="n">
        <v>8.4</v>
      </c>
      <c r="I105" s="687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44" t="inlineStr">
        <is>
          <t>Сосиски «Рубленые» Весовые п/а мгс УВВ ТМ «Вязанка»</t>
        </is>
      </c>
      <c r="O105" s="689" t="n"/>
      <c r="P105" s="689" t="n"/>
      <c r="Q105" s="689" t="n"/>
      <c r="R105" s="655" t="n"/>
      <c r="S105" s="40" t="inlineStr"/>
      <c r="T105" s="40" t="inlineStr"/>
      <c r="U105" s="41" t="inlineStr">
        <is>
          <t>кг</t>
        </is>
      </c>
      <c r="V105" s="690" t="n">
        <v>0</v>
      </c>
      <c r="W105" s="69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5" t="n">
        <v>4607091386264</v>
      </c>
      <c r="E106" s="655" t="n"/>
      <c r="F106" s="687" t="n">
        <v>0.5</v>
      </c>
      <c r="G106" s="38" t="n">
        <v>6</v>
      </c>
      <c r="H106" s="687" t="n">
        <v>3</v>
      </c>
      <c r="I106" s="687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45">
        <f>HYPERLINK("https://abi.ru/products/Охлажденные/Вязанка/Вязанка/Сосиски/P002217/","Сосиски Венские Вязанка Фикс.вес 0,5 NDX мгс Вязанка")</f>
        <v/>
      </c>
      <c r="O106" s="689" t="n"/>
      <c r="P106" s="689" t="n"/>
      <c r="Q106" s="689" t="n"/>
      <c r="R106" s="655" t="n"/>
      <c r="S106" s="40" t="inlineStr"/>
      <c r="T106" s="40" t="inlineStr"/>
      <c r="U106" s="41" t="inlineStr">
        <is>
          <t>кг</t>
        </is>
      </c>
      <c r="V106" s="690" t="n">
        <v>0</v>
      </c>
      <c r="W106" s="691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5" t="n">
        <v>4607091385731</v>
      </c>
      <c r="E107" s="655" t="n"/>
      <c r="F107" s="687" t="n">
        <v>0.45</v>
      </c>
      <c r="G107" s="38" t="n">
        <v>6</v>
      </c>
      <c r="H107" s="687" t="n">
        <v>2.7</v>
      </c>
      <c r="I107" s="687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Фикс.вес 0,45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5" t="n">
        <v>4680115880214</v>
      </c>
      <c r="E108" s="655" t="n"/>
      <c r="F108" s="687" t="n">
        <v>0.45</v>
      </c>
      <c r="G108" s="38" t="n">
        <v>6</v>
      </c>
      <c r="H108" s="687" t="n">
        <v>2.7</v>
      </c>
      <c r="I108" s="687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47" t="inlineStr">
        <is>
          <t>Сосиски Молокуши миникушай Вязанка Ф/в 0,45 амилюкс мгс Вязанка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5" t="n">
        <v>4680115880894</v>
      </c>
      <c r="E109" s="655" t="n"/>
      <c r="F109" s="687" t="n">
        <v>0.33</v>
      </c>
      <c r="G109" s="38" t="n">
        <v>6</v>
      </c>
      <c r="H109" s="687" t="n">
        <v>1.98</v>
      </c>
      <c r="I109" s="687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8" t="inlineStr">
        <is>
          <t>Сосиски Молокуши Миникушай Вязанка фикс.вес 0,33 п/а Вязанка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5" t="n">
        <v>4607091385427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49">
        <f>HYPERLINK("https://abi.ru/products/Охлажденные/Вязанка/Вязанка/Сосиски/P003030/","Сосиски Рубленые Вязанка Фикс.вес 0,5 п/а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25" t="n">
        <v>4680115882645</v>
      </c>
      <c r="E111" s="655" t="n"/>
      <c r="F111" s="687" t="n">
        <v>0.3</v>
      </c>
      <c r="G111" s="38" t="n">
        <v>6</v>
      </c>
      <c r="H111" s="687" t="n">
        <v>1.8</v>
      </c>
      <c r="I111" s="687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50" t="inlineStr">
        <is>
          <t>Сосиски «Сливушки с сыром» ф/в 0,3 п/а ТМ «Вязанка»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33" t="n"/>
      <c r="B112" s="322" t="n"/>
      <c r="C112" s="322" t="n"/>
      <c r="D112" s="322" t="n"/>
      <c r="E112" s="322" t="n"/>
      <c r="F112" s="322" t="n"/>
      <c r="G112" s="322" t="n"/>
      <c r="H112" s="322" t="n"/>
      <c r="I112" s="322" t="n"/>
      <c r="J112" s="322" t="n"/>
      <c r="K112" s="322" t="n"/>
      <c r="L112" s="322" t="n"/>
      <c r="M112" s="692" t="n"/>
      <c r="N112" s="693" t="inlineStr">
        <is>
          <t>Итого</t>
        </is>
      </c>
      <c r="O112" s="663" t="n"/>
      <c r="P112" s="663" t="n"/>
      <c r="Q112" s="663" t="n"/>
      <c r="R112" s="663" t="n"/>
      <c r="S112" s="663" t="n"/>
      <c r="T112" s="664" t="n"/>
      <c r="U112" s="43" t="inlineStr">
        <is>
          <t>кор</t>
        </is>
      </c>
      <c r="V112" s="694">
        <f>IFERROR(V103/H103,"0")+IFERROR(V104/H104,"0")+IFERROR(V105/H105,"0")+IFERROR(V106/H106,"0")+IFERROR(V107/H107,"0")+IFERROR(V108/H108,"0")+IFERROR(V109/H109,"0")+IFERROR(V110/H110,"0")+IFERROR(V111/H111,"0")</f>
        <v/>
      </c>
      <c r="W112" s="694">
        <f>IFERROR(W103/H103,"0")+IFERROR(W104/H104,"0")+IFERROR(W105/H105,"0")+IFERROR(W106/H106,"0")+IFERROR(W107/H107,"0")+IFERROR(W108/H108,"0")+IFERROR(W109/H109,"0")+IFERROR(W110/H110,"0")+IFERROR(W111/H111,"0")</f>
        <v/>
      </c>
      <c r="X112" s="69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95" t="n"/>
      <c r="Z112" s="695" t="n"/>
    </row>
    <row r="113">
      <c r="A113" s="322" t="n"/>
      <c r="B113" s="322" t="n"/>
      <c r="C113" s="322" t="n"/>
      <c r="D113" s="322" t="n"/>
      <c r="E113" s="322" t="n"/>
      <c r="F113" s="322" t="n"/>
      <c r="G113" s="322" t="n"/>
      <c r="H113" s="322" t="n"/>
      <c r="I113" s="322" t="n"/>
      <c r="J113" s="322" t="n"/>
      <c r="K113" s="322" t="n"/>
      <c r="L113" s="322" t="n"/>
      <c r="M113" s="692" t="n"/>
      <c r="N113" s="693" t="inlineStr">
        <is>
          <t>Итого</t>
        </is>
      </c>
      <c r="O113" s="663" t="n"/>
      <c r="P113" s="663" t="n"/>
      <c r="Q113" s="663" t="n"/>
      <c r="R113" s="663" t="n"/>
      <c r="S113" s="663" t="n"/>
      <c r="T113" s="664" t="n"/>
      <c r="U113" s="43" t="inlineStr">
        <is>
          <t>кг</t>
        </is>
      </c>
      <c r="V113" s="694">
        <f>IFERROR(SUM(V103:V111),"0")</f>
        <v/>
      </c>
      <c r="W113" s="694">
        <f>IFERROR(SUM(W103:W111),"0")</f>
        <v/>
      </c>
      <c r="X113" s="43" t="n"/>
      <c r="Y113" s="695" t="n"/>
      <c r="Z113" s="695" t="n"/>
    </row>
    <row r="114" ht="14.25" customHeight="1">
      <c r="A114" s="338" t="inlineStr">
        <is>
          <t>Сардельки</t>
        </is>
      </c>
      <c r="B114" s="322" t="n"/>
      <c r="C114" s="322" t="n"/>
      <c r="D114" s="322" t="n"/>
      <c r="E114" s="322" t="n"/>
      <c r="F114" s="322" t="n"/>
      <c r="G114" s="322" t="n"/>
      <c r="H114" s="322" t="n"/>
      <c r="I114" s="322" t="n"/>
      <c r="J114" s="322" t="n"/>
      <c r="K114" s="322" t="n"/>
      <c r="L114" s="322" t="n"/>
      <c r="M114" s="322" t="n"/>
      <c r="N114" s="322" t="n"/>
      <c r="O114" s="322" t="n"/>
      <c r="P114" s="322" t="n"/>
      <c r="Q114" s="322" t="n"/>
      <c r="R114" s="322" t="n"/>
      <c r="S114" s="322" t="n"/>
      <c r="T114" s="322" t="n"/>
      <c r="U114" s="322" t="n"/>
      <c r="V114" s="322" t="n"/>
      <c r="W114" s="322" t="n"/>
      <c r="X114" s="322" t="n"/>
      <c r="Y114" s="338" t="n"/>
      <c r="Z114" s="338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25" t="n">
        <v>4607091383065</v>
      </c>
      <c r="E115" s="655" t="n"/>
      <c r="F115" s="687" t="n">
        <v>0.83</v>
      </c>
      <c r="G115" s="38" t="n">
        <v>4</v>
      </c>
      <c r="H115" s="687" t="n">
        <v>3.32</v>
      </c>
      <c r="I115" s="687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P003906</t>
        </is>
      </c>
      <c r="C116" s="37" t="n">
        <v>4301060371</v>
      </c>
      <c r="D116" s="325" t="n">
        <v>4680115881532</v>
      </c>
      <c r="E116" s="655" t="n"/>
      <c r="F116" s="687" t="n">
        <v>1.4</v>
      </c>
      <c r="G116" s="38" t="n">
        <v>6</v>
      </c>
      <c r="H116" s="687" t="n">
        <v>8.4</v>
      </c>
      <c r="I116" s="687" t="n">
        <v>8.964</v>
      </c>
      <c r="J116" s="38" t="n">
        <v>56</v>
      </c>
      <c r="K116" s="38" t="inlineStr">
        <is>
          <t>8</t>
        </is>
      </c>
      <c r="L116" s="39" t="inlineStr">
        <is>
          <t>СК2</t>
        </is>
      </c>
      <c r="M116" s="38" t="n">
        <v>30</v>
      </c>
      <c r="N116" s="752" t="inlineStr">
        <is>
          <t>Сардельки «Филейские» Весовые н/о мгс ТМ «Вязанка»</t>
        </is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5" t="n">
        <v>4680115881532</v>
      </c>
      <c r="E117" s="655" t="n"/>
      <c r="F117" s="687" t="n">
        <v>1.35</v>
      </c>
      <c r="G117" s="38" t="n">
        <v>6</v>
      </c>
      <c r="H117" s="687" t="n">
        <v>8.1</v>
      </c>
      <c r="I117" s="687" t="n">
        <v>8.58</v>
      </c>
      <c r="J117" s="38" t="n">
        <v>56</v>
      </c>
      <c r="K117" s="38" t="inlineStr">
        <is>
          <t>8</t>
        </is>
      </c>
      <c r="L117" s="39" t="inlineStr">
        <is>
          <t>СК3</t>
        </is>
      </c>
      <c r="M117" s="38" t="n">
        <v>30</v>
      </c>
      <c r="N117" s="753">
        <f>HYPERLINK("https://abi.ru/products/Охлажденные/Вязанка/Вязанка/Сардельки/P003237/","Сардельки «Филейские» Весовые NDX мгс ТМ «Вязанка»")</f>
        <v/>
      </c>
      <c r="O117" s="689" t="n"/>
      <c r="P117" s="689" t="n"/>
      <c r="Q117" s="689" t="n"/>
      <c r="R117" s="655" t="n"/>
      <c r="S117" s="40" t="inlineStr"/>
      <c r="T117" s="40" t="inlineStr">
        <is>
          <t>09.01.2024</t>
        </is>
      </c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5" t="n">
        <v>4680115882652</v>
      </c>
      <c r="E118" s="655" t="n"/>
      <c r="F118" s="687" t="n">
        <v>0.33</v>
      </c>
      <c r="G118" s="38" t="n">
        <v>6</v>
      </c>
      <c r="H118" s="687" t="n">
        <v>1.98</v>
      </c>
      <c r="I118" s="687" t="n">
        <v>2.84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54" t="inlineStr">
        <is>
          <t>Сардельки «Сливушки с сыром #минидельки» ф/в 0,33 айпил ТМ «Вязанка»</t>
        </is>
      </c>
      <c r="O118" s="689" t="n"/>
      <c r="P118" s="689" t="n"/>
      <c r="Q118" s="689" t="n"/>
      <c r="R118" s="655" t="n"/>
      <c r="S118" s="40" t="inlineStr"/>
      <c r="T118" s="40" t="inlineStr"/>
      <c r="U118" s="41" t="inlineStr">
        <is>
          <t>кг</t>
        </is>
      </c>
      <c r="V118" s="690" t="n">
        <v>0</v>
      </c>
      <c r="W118" s="69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25" t="n">
        <v>4680115881464</v>
      </c>
      <c r="E119" s="655" t="n"/>
      <c r="F119" s="687" t="n">
        <v>0.4</v>
      </c>
      <c r="G119" s="38" t="n">
        <v>6</v>
      </c>
      <c r="H119" s="687" t="n">
        <v>2.4</v>
      </c>
      <c r="I119" s="687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55" t="inlineStr">
        <is>
          <t>Сардельки «Филейские» Фикс.вес 0,4 NDX мгс ТМ «Вязанка»</t>
        </is>
      </c>
      <c r="O119" s="689" t="n"/>
      <c r="P119" s="689" t="n"/>
      <c r="Q119" s="689" t="n"/>
      <c r="R119" s="655" t="n"/>
      <c r="S119" s="40" t="inlineStr"/>
      <c r="T119" s="40" t="inlineStr"/>
      <c r="U119" s="41" t="inlineStr">
        <is>
          <t>кг</t>
        </is>
      </c>
      <c r="V119" s="690" t="n">
        <v>0</v>
      </c>
      <c r="W119" s="69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33" t="n"/>
      <c r="B120" s="322" t="n"/>
      <c r="C120" s="322" t="n"/>
      <c r="D120" s="322" t="n"/>
      <c r="E120" s="322" t="n"/>
      <c r="F120" s="322" t="n"/>
      <c r="G120" s="322" t="n"/>
      <c r="H120" s="322" t="n"/>
      <c r="I120" s="322" t="n"/>
      <c r="J120" s="322" t="n"/>
      <c r="K120" s="322" t="n"/>
      <c r="L120" s="322" t="n"/>
      <c r="M120" s="692" t="n"/>
      <c r="N120" s="693" t="inlineStr">
        <is>
          <t>Итого</t>
        </is>
      </c>
      <c r="O120" s="663" t="n"/>
      <c r="P120" s="663" t="n"/>
      <c r="Q120" s="663" t="n"/>
      <c r="R120" s="663" t="n"/>
      <c r="S120" s="663" t="n"/>
      <c r="T120" s="664" t="n"/>
      <c r="U120" s="43" t="inlineStr">
        <is>
          <t>кор</t>
        </is>
      </c>
      <c r="V120" s="694">
        <f>IFERROR(V115/H115,"0")+IFERROR(V116/H116,"0")+IFERROR(V117/H117,"0")+IFERROR(V118/H118,"0")+IFERROR(V119/H119,"0")</f>
        <v/>
      </c>
      <c r="W120" s="694">
        <f>IFERROR(W115/H115,"0")+IFERROR(W116/H116,"0")+IFERROR(W117/H117,"0")+IFERROR(W118/H118,"0")+IFERROR(W119/H119,"0")</f>
        <v/>
      </c>
      <c r="X120" s="694">
        <f>IFERROR(IF(X115="",0,X115),"0")+IFERROR(IF(X116="",0,X116),"0")+IFERROR(IF(X117="",0,X117),"0")+IFERROR(IF(X118="",0,X118),"0")+IFERROR(IF(X119="",0,X119),"0")</f>
        <v/>
      </c>
      <c r="Y120" s="695" t="n"/>
      <c r="Z120" s="695" t="n"/>
    </row>
    <row r="121">
      <c r="A121" s="322" t="n"/>
      <c r="B121" s="322" t="n"/>
      <c r="C121" s="322" t="n"/>
      <c r="D121" s="322" t="n"/>
      <c r="E121" s="322" t="n"/>
      <c r="F121" s="322" t="n"/>
      <c r="G121" s="322" t="n"/>
      <c r="H121" s="322" t="n"/>
      <c r="I121" s="322" t="n"/>
      <c r="J121" s="322" t="n"/>
      <c r="K121" s="322" t="n"/>
      <c r="L121" s="322" t="n"/>
      <c r="M121" s="692" t="n"/>
      <c r="N121" s="693" t="inlineStr">
        <is>
          <t>Итого</t>
        </is>
      </c>
      <c r="O121" s="663" t="n"/>
      <c r="P121" s="663" t="n"/>
      <c r="Q121" s="663" t="n"/>
      <c r="R121" s="663" t="n"/>
      <c r="S121" s="663" t="n"/>
      <c r="T121" s="664" t="n"/>
      <c r="U121" s="43" t="inlineStr">
        <is>
          <t>кг</t>
        </is>
      </c>
      <c r="V121" s="694">
        <f>IFERROR(SUM(V115:V119),"0")</f>
        <v/>
      </c>
      <c r="W121" s="694">
        <f>IFERROR(SUM(W115:W119),"0")</f>
        <v/>
      </c>
      <c r="X121" s="43" t="n"/>
      <c r="Y121" s="695" t="n"/>
      <c r="Z121" s="695" t="n"/>
    </row>
    <row r="122" ht="16.5" customHeight="1">
      <c r="A122" s="349" t="inlineStr">
        <is>
          <t>Сливушки</t>
        </is>
      </c>
      <c r="B122" s="322" t="n"/>
      <c r="C122" s="322" t="n"/>
      <c r="D122" s="322" t="n"/>
      <c r="E122" s="322" t="n"/>
      <c r="F122" s="322" t="n"/>
      <c r="G122" s="322" t="n"/>
      <c r="H122" s="322" t="n"/>
      <c r="I122" s="322" t="n"/>
      <c r="J122" s="322" t="n"/>
      <c r="K122" s="322" t="n"/>
      <c r="L122" s="322" t="n"/>
      <c r="M122" s="322" t="n"/>
      <c r="N122" s="322" t="n"/>
      <c r="O122" s="322" t="n"/>
      <c r="P122" s="322" t="n"/>
      <c r="Q122" s="322" t="n"/>
      <c r="R122" s="322" t="n"/>
      <c r="S122" s="322" t="n"/>
      <c r="T122" s="322" t="n"/>
      <c r="U122" s="322" t="n"/>
      <c r="V122" s="322" t="n"/>
      <c r="W122" s="322" t="n"/>
      <c r="X122" s="322" t="n"/>
      <c r="Y122" s="349" t="n"/>
      <c r="Z122" s="349" t="n"/>
    </row>
    <row r="123" ht="14.25" customHeight="1">
      <c r="A123" s="338" t="inlineStr">
        <is>
          <t>Сосиски</t>
        </is>
      </c>
      <c r="B123" s="322" t="n"/>
      <c r="C123" s="322" t="n"/>
      <c r="D123" s="322" t="n"/>
      <c r="E123" s="322" t="n"/>
      <c r="F123" s="322" t="n"/>
      <c r="G123" s="322" t="n"/>
      <c r="H123" s="322" t="n"/>
      <c r="I123" s="322" t="n"/>
      <c r="J123" s="322" t="n"/>
      <c r="K123" s="322" t="n"/>
      <c r="L123" s="322" t="n"/>
      <c r="M123" s="322" t="n"/>
      <c r="N123" s="322" t="n"/>
      <c r="O123" s="322" t="n"/>
      <c r="P123" s="322" t="n"/>
      <c r="Q123" s="322" t="n"/>
      <c r="R123" s="322" t="n"/>
      <c r="S123" s="322" t="n"/>
      <c r="T123" s="322" t="n"/>
      <c r="U123" s="322" t="n"/>
      <c r="V123" s="322" t="n"/>
      <c r="W123" s="322" t="n"/>
      <c r="X123" s="322" t="n"/>
      <c r="Y123" s="338" t="n"/>
      <c r="Z123" s="338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25" t="n">
        <v>4607091385168</v>
      </c>
      <c r="E124" s="655" t="n"/>
      <c r="F124" s="687" t="n">
        <v>1.4</v>
      </c>
      <c r="G124" s="38" t="n">
        <v>6</v>
      </c>
      <c r="H124" s="687" t="n">
        <v>8.4</v>
      </c>
      <c r="I124" s="687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56" t="inlineStr">
        <is>
          <t>Сосиски «Вязанка Сливочные» Весовые П/а мгс ТМ «Вязанка»</t>
        </is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140</v>
      </c>
      <c r="W124" s="69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25" t="n">
        <v>4607091383256</v>
      </c>
      <c r="E125" s="655" t="n"/>
      <c r="F125" s="687" t="n">
        <v>0.33</v>
      </c>
      <c r="G125" s="38" t="n">
        <v>6</v>
      </c>
      <c r="H125" s="687" t="n">
        <v>1.98</v>
      </c>
      <c r="I125" s="687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25" t="n">
        <v>4607091385748</v>
      </c>
      <c r="E126" s="655" t="n"/>
      <c r="F126" s="687" t="n">
        <v>0.45</v>
      </c>
      <c r="G126" s="38" t="n">
        <v>6</v>
      </c>
      <c r="H126" s="687" t="n">
        <v>2.7</v>
      </c>
      <c r="I126" s="687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89" t="n"/>
      <c r="P126" s="689" t="n"/>
      <c r="Q126" s="689" t="n"/>
      <c r="R126" s="655" t="n"/>
      <c r="S126" s="40" t="inlineStr"/>
      <c r="T126" s="40" t="inlineStr"/>
      <c r="U126" s="41" t="inlineStr">
        <is>
          <t>кг</t>
        </is>
      </c>
      <c r="V126" s="690" t="n">
        <v>33</v>
      </c>
      <c r="W126" s="69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33" t="n"/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кор</t>
        </is>
      </c>
      <c r="V127" s="694">
        <f>IFERROR(V124/H124,"0")+IFERROR(V125/H125,"0")+IFERROR(V126/H126,"0")</f>
        <v/>
      </c>
      <c r="W127" s="694">
        <f>IFERROR(W124/H124,"0")+IFERROR(W125/H125,"0")+IFERROR(W126/H126,"0")</f>
        <v/>
      </c>
      <c r="X127" s="694">
        <f>IFERROR(IF(X124="",0,X124),"0")+IFERROR(IF(X125="",0,X125),"0")+IFERROR(IF(X126="",0,X126),"0")</f>
        <v/>
      </c>
      <c r="Y127" s="695" t="n"/>
      <c r="Z127" s="695" t="n"/>
    </row>
    <row r="128">
      <c r="A128" s="322" t="n"/>
      <c r="B128" s="322" t="n"/>
      <c r="C128" s="322" t="n"/>
      <c r="D128" s="322" t="n"/>
      <c r="E128" s="322" t="n"/>
      <c r="F128" s="322" t="n"/>
      <c r="G128" s="322" t="n"/>
      <c r="H128" s="322" t="n"/>
      <c r="I128" s="322" t="n"/>
      <c r="J128" s="322" t="n"/>
      <c r="K128" s="322" t="n"/>
      <c r="L128" s="322" t="n"/>
      <c r="M128" s="692" t="n"/>
      <c r="N128" s="693" t="inlineStr">
        <is>
          <t>Итого</t>
        </is>
      </c>
      <c r="O128" s="663" t="n"/>
      <c r="P128" s="663" t="n"/>
      <c r="Q128" s="663" t="n"/>
      <c r="R128" s="663" t="n"/>
      <c r="S128" s="663" t="n"/>
      <c r="T128" s="664" t="n"/>
      <c r="U128" s="43" t="inlineStr">
        <is>
          <t>кг</t>
        </is>
      </c>
      <c r="V128" s="694">
        <f>IFERROR(SUM(V124:V126),"0")</f>
        <v/>
      </c>
      <c r="W128" s="694">
        <f>IFERROR(SUM(W124:W126),"0")</f>
        <v/>
      </c>
      <c r="X128" s="43" t="n"/>
      <c r="Y128" s="695" t="n"/>
      <c r="Z128" s="695" t="n"/>
    </row>
    <row r="129" ht="27.75" customHeight="1">
      <c r="A129" s="354" t="inlineStr">
        <is>
          <t>Стародворье</t>
        </is>
      </c>
      <c r="B129" s="686" t="n"/>
      <c r="C129" s="686" t="n"/>
      <c r="D129" s="686" t="n"/>
      <c r="E129" s="686" t="n"/>
      <c r="F129" s="686" t="n"/>
      <c r="G129" s="686" t="n"/>
      <c r="H129" s="686" t="n"/>
      <c r="I129" s="686" t="n"/>
      <c r="J129" s="686" t="n"/>
      <c r="K129" s="686" t="n"/>
      <c r="L129" s="686" t="n"/>
      <c r="M129" s="686" t="n"/>
      <c r="N129" s="686" t="n"/>
      <c r="O129" s="686" t="n"/>
      <c r="P129" s="686" t="n"/>
      <c r="Q129" s="686" t="n"/>
      <c r="R129" s="686" t="n"/>
      <c r="S129" s="686" t="n"/>
      <c r="T129" s="686" t="n"/>
      <c r="U129" s="686" t="n"/>
      <c r="V129" s="686" t="n"/>
      <c r="W129" s="686" t="n"/>
      <c r="X129" s="686" t="n"/>
      <c r="Y129" s="55" t="n"/>
      <c r="Z129" s="55" t="n"/>
    </row>
    <row r="130" ht="16.5" customHeight="1">
      <c r="A130" s="349" t="inlineStr">
        <is>
          <t>Золоченная в печи</t>
        </is>
      </c>
      <c r="B130" s="322" t="n"/>
      <c r="C130" s="322" t="n"/>
      <c r="D130" s="322" t="n"/>
      <c r="E130" s="322" t="n"/>
      <c r="F130" s="322" t="n"/>
      <c r="G130" s="322" t="n"/>
      <c r="H130" s="322" t="n"/>
      <c r="I130" s="322" t="n"/>
      <c r="J130" s="322" t="n"/>
      <c r="K130" s="322" t="n"/>
      <c r="L130" s="322" t="n"/>
      <c r="M130" s="322" t="n"/>
      <c r="N130" s="322" t="n"/>
      <c r="O130" s="322" t="n"/>
      <c r="P130" s="322" t="n"/>
      <c r="Q130" s="322" t="n"/>
      <c r="R130" s="322" t="n"/>
      <c r="S130" s="322" t="n"/>
      <c r="T130" s="322" t="n"/>
      <c r="U130" s="322" t="n"/>
      <c r="V130" s="322" t="n"/>
      <c r="W130" s="322" t="n"/>
      <c r="X130" s="322" t="n"/>
      <c r="Y130" s="349" t="n"/>
      <c r="Z130" s="349" t="n"/>
    </row>
    <row r="131" ht="14.25" customHeight="1">
      <c r="A131" s="338" t="inlineStr">
        <is>
          <t>Вареные колбасы</t>
        </is>
      </c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322" t="n"/>
      <c r="N131" s="322" t="n"/>
      <c r="O131" s="322" t="n"/>
      <c r="P131" s="322" t="n"/>
      <c r="Q131" s="322" t="n"/>
      <c r="R131" s="322" t="n"/>
      <c r="S131" s="322" t="n"/>
      <c r="T131" s="322" t="n"/>
      <c r="U131" s="322" t="n"/>
      <c r="V131" s="322" t="n"/>
      <c r="W131" s="322" t="n"/>
      <c r="X131" s="322" t="n"/>
      <c r="Y131" s="338" t="n"/>
      <c r="Z131" s="338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25" t="n">
        <v>4607091383423</v>
      </c>
      <c r="E132" s="655" t="n"/>
      <c r="F132" s="687" t="n">
        <v>1.35</v>
      </c>
      <c r="G132" s="38" t="n">
        <v>8</v>
      </c>
      <c r="H132" s="687" t="n">
        <v>10.8</v>
      </c>
      <c r="I132" s="687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25</v>
      </c>
      <c r="W132" s="69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25" t="n">
        <v>4607091381405</v>
      </c>
      <c r="E133" s="655" t="n"/>
      <c r="F133" s="687" t="n">
        <v>1.35</v>
      </c>
      <c r="G133" s="38" t="n">
        <v>8</v>
      </c>
      <c r="H133" s="687" t="n">
        <v>10.8</v>
      </c>
      <c r="I133" s="687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89" t="n"/>
      <c r="P133" s="689" t="n"/>
      <c r="Q133" s="689" t="n"/>
      <c r="R133" s="655" t="n"/>
      <c r="S133" s="40" t="inlineStr"/>
      <c r="T133" s="40" t="inlineStr"/>
      <c r="U133" s="41" t="inlineStr">
        <is>
          <t>кг</t>
        </is>
      </c>
      <c r="V133" s="690" t="n">
        <v>0</v>
      </c>
      <c r="W133" s="69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25" t="n">
        <v>4607091386516</v>
      </c>
      <c r="E134" s="655" t="n"/>
      <c r="F134" s="687" t="n">
        <v>1.4</v>
      </c>
      <c r="G134" s="38" t="n">
        <v>8</v>
      </c>
      <c r="H134" s="687" t="n">
        <v>11.2</v>
      </c>
      <c r="I134" s="687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89" t="n"/>
      <c r="P134" s="689" t="n"/>
      <c r="Q134" s="689" t="n"/>
      <c r="R134" s="655" t="n"/>
      <c r="S134" s="40" t="inlineStr"/>
      <c r="T134" s="40" t="inlineStr"/>
      <c r="U134" s="41" t="inlineStr">
        <is>
          <t>кг</t>
        </is>
      </c>
      <c r="V134" s="690" t="n">
        <v>0</v>
      </c>
      <c r="W134" s="69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33" t="n"/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692" t="n"/>
      <c r="N135" s="693" t="inlineStr">
        <is>
          <t>Итого</t>
        </is>
      </c>
      <c r="O135" s="663" t="n"/>
      <c r="P135" s="663" t="n"/>
      <c r="Q135" s="663" t="n"/>
      <c r="R135" s="663" t="n"/>
      <c r="S135" s="663" t="n"/>
      <c r="T135" s="664" t="n"/>
      <c r="U135" s="43" t="inlineStr">
        <is>
          <t>кор</t>
        </is>
      </c>
      <c r="V135" s="694">
        <f>IFERROR(V132/H132,"0")+IFERROR(V133/H133,"0")+IFERROR(V134/H134,"0")</f>
        <v/>
      </c>
      <c r="W135" s="694">
        <f>IFERROR(W132/H132,"0")+IFERROR(W133/H133,"0")+IFERROR(W134/H134,"0")</f>
        <v/>
      </c>
      <c r="X135" s="694">
        <f>IFERROR(IF(X132="",0,X132),"0")+IFERROR(IF(X133="",0,X133),"0")+IFERROR(IF(X134="",0,X134),"0")</f>
        <v/>
      </c>
      <c r="Y135" s="695" t="n"/>
      <c r="Z135" s="695" t="n"/>
    </row>
    <row r="136">
      <c r="A136" s="322" t="n"/>
      <c r="B136" s="322" t="n"/>
      <c r="C136" s="322" t="n"/>
      <c r="D136" s="322" t="n"/>
      <c r="E136" s="322" t="n"/>
      <c r="F136" s="322" t="n"/>
      <c r="G136" s="322" t="n"/>
      <c r="H136" s="322" t="n"/>
      <c r="I136" s="322" t="n"/>
      <c r="J136" s="322" t="n"/>
      <c r="K136" s="322" t="n"/>
      <c r="L136" s="322" t="n"/>
      <c r="M136" s="692" t="n"/>
      <c r="N136" s="693" t="inlineStr">
        <is>
          <t>Итого</t>
        </is>
      </c>
      <c r="O136" s="663" t="n"/>
      <c r="P136" s="663" t="n"/>
      <c r="Q136" s="663" t="n"/>
      <c r="R136" s="663" t="n"/>
      <c r="S136" s="663" t="n"/>
      <c r="T136" s="664" t="n"/>
      <c r="U136" s="43" t="inlineStr">
        <is>
          <t>кг</t>
        </is>
      </c>
      <c r="V136" s="694">
        <f>IFERROR(SUM(V132:V134),"0")</f>
        <v/>
      </c>
      <c r="W136" s="694">
        <f>IFERROR(SUM(W132:W134),"0")</f>
        <v/>
      </c>
      <c r="X136" s="43" t="n"/>
      <c r="Y136" s="695" t="n"/>
      <c r="Z136" s="695" t="n"/>
    </row>
    <row r="137" ht="16.5" customHeight="1">
      <c r="A137" s="349" t="inlineStr">
        <is>
          <t>Мясорубская</t>
        </is>
      </c>
      <c r="B137" s="322" t="n"/>
      <c r="C137" s="322" t="n"/>
      <c r="D137" s="322" t="n"/>
      <c r="E137" s="322" t="n"/>
      <c r="F137" s="322" t="n"/>
      <c r="G137" s="322" t="n"/>
      <c r="H137" s="322" t="n"/>
      <c r="I137" s="322" t="n"/>
      <c r="J137" s="322" t="n"/>
      <c r="K137" s="322" t="n"/>
      <c r="L137" s="322" t="n"/>
      <c r="M137" s="322" t="n"/>
      <c r="N137" s="322" t="n"/>
      <c r="O137" s="322" t="n"/>
      <c r="P137" s="322" t="n"/>
      <c r="Q137" s="322" t="n"/>
      <c r="R137" s="322" t="n"/>
      <c r="S137" s="322" t="n"/>
      <c r="T137" s="322" t="n"/>
      <c r="U137" s="322" t="n"/>
      <c r="V137" s="322" t="n"/>
      <c r="W137" s="322" t="n"/>
      <c r="X137" s="322" t="n"/>
      <c r="Y137" s="349" t="n"/>
      <c r="Z137" s="349" t="n"/>
    </row>
    <row r="138" ht="14.25" customHeight="1">
      <c r="A138" s="338" t="inlineStr">
        <is>
          <t>Копченые колбасы</t>
        </is>
      </c>
      <c r="B138" s="322" t="n"/>
      <c r="C138" s="322" t="n"/>
      <c r="D138" s="322" t="n"/>
      <c r="E138" s="322" t="n"/>
      <c r="F138" s="322" t="n"/>
      <c r="G138" s="322" t="n"/>
      <c r="H138" s="322" t="n"/>
      <c r="I138" s="322" t="n"/>
      <c r="J138" s="322" t="n"/>
      <c r="K138" s="322" t="n"/>
      <c r="L138" s="322" t="n"/>
      <c r="M138" s="322" t="n"/>
      <c r="N138" s="322" t="n"/>
      <c r="O138" s="322" t="n"/>
      <c r="P138" s="322" t="n"/>
      <c r="Q138" s="322" t="n"/>
      <c r="R138" s="322" t="n"/>
      <c r="S138" s="322" t="n"/>
      <c r="T138" s="322" t="n"/>
      <c r="U138" s="322" t="n"/>
      <c r="V138" s="322" t="n"/>
      <c r="W138" s="322" t="n"/>
      <c r="X138" s="322" t="n"/>
      <c r="Y138" s="338" t="n"/>
      <c r="Z138" s="338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25" t="n">
        <v>4680115880993</v>
      </c>
      <c r="E139" s="655" t="n"/>
      <c r="F139" s="687" t="n">
        <v>0.7</v>
      </c>
      <c r="G139" s="38" t="n">
        <v>6</v>
      </c>
      <c r="H139" s="687" t="n">
        <v>4.2</v>
      </c>
      <c r="I139" s="687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25" t="n">
        <v>4680115881761</v>
      </c>
      <c r="E140" s="655" t="n"/>
      <c r="F140" s="687" t="n">
        <v>0.7</v>
      </c>
      <c r="G140" s="38" t="n">
        <v>6</v>
      </c>
      <c r="H140" s="687" t="n">
        <v>4.2</v>
      </c>
      <c r="I140" s="687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25" t="n">
        <v>4680115881563</v>
      </c>
      <c r="E141" s="655" t="n"/>
      <c r="F141" s="687" t="n">
        <v>0.7</v>
      </c>
      <c r="G141" s="38" t="n">
        <v>6</v>
      </c>
      <c r="H141" s="687" t="n">
        <v>4.2</v>
      </c>
      <c r="I141" s="687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89" t="n"/>
      <c r="P141" s="689" t="n"/>
      <c r="Q141" s="689" t="n"/>
      <c r="R141" s="655" t="n"/>
      <c r="S141" s="40" t="inlineStr"/>
      <c r="T141" s="40" t="inlineStr"/>
      <c r="U141" s="41" t="inlineStr">
        <is>
          <t>кг</t>
        </is>
      </c>
      <c r="V141" s="690" t="n">
        <v>0</v>
      </c>
      <c r="W141" s="69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25" t="n">
        <v>4680115880986</v>
      </c>
      <c r="E142" s="655" t="n"/>
      <c r="F142" s="687" t="n">
        <v>0.35</v>
      </c>
      <c r="G142" s="38" t="n">
        <v>6</v>
      </c>
      <c r="H142" s="687" t="n">
        <v>2.1</v>
      </c>
      <c r="I142" s="687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89" t="n"/>
      <c r="P142" s="689" t="n"/>
      <c r="Q142" s="689" t="n"/>
      <c r="R142" s="655" t="n"/>
      <c r="S142" s="40" t="inlineStr"/>
      <c r="T142" s="40" t="inlineStr"/>
      <c r="U142" s="41" t="inlineStr">
        <is>
          <t>кг</t>
        </is>
      </c>
      <c r="V142" s="690" t="n">
        <v>0</v>
      </c>
      <c r="W142" s="691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25" t="n">
        <v>4680115880207</v>
      </c>
      <c r="E143" s="655" t="n"/>
      <c r="F143" s="687" t="n">
        <v>0.4</v>
      </c>
      <c r="G143" s="38" t="n">
        <v>6</v>
      </c>
      <c r="H143" s="687" t="n">
        <v>2.4</v>
      </c>
      <c r="I143" s="687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89" t="n"/>
      <c r="P143" s="689" t="n"/>
      <c r="Q143" s="689" t="n"/>
      <c r="R143" s="655" t="n"/>
      <c r="S143" s="40" t="inlineStr"/>
      <c r="T143" s="40" t="inlineStr"/>
      <c r="U143" s="41" t="inlineStr">
        <is>
          <t>кг</t>
        </is>
      </c>
      <c r="V143" s="690" t="n">
        <v>0</v>
      </c>
      <c r="W143" s="69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25" t="n">
        <v>4680115881785</v>
      </c>
      <c r="E144" s="655" t="n"/>
      <c r="F144" s="687" t="n">
        <v>0.35</v>
      </c>
      <c r="G144" s="38" t="n">
        <v>6</v>
      </c>
      <c r="H144" s="687" t="n">
        <v>2.1</v>
      </c>
      <c r="I144" s="68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89" t="n"/>
      <c r="P144" s="689" t="n"/>
      <c r="Q144" s="689" t="n"/>
      <c r="R144" s="655" t="n"/>
      <c r="S144" s="40" t="inlineStr"/>
      <c r="T144" s="40" t="inlineStr"/>
      <c r="U144" s="41" t="inlineStr">
        <is>
          <t>кг</t>
        </is>
      </c>
      <c r="V144" s="690" t="n">
        <v>0</v>
      </c>
      <c r="W144" s="69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25" t="n">
        <v>4680115881679</v>
      </c>
      <c r="E145" s="655" t="n"/>
      <c r="F145" s="687" t="n">
        <v>0.35</v>
      </c>
      <c r="G145" s="38" t="n">
        <v>6</v>
      </c>
      <c r="H145" s="687" t="n">
        <v>2.1</v>
      </c>
      <c r="I145" s="687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25" t="n">
        <v>4680115880191</v>
      </c>
      <c r="E146" s="655" t="n"/>
      <c r="F146" s="687" t="n">
        <v>0.4</v>
      </c>
      <c r="G146" s="38" t="n">
        <v>6</v>
      </c>
      <c r="H146" s="687" t="n">
        <v>2.4</v>
      </c>
      <c r="I146" s="687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16.5" customHeight="1">
      <c r="A147" s="64" t="inlineStr">
        <is>
          <t>SU003046</t>
        </is>
      </c>
      <c r="B147" s="64" t="inlineStr">
        <is>
          <t>P003598</t>
        </is>
      </c>
      <c r="C147" s="37" t="n">
        <v>4301031245</v>
      </c>
      <c r="D147" s="325" t="n">
        <v>4680115883963</v>
      </c>
      <c r="E147" s="655" t="n"/>
      <c r="F147" s="687" t="n">
        <v>0.28</v>
      </c>
      <c r="G147" s="38" t="n">
        <v>6</v>
      </c>
      <c r="H147" s="687" t="n">
        <v>1.68</v>
      </c>
      <c r="I147" s="687" t="n">
        <v>1.78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70" t="inlineStr">
        <is>
          <t>П/к колбасы «Мясорубская» ф/в 0,28 н/о ТМ «Стародворье»</t>
        </is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33" t="n"/>
      <c r="B148" s="322" t="n"/>
      <c r="C148" s="322" t="n"/>
      <c r="D148" s="322" t="n"/>
      <c r="E148" s="322" t="n"/>
      <c r="F148" s="322" t="n"/>
      <c r="G148" s="322" t="n"/>
      <c r="H148" s="322" t="n"/>
      <c r="I148" s="322" t="n"/>
      <c r="J148" s="322" t="n"/>
      <c r="K148" s="322" t="n"/>
      <c r="L148" s="322" t="n"/>
      <c r="M148" s="692" t="n"/>
      <c r="N148" s="693" t="inlineStr">
        <is>
          <t>Итого</t>
        </is>
      </c>
      <c r="O148" s="663" t="n"/>
      <c r="P148" s="663" t="n"/>
      <c r="Q148" s="663" t="n"/>
      <c r="R148" s="663" t="n"/>
      <c r="S148" s="663" t="n"/>
      <c r="T148" s="664" t="n"/>
      <c r="U148" s="43" t="inlineStr">
        <is>
          <t>кор</t>
        </is>
      </c>
      <c r="V148" s="694">
        <f>IFERROR(V139/H139,"0")+IFERROR(V140/H140,"0")+IFERROR(V141/H141,"0")+IFERROR(V142/H142,"0")+IFERROR(V143/H143,"0")+IFERROR(V144/H144,"0")+IFERROR(V145/H145,"0")+IFERROR(V146/H146,"0")+IFERROR(V147/H147,"0")</f>
        <v/>
      </c>
      <c r="W148" s="694">
        <f>IFERROR(W139/H139,"0")+IFERROR(W140/H140,"0")+IFERROR(W141/H141,"0")+IFERROR(W142/H142,"0")+IFERROR(W143/H143,"0")+IFERROR(W144/H144,"0")+IFERROR(W145/H145,"0")+IFERROR(W146/H146,"0")+IFERROR(W147/H147,"0")</f>
        <v/>
      </c>
      <c r="X148" s="69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95" t="n"/>
      <c r="Z148" s="695" t="n"/>
    </row>
    <row r="149">
      <c r="A149" s="322" t="n"/>
      <c r="B149" s="322" t="n"/>
      <c r="C149" s="322" t="n"/>
      <c r="D149" s="322" t="n"/>
      <c r="E149" s="322" t="n"/>
      <c r="F149" s="322" t="n"/>
      <c r="G149" s="322" t="n"/>
      <c r="H149" s="322" t="n"/>
      <c r="I149" s="322" t="n"/>
      <c r="J149" s="322" t="n"/>
      <c r="K149" s="322" t="n"/>
      <c r="L149" s="322" t="n"/>
      <c r="M149" s="692" t="n"/>
      <c r="N149" s="693" t="inlineStr">
        <is>
          <t>Итого</t>
        </is>
      </c>
      <c r="O149" s="663" t="n"/>
      <c r="P149" s="663" t="n"/>
      <c r="Q149" s="663" t="n"/>
      <c r="R149" s="663" t="n"/>
      <c r="S149" s="663" t="n"/>
      <c r="T149" s="664" t="n"/>
      <c r="U149" s="43" t="inlineStr">
        <is>
          <t>кг</t>
        </is>
      </c>
      <c r="V149" s="694">
        <f>IFERROR(SUM(V139:V147),"0")</f>
        <v/>
      </c>
      <c r="W149" s="694">
        <f>IFERROR(SUM(W139:W147),"0")</f>
        <v/>
      </c>
      <c r="X149" s="43" t="n"/>
      <c r="Y149" s="695" t="n"/>
      <c r="Z149" s="695" t="n"/>
    </row>
    <row r="150" ht="16.5" customHeight="1">
      <c r="A150" s="349" t="inlineStr">
        <is>
          <t>Сочинка</t>
        </is>
      </c>
      <c r="B150" s="322" t="n"/>
      <c r="C150" s="322" t="n"/>
      <c r="D150" s="322" t="n"/>
      <c r="E150" s="322" t="n"/>
      <c r="F150" s="322" t="n"/>
      <c r="G150" s="322" t="n"/>
      <c r="H150" s="322" t="n"/>
      <c r="I150" s="322" t="n"/>
      <c r="J150" s="322" t="n"/>
      <c r="K150" s="322" t="n"/>
      <c r="L150" s="322" t="n"/>
      <c r="M150" s="322" t="n"/>
      <c r="N150" s="322" t="n"/>
      <c r="O150" s="322" t="n"/>
      <c r="P150" s="322" t="n"/>
      <c r="Q150" s="322" t="n"/>
      <c r="R150" s="322" t="n"/>
      <c r="S150" s="322" t="n"/>
      <c r="T150" s="322" t="n"/>
      <c r="U150" s="322" t="n"/>
      <c r="V150" s="322" t="n"/>
      <c r="W150" s="322" t="n"/>
      <c r="X150" s="322" t="n"/>
      <c r="Y150" s="349" t="n"/>
      <c r="Z150" s="349" t="n"/>
    </row>
    <row r="151" ht="14.25" customHeight="1">
      <c r="A151" s="338" t="inlineStr">
        <is>
          <t>Вареные колбасы</t>
        </is>
      </c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322" t="n"/>
      <c r="N151" s="322" t="n"/>
      <c r="O151" s="322" t="n"/>
      <c r="P151" s="322" t="n"/>
      <c r="Q151" s="322" t="n"/>
      <c r="R151" s="322" t="n"/>
      <c r="S151" s="322" t="n"/>
      <c r="T151" s="322" t="n"/>
      <c r="U151" s="322" t="n"/>
      <c r="V151" s="322" t="n"/>
      <c r="W151" s="322" t="n"/>
      <c r="X151" s="322" t="n"/>
      <c r="Y151" s="338" t="n"/>
      <c r="Z151" s="338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25" t="n">
        <v>4680115881402</v>
      </c>
      <c r="E152" s="655" t="n"/>
      <c r="F152" s="687" t="n">
        <v>1.35</v>
      </c>
      <c r="G152" s="38" t="n">
        <v>8</v>
      </c>
      <c r="H152" s="687" t="n">
        <v>10.8</v>
      </c>
      <c r="I152" s="687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25" t="n">
        <v>4680115881396</v>
      </c>
      <c r="E153" s="655" t="n"/>
      <c r="F153" s="687" t="n">
        <v>0.45</v>
      </c>
      <c r="G153" s="38" t="n">
        <v>6</v>
      </c>
      <c r="H153" s="687" t="n">
        <v>2.7</v>
      </c>
      <c r="I153" s="687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8.640000000000001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33" t="n"/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IFERROR(V152/H152,"0")+IFERROR(V153/H153,"0")</f>
        <v/>
      </c>
      <c r="W154" s="694">
        <f>IFERROR(W152/H152,"0")+IFERROR(W153/H153,"0")</f>
        <v/>
      </c>
      <c r="X154" s="694">
        <f>IFERROR(IF(X152="",0,X152),"0")+IFERROR(IF(X153="",0,X153),"0")</f>
        <v/>
      </c>
      <c r="Y154" s="695" t="n"/>
      <c r="Z154" s="695" t="n"/>
    </row>
    <row r="155">
      <c r="A155" s="322" t="n"/>
      <c r="B155" s="322" t="n"/>
      <c r="C155" s="322" t="n"/>
      <c r="D155" s="322" t="n"/>
      <c r="E155" s="322" t="n"/>
      <c r="F155" s="322" t="n"/>
      <c r="G155" s="322" t="n"/>
      <c r="H155" s="322" t="n"/>
      <c r="I155" s="322" t="n"/>
      <c r="J155" s="322" t="n"/>
      <c r="K155" s="322" t="n"/>
      <c r="L155" s="322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IFERROR(SUM(V152:V153),"0")</f>
        <v/>
      </c>
      <c r="W155" s="694">
        <f>IFERROR(SUM(W152:W153),"0")</f>
        <v/>
      </c>
      <c r="X155" s="43" t="n"/>
      <c r="Y155" s="695" t="n"/>
      <c r="Z155" s="695" t="n"/>
    </row>
    <row r="156" ht="14.25" customHeight="1">
      <c r="A156" s="338" t="inlineStr">
        <is>
          <t>Ветчины</t>
        </is>
      </c>
      <c r="B156" s="322" t="n"/>
      <c r="C156" s="322" t="n"/>
      <c r="D156" s="322" t="n"/>
      <c r="E156" s="322" t="n"/>
      <c r="F156" s="322" t="n"/>
      <c r="G156" s="322" t="n"/>
      <c r="H156" s="322" t="n"/>
      <c r="I156" s="322" t="n"/>
      <c r="J156" s="322" t="n"/>
      <c r="K156" s="322" t="n"/>
      <c r="L156" s="322" t="n"/>
      <c r="M156" s="322" t="n"/>
      <c r="N156" s="322" t="n"/>
      <c r="O156" s="322" t="n"/>
      <c r="P156" s="322" t="n"/>
      <c r="Q156" s="322" t="n"/>
      <c r="R156" s="322" t="n"/>
      <c r="S156" s="322" t="n"/>
      <c r="T156" s="322" t="n"/>
      <c r="U156" s="322" t="n"/>
      <c r="V156" s="322" t="n"/>
      <c r="W156" s="322" t="n"/>
      <c r="X156" s="322" t="n"/>
      <c r="Y156" s="338" t="n"/>
      <c r="Z156" s="338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25" t="n">
        <v>4680115882935</v>
      </c>
      <c r="E157" s="655" t="n"/>
      <c r="F157" s="687" t="n">
        <v>1.35</v>
      </c>
      <c r="G157" s="38" t="n">
        <v>8</v>
      </c>
      <c r="H157" s="687" t="n">
        <v>10.8</v>
      </c>
      <c r="I157" s="687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73" t="inlineStr">
        <is>
          <t>Ветчина «Сочинка с сочным окороком» Весовой п/а ТМ «Стародворье»</t>
        </is>
      </c>
      <c r="O157" s="689" t="n"/>
      <c r="P157" s="689" t="n"/>
      <c r="Q157" s="689" t="n"/>
      <c r="R157" s="655" t="n"/>
      <c r="S157" s="40" t="inlineStr"/>
      <c r="T157" s="40" t="inlineStr"/>
      <c r="U157" s="41" t="inlineStr">
        <is>
          <t>кг</t>
        </is>
      </c>
      <c r="V157" s="690" t="n">
        <v>0</v>
      </c>
      <c r="W157" s="69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25" t="n">
        <v>4680115880764</v>
      </c>
      <c r="E158" s="655" t="n"/>
      <c r="F158" s="687" t="n">
        <v>0.35</v>
      </c>
      <c r="G158" s="38" t="n">
        <v>6</v>
      </c>
      <c r="H158" s="687" t="n">
        <v>2.1</v>
      </c>
      <c r="I158" s="687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33" t="n"/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692" t="n"/>
      <c r="N159" s="693" t="inlineStr">
        <is>
          <t>Итого</t>
        </is>
      </c>
      <c r="O159" s="663" t="n"/>
      <c r="P159" s="663" t="n"/>
      <c r="Q159" s="663" t="n"/>
      <c r="R159" s="663" t="n"/>
      <c r="S159" s="663" t="n"/>
      <c r="T159" s="664" t="n"/>
      <c r="U159" s="43" t="inlineStr">
        <is>
          <t>кор</t>
        </is>
      </c>
      <c r="V159" s="694">
        <f>IFERROR(V157/H157,"0")+IFERROR(V158/H158,"0")</f>
        <v/>
      </c>
      <c r="W159" s="694">
        <f>IFERROR(W157/H157,"0")+IFERROR(W158/H158,"0")</f>
        <v/>
      </c>
      <c r="X159" s="694">
        <f>IFERROR(IF(X157="",0,X157),"0")+IFERROR(IF(X158="",0,X158),"0")</f>
        <v/>
      </c>
      <c r="Y159" s="695" t="n"/>
      <c r="Z159" s="695" t="n"/>
    </row>
    <row r="160">
      <c r="A160" s="322" t="n"/>
      <c r="B160" s="322" t="n"/>
      <c r="C160" s="322" t="n"/>
      <c r="D160" s="322" t="n"/>
      <c r="E160" s="322" t="n"/>
      <c r="F160" s="322" t="n"/>
      <c r="G160" s="322" t="n"/>
      <c r="H160" s="322" t="n"/>
      <c r="I160" s="322" t="n"/>
      <c r="J160" s="322" t="n"/>
      <c r="K160" s="322" t="n"/>
      <c r="L160" s="322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кг</t>
        </is>
      </c>
      <c r="V160" s="694">
        <f>IFERROR(SUM(V157:V158),"0")</f>
        <v/>
      </c>
      <c r="W160" s="694">
        <f>IFERROR(SUM(W157:W158),"0")</f>
        <v/>
      </c>
      <c r="X160" s="43" t="n"/>
      <c r="Y160" s="695" t="n"/>
      <c r="Z160" s="695" t="n"/>
    </row>
    <row r="161" ht="14.25" customHeight="1">
      <c r="A161" s="338" t="inlineStr">
        <is>
          <t>Копченые колбасы</t>
        </is>
      </c>
      <c r="B161" s="322" t="n"/>
      <c r="C161" s="322" t="n"/>
      <c r="D161" s="322" t="n"/>
      <c r="E161" s="322" t="n"/>
      <c r="F161" s="322" t="n"/>
      <c r="G161" s="322" t="n"/>
      <c r="H161" s="322" t="n"/>
      <c r="I161" s="322" t="n"/>
      <c r="J161" s="322" t="n"/>
      <c r="K161" s="322" t="n"/>
      <c r="L161" s="322" t="n"/>
      <c r="M161" s="322" t="n"/>
      <c r="N161" s="322" t="n"/>
      <c r="O161" s="322" t="n"/>
      <c r="P161" s="322" t="n"/>
      <c r="Q161" s="322" t="n"/>
      <c r="R161" s="322" t="n"/>
      <c r="S161" s="322" t="n"/>
      <c r="T161" s="322" t="n"/>
      <c r="U161" s="322" t="n"/>
      <c r="V161" s="322" t="n"/>
      <c r="W161" s="322" t="n"/>
      <c r="X161" s="322" t="n"/>
      <c r="Y161" s="338" t="n"/>
      <c r="Z161" s="338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25" t="n">
        <v>4680115882683</v>
      </c>
      <c r="E162" s="655" t="n"/>
      <c r="F162" s="687" t="n">
        <v>0.9</v>
      </c>
      <c r="G162" s="38" t="n">
        <v>6</v>
      </c>
      <c r="H162" s="687" t="n">
        <v>5.4</v>
      </c>
      <c r="I162" s="687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89" t="n"/>
      <c r="P162" s="689" t="n"/>
      <c r="Q162" s="689" t="n"/>
      <c r="R162" s="655" t="n"/>
      <c r="S162" s="40" t="inlineStr"/>
      <c r="T162" s="40" t="inlineStr"/>
      <c r="U162" s="41" t="inlineStr">
        <is>
          <t>кг</t>
        </is>
      </c>
      <c r="V162" s="690" t="n">
        <v>450</v>
      </c>
      <c r="W162" s="691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25" t="n">
        <v>4680115882690</v>
      </c>
      <c r="E163" s="655" t="n"/>
      <c r="F163" s="687" t="n">
        <v>0.9</v>
      </c>
      <c r="G163" s="38" t="n">
        <v>6</v>
      </c>
      <c r="H163" s="687" t="n">
        <v>5.4</v>
      </c>
      <c r="I163" s="68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500</v>
      </c>
      <c r="W163" s="69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25" t="n">
        <v>4680115882669</v>
      </c>
      <c r="E164" s="655" t="n"/>
      <c r="F164" s="687" t="n">
        <v>0.9</v>
      </c>
      <c r="G164" s="38" t="n">
        <v>6</v>
      </c>
      <c r="H164" s="687" t="n">
        <v>5.4</v>
      </c>
      <c r="I164" s="68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25" t="n">
        <v>4680115882676</v>
      </c>
      <c r="E165" s="655" t="n"/>
      <c r="F165" s="687" t="n">
        <v>0.9</v>
      </c>
      <c r="G165" s="38" t="n">
        <v>6</v>
      </c>
      <c r="H165" s="687" t="n">
        <v>5.4</v>
      </c>
      <c r="I165" s="68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89" t="n"/>
      <c r="P165" s="689" t="n"/>
      <c r="Q165" s="689" t="n"/>
      <c r="R165" s="655" t="n"/>
      <c r="S165" s="40" t="inlineStr"/>
      <c r="T165" s="40" t="inlineStr"/>
      <c r="U165" s="41" t="inlineStr">
        <is>
          <t>кг</t>
        </is>
      </c>
      <c r="V165" s="690" t="n">
        <v>20</v>
      </c>
      <c r="W165" s="69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33" t="n"/>
      <c r="B166" s="322" t="n"/>
      <c r="C166" s="322" t="n"/>
      <c r="D166" s="322" t="n"/>
      <c r="E166" s="322" t="n"/>
      <c r="F166" s="322" t="n"/>
      <c r="G166" s="322" t="n"/>
      <c r="H166" s="322" t="n"/>
      <c r="I166" s="322" t="n"/>
      <c r="J166" s="322" t="n"/>
      <c r="K166" s="322" t="n"/>
      <c r="L166" s="322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кор</t>
        </is>
      </c>
      <c r="V166" s="694">
        <f>IFERROR(V162/H162,"0")+IFERROR(V163/H163,"0")+IFERROR(V164/H164,"0")+IFERROR(V165/H165,"0")</f>
        <v/>
      </c>
      <c r="W166" s="694">
        <f>IFERROR(W162/H162,"0")+IFERROR(W163/H163,"0")+IFERROR(W164/H164,"0")+IFERROR(W165/H165,"0")</f>
        <v/>
      </c>
      <c r="X166" s="694">
        <f>IFERROR(IF(X162="",0,X162),"0")+IFERROR(IF(X163="",0,X163),"0")+IFERROR(IF(X164="",0,X164),"0")+IFERROR(IF(X165="",0,X165),"0")</f>
        <v/>
      </c>
      <c r="Y166" s="695" t="n"/>
      <c r="Z166" s="695" t="n"/>
    </row>
    <row r="167">
      <c r="A167" s="322" t="n"/>
      <c r="B167" s="322" t="n"/>
      <c r="C167" s="322" t="n"/>
      <c r="D167" s="322" t="n"/>
      <c r="E167" s="322" t="n"/>
      <c r="F167" s="322" t="n"/>
      <c r="G167" s="322" t="n"/>
      <c r="H167" s="322" t="n"/>
      <c r="I167" s="322" t="n"/>
      <c r="J167" s="322" t="n"/>
      <c r="K167" s="322" t="n"/>
      <c r="L167" s="322" t="n"/>
      <c r="M167" s="692" t="n"/>
      <c r="N167" s="693" t="inlineStr">
        <is>
          <t>Итого</t>
        </is>
      </c>
      <c r="O167" s="663" t="n"/>
      <c r="P167" s="663" t="n"/>
      <c r="Q167" s="663" t="n"/>
      <c r="R167" s="663" t="n"/>
      <c r="S167" s="663" t="n"/>
      <c r="T167" s="664" t="n"/>
      <c r="U167" s="43" t="inlineStr">
        <is>
          <t>кг</t>
        </is>
      </c>
      <c r="V167" s="694">
        <f>IFERROR(SUM(V162:V165),"0")</f>
        <v/>
      </c>
      <c r="W167" s="694">
        <f>IFERROR(SUM(W162:W165),"0")</f>
        <v/>
      </c>
      <c r="X167" s="43" t="n"/>
      <c r="Y167" s="695" t="n"/>
      <c r="Z167" s="695" t="n"/>
    </row>
    <row r="168" ht="14.25" customHeight="1">
      <c r="A168" s="338" t="inlineStr">
        <is>
          <t>Сосиски</t>
        </is>
      </c>
      <c r="B168" s="322" t="n"/>
      <c r="C168" s="322" t="n"/>
      <c r="D168" s="322" t="n"/>
      <c r="E168" s="322" t="n"/>
      <c r="F168" s="322" t="n"/>
      <c r="G168" s="322" t="n"/>
      <c r="H168" s="322" t="n"/>
      <c r="I168" s="322" t="n"/>
      <c r="J168" s="322" t="n"/>
      <c r="K168" s="322" t="n"/>
      <c r="L168" s="322" t="n"/>
      <c r="M168" s="322" t="n"/>
      <c r="N168" s="322" t="n"/>
      <c r="O168" s="322" t="n"/>
      <c r="P168" s="322" t="n"/>
      <c r="Q168" s="322" t="n"/>
      <c r="R168" s="322" t="n"/>
      <c r="S168" s="322" t="n"/>
      <c r="T168" s="322" t="n"/>
      <c r="U168" s="322" t="n"/>
      <c r="V168" s="322" t="n"/>
      <c r="W168" s="322" t="n"/>
      <c r="X168" s="322" t="n"/>
      <c r="Y168" s="338" t="n"/>
      <c r="Z168" s="338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25" t="n">
        <v>4680115881556</v>
      </c>
      <c r="E169" s="655" t="n"/>
      <c r="F169" s="687" t="n">
        <v>1</v>
      </c>
      <c r="G169" s="38" t="n">
        <v>4</v>
      </c>
      <c r="H169" s="687" t="n">
        <v>4</v>
      </c>
      <c r="I169" s="687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25" t="n">
        <v>4680115880573</v>
      </c>
      <c r="E170" s="655" t="n"/>
      <c r="F170" s="687" t="n">
        <v>1.45</v>
      </c>
      <c r="G170" s="38" t="n">
        <v>6</v>
      </c>
      <c r="H170" s="687" t="n">
        <v>8.699999999999999</v>
      </c>
      <c r="I170" s="687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80" t="inlineStr">
        <is>
          <t>Сосиски «Сочинки» Весовой п/а ТМ «Стародворье»</t>
        </is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25" t="n">
        <v>4680115881594</v>
      </c>
      <c r="E171" s="655" t="n"/>
      <c r="F171" s="687" t="n">
        <v>1.35</v>
      </c>
      <c r="G171" s="38" t="n">
        <v>6</v>
      </c>
      <c r="H171" s="687" t="n">
        <v>8.1</v>
      </c>
      <c r="I171" s="687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13</v>
      </c>
      <c r="W171" s="69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25" t="n">
        <v>4680115881587</v>
      </c>
      <c r="E172" s="655" t="n"/>
      <c r="F172" s="687" t="n">
        <v>1</v>
      </c>
      <c r="G172" s="38" t="n">
        <v>4</v>
      </c>
      <c r="H172" s="687" t="n">
        <v>4</v>
      </c>
      <c r="I172" s="687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82" t="inlineStr">
        <is>
          <t>Сосиски «Сочинки по-баварски с сыром» вес п/а ТМ «Стародворье» 1,0 кг</t>
        </is>
      </c>
      <c r="O172" s="689" t="n"/>
      <c r="P172" s="689" t="n"/>
      <c r="Q172" s="689" t="n"/>
      <c r="R172" s="655" t="n"/>
      <c r="S172" s="40" t="inlineStr"/>
      <c r="T172" s="40" t="inlineStr"/>
      <c r="U172" s="41" t="inlineStr">
        <is>
          <t>кг</t>
        </is>
      </c>
      <c r="V172" s="690" t="n">
        <v>5</v>
      </c>
      <c r="W172" s="69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25" t="n">
        <v>4680115880962</v>
      </c>
      <c r="E173" s="655" t="n"/>
      <c r="F173" s="687" t="n">
        <v>1.3</v>
      </c>
      <c r="G173" s="38" t="n">
        <v>6</v>
      </c>
      <c r="H173" s="687" t="n">
        <v>7.8</v>
      </c>
      <c r="I173" s="687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89" t="n"/>
      <c r="P173" s="689" t="n"/>
      <c r="Q173" s="689" t="n"/>
      <c r="R173" s="655" t="n"/>
      <c r="S173" s="40" t="inlineStr"/>
      <c r="T173" s="40" t="inlineStr"/>
      <c r="U173" s="41" t="inlineStr">
        <is>
          <t>кг</t>
        </is>
      </c>
      <c r="V173" s="690" t="n">
        <v>0</v>
      </c>
      <c r="W173" s="69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25" t="n">
        <v>4680115881617</v>
      </c>
      <c r="E174" s="655" t="n"/>
      <c r="F174" s="687" t="n">
        <v>1.35</v>
      </c>
      <c r="G174" s="38" t="n">
        <v>6</v>
      </c>
      <c r="H174" s="687" t="n">
        <v>8.1</v>
      </c>
      <c r="I174" s="687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89" t="n"/>
      <c r="P174" s="689" t="n"/>
      <c r="Q174" s="689" t="n"/>
      <c r="R174" s="655" t="n"/>
      <c r="S174" s="40" t="inlineStr"/>
      <c r="T174" s="40" t="inlineStr"/>
      <c r="U174" s="41" t="inlineStr">
        <is>
          <t>кг</t>
        </is>
      </c>
      <c r="V174" s="690" t="n">
        <v>0</v>
      </c>
      <c r="W174" s="69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25" t="n">
        <v>4680115881228</v>
      </c>
      <c r="E175" s="655" t="n"/>
      <c r="F175" s="687" t="n">
        <v>0.4</v>
      </c>
      <c r="G175" s="38" t="n">
        <v>6</v>
      </c>
      <c r="H175" s="687" t="n">
        <v>2.4</v>
      </c>
      <c r="I175" s="687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85" t="inlineStr">
        <is>
          <t>Сосиски «Сочинки по-баварски с сыром» Фикс.вес 0,4 П/а мгс ТМ «Стародворье»</t>
        </is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25" t="n">
        <v>4680115881037</v>
      </c>
      <c r="E176" s="655" t="n"/>
      <c r="F176" s="687" t="n">
        <v>0.84</v>
      </c>
      <c r="G176" s="38" t="n">
        <v>4</v>
      </c>
      <c r="H176" s="687" t="n">
        <v>3.36</v>
      </c>
      <c r="I176" s="687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86" t="inlineStr">
        <is>
          <t>Сосиски «Сочинки по-баварски с сыром» Фикс.вес 0,84 кг п/а мгс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25" t="n">
        <v>4680115881211</v>
      </c>
      <c r="E177" s="655" t="n"/>
      <c r="F177" s="687" t="n">
        <v>0.4</v>
      </c>
      <c r="G177" s="38" t="n">
        <v>6</v>
      </c>
      <c r="H177" s="687" t="n">
        <v>2.4</v>
      </c>
      <c r="I177" s="687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160</v>
      </c>
      <c r="W177" s="691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25" t="n">
        <v>4680115881020</v>
      </c>
      <c r="E178" s="655" t="n"/>
      <c r="F178" s="687" t="n">
        <v>0.84</v>
      </c>
      <c r="G178" s="38" t="n">
        <v>4</v>
      </c>
      <c r="H178" s="687" t="n">
        <v>3.36</v>
      </c>
      <c r="I178" s="687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25" t="n">
        <v>4680115882195</v>
      </c>
      <c r="E179" s="655" t="n"/>
      <c r="F179" s="687" t="n">
        <v>0.4</v>
      </c>
      <c r="G179" s="38" t="n">
        <v>6</v>
      </c>
      <c r="H179" s="687" t="n">
        <v>2.4</v>
      </c>
      <c r="I179" s="687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25" t="n">
        <v>4680115882607</v>
      </c>
      <c r="E180" s="655" t="n"/>
      <c r="F180" s="687" t="n">
        <v>0.3</v>
      </c>
      <c r="G180" s="38" t="n">
        <v>6</v>
      </c>
      <c r="H180" s="687" t="n">
        <v>1.8</v>
      </c>
      <c r="I180" s="687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5" t="n">
        <v>4680115880092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5" t="n">
        <v>4680115880221</v>
      </c>
      <c r="E182" s="655" t="n"/>
      <c r="F182" s="687" t="n">
        <v>0.4</v>
      </c>
      <c r="G182" s="38" t="n">
        <v>6</v>
      </c>
      <c r="H182" s="687" t="n">
        <v>2.4</v>
      </c>
      <c r="I182" s="68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5" t="n">
        <v>4680115882942</v>
      </c>
      <c r="E183" s="655" t="n"/>
      <c r="F183" s="687" t="n">
        <v>0.3</v>
      </c>
      <c r="G183" s="38" t="n">
        <v>6</v>
      </c>
      <c r="H183" s="687" t="n">
        <v>1.8</v>
      </c>
      <c r="I183" s="687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5" t="n">
        <v>4680115880504</v>
      </c>
      <c r="E184" s="655" t="n"/>
      <c r="F184" s="687" t="n">
        <v>0.4</v>
      </c>
      <c r="G184" s="38" t="n">
        <v>6</v>
      </c>
      <c r="H184" s="687" t="n">
        <v>2.4</v>
      </c>
      <c r="I184" s="68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192</v>
      </c>
      <c r="W184" s="69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5" t="n">
        <v>4680115882164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120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33" t="n"/>
      <c r="B186" s="322" t="n"/>
      <c r="C186" s="322" t="n"/>
      <c r="D186" s="322" t="n"/>
      <c r="E186" s="322" t="n"/>
      <c r="F186" s="322" t="n"/>
      <c r="G186" s="322" t="n"/>
      <c r="H186" s="322" t="n"/>
      <c r="I186" s="322" t="n"/>
      <c r="J186" s="322" t="n"/>
      <c r="K186" s="322" t="n"/>
      <c r="L186" s="322" t="n"/>
      <c r="M186" s="692" t="n"/>
      <c r="N186" s="693" t="inlineStr">
        <is>
          <t>Итого</t>
        </is>
      </c>
      <c r="O186" s="663" t="n"/>
      <c r="P186" s="663" t="n"/>
      <c r="Q186" s="663" t="n"/>
      <c r="R186" s="663" t="n"/>
      <c r="S186" s="663" t="n"/>
      <c r="T186" s="664" t="n"/>
      <c r="U186" s="43" t="inlineStr">
        <is>
          <t>кор</t>
        </is>
      </c>
      <c r="V186" s="69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9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9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95" t="n"/>
      <c r="Z186" s="695" t="n"/>
    </row>
    <row r="187">
      <c r="A187" s="322" t="n"/>
      <c r="B187" s="322" t="n"/>
      <c r="C187" s="322" t="n"/>
      <c r="D187" s="322" t="n"/>
      <c r="E187" s="322" t="n"/>
      <c r="F187" s="322" t="n"/>
      <c r="G187" s="322" t="n"/>
      <c r="H187" s="322" t="n"/>
      <c r="I187" s="322" t="n"/>
      <c r="J187" s="322" t="n"/>
      <c r="K187" s="322" t="n"/>
      <c r="L187" s="322" t="n"/>
      <c r="M187" s="692" t="n"/>
      <c r="N187" s="693" t="inlineStr">
        <is>
          <t>Итого</t>
        </is>
      </c>
      <c r="O187" s="663" t="n"/>
      <c r="P187" s="663" t="n"/>
      <c r="Q187" s="663" t="n"/>
      <c r="R187" s="663" t="n"/>
      <c r="S187" s="663" t="n"/>
      <c r="T187" s="664" t="n"/>
      <c r="U187" s="43" t="inlineStr">
        <is>
          <t>кг</t>
        </is>
      </c>
      <c r="V187" s="694">
        <f>IFERROR(SUM(V169:V185),"0")</f>
        <v/>
      </c>
      <c r="W187" s="694">
        <f>IFERROR(SUM(W169:W185),"0")</f>
        <v/>
      </c>
      <c r="X187" s="43" t="n"/>
      <c r="Y187" s="695" t="n"/>
      <c r="Z187" s="695" t="n"/>
    </row>
    <row r="188" ht="14.25" customHeight="1">
      <c r="A188" s="338" t="inlineStr">
        <is>
          <t>Сардельки</t>
        </is>
      </c>
      <c r="B188" s="322" t="n"/>
      <c r="C188" s="322" t="n"/>
      <c r="D188" s="322" t="n"/>
      <c r="E188" s="322" t="n"/>
      <c r="F188" s="322" t="n"/>
      <c r="G188" s="322" t="n"/>
      <c r="H188" s="322" t="n"/>
      <c r="I188" s="322" t="n"/>
      <c r="J188" s="322" t="n"/>
      <c r="K188" s="322" t="n"/>
      <c r="L188" s="322" t="n"/>
      <c r="M188" s="322" t="n"/>
      <c r="N188" s="322" t="n"/>
      <c r="O188" s="322" t="n"/>
      <c r="P188" s="322" t="n"/>
      <c r="Q188" s="322" t="n"/>
      <c r="R188" s="322" t="n"/>
      <c r="S188" s="322" t="n"/>
      <c r="T188" s="322" t="n"/>
      <c r="U188" s="322" t="n"/>
      <c r="V188" s="322" t="n"/>
      <c r="W188" s="322" t="n"/>
      <c r="X188" s="322" t="n"/>
      <c r="Y188" s="338" t="n"/>
      <c r="Z188" s="338" t="n"/>
    </row>
    <row r="189" ht="16.5" customHeight="1">
      <c r="A189" s="64" t="inlineStr">
        <is>
          <t>SU003042</t>
        </is>
      </c>
      <c r="B189" s="64" t="inlineStr">
        <is>
          <t>P003608</t>
        </is>
      </c>
      <c r="C189" s="37" t="n">
        <v>4301060360</v>
      </c>
      <c r="D189" s="325" t="n">
        <v>4680115882874</v>
      </c>
      <c r="E189" s="655" t="n"/>
      <c r="F189" s="687" t="n">
        <v>0.8</v>
      </c>
      <c r="G189" s="38" t="n">
        <v>4</v>
      </c>
      <c r="H189" s="687" t="n">
        <v>3.2</v>
      </c>
      <c r="I189" s="687" t="n">
        <v>3.466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30</v>
      </c>
      <c r="N189" s="796" t="inlineStr">
        <is>
          <t>Сардельки «Сочинки» Весовой н/о ТМ «Стародворье»</t>
        </is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16.5" customHeight="1">
      <c r="A190" s="64" t="inlineStr">
        <is>
          <t>SU003043</t>
        </is>
      </c>
      <c r="B190" s="64" t="inlineStr">
        <is>
          <t>P003604</t>
        </is>
      </c>
      <c r="C190" s="37" t="n">
        <v>4301060359</v>
      </c>
      <c r="D190" s="325" t="n">
        <v>4680115884434</v>
      </c>
      <c r="E190" s="655" t="n"/>
      <c r="F190" s="687" t="n">
        <v>0.8</v>
      </c>
      <c r="G190" s="38" t="n">
        <v>4</v>
      </c>
      <c r="H190" s="687" t="n">
        <v>3.2</v>
      </c>
      <c r="I190" s="687" t="n">
        <v>3.466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8" t="n">
        <v>30</v>
      </c>
      <c r="N190" s="797" t="inlineStr">
        <is>
          <t>Сардельки «Шпикачки Сочинки» Весовой н/о ТМ «Стародворье»</t>
        </is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IFERROR(IF(W190=0,"",ROUNDUP(W190/H190,0)*0.00937),"")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5" t="n">
        <v>4680115880801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5" t="n">
        <v>4680115880818</v>
      </c>
      <c r="E192" s="655" t="n"/>
      <c r="F192" s="687" t="n">
        <v>0.4</v>
      </c>
      <c r="G192" s="38" t="n">
        <v>6</v>
      </c>
      <c r="H192" s="687" t="n">
        <v>2.4</v>
      </c>
      <c r="I192" s="68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89" t="n"/>
      <c r="P192" s="689" t="n"/>
      <c r="Q192" s="689" t="n"/>
      <c r="R192" s="655" t="n"/>
      <c r="S192" s="40" t="inlineStr"/>
      <c r="T192" s="40" t="inlineStr"/>
      <c r="U192" s="41" t="inlineStr">
        <is>
          <t>кг</t>
        </is>
      </c>
      <c r="V192" s="690" t="n">
        <v>52</v>
      </c>
      <c r="W192" s="69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33" t="n"/>
      <c r="B193" s="322" t="n"/>
      <c r="C193" s="322" t="n"/>
      <c r="D193" s="322" t="n"/>
      <c r="E193" s="322" t="n"/>
      <c r="F193" s="322" t="n"/>
      <c r="G193" s="322" t="n"/>
      <c r="H193" s="322" t="n"/>
      <c r="I193" s="322" t="n"/>
      <c r="J193" s="322" t="n"/>
      <c r="K193" s="322" t="n"/>
      <c r="L193" s="322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кор</t>
        </is>
      </c>
      <c r="V193" s="694">
        <f>IFERROR(V189/H189,"0")+IFERROR(V190/H190,"0")+IFERROR(V191/H191,"0")+IFERROR(V192/H192,"0")</f>
        <v/>
      </c>
      <c r="W193" s="694">
        <f>IFERROR(W189/H189,"0")+IFERROR(W190/H190,"0")+IFERROR(W191/H191,"0")+IFERROR(W192/H192,"0")</f>
        <v/>
      </c>
      <c r="X193" s="694">
        <f>IFERROR(IF(X189="",0,X189),"0")+IFERROR(IF(X190="",0,X190),"0")+IFERROR(IF(X191="",0,X191),"0")+IFERROR(IF(X192="",0,X192),"0")</f>
        <v/>
      </c>
      <c r="Y193" s="695" t="n"/>
      <c r="Z193" s="695" t="n"/>
    </row>
    <row r="194">
      <c r="A194" s="322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92" t="n"/>
      <c r="N194" s="693" t="inlineStr">
        <is>
          <t>Итого</t>
        </is>
      </c>
      <c r="O194" s="663" t="n"/>
      <c r="P194" s="663" t="n"/>
      <c r="Q194" s="663" t="n"/>
      <c r="R194" s="663" t="n"/>
      <c r="S194" s="663" t="n"/>
      <c r="T194" s="664" t="n"/>
      <c r="U194" s="43" t="inlineStr">
        <is>
          <t>кг</t>
        </is>
      </c>
      <c r="V194" s="694">
        <f>IFERROR(SUM(V189:V192),"0")</f>
        <v/>
      </c>
      <c r="W194" s="694">
        <f>IFERROR(SUM(W189:W192),"0")</f>
        <v/>
      </c>
      <c r="X194" s="43" t="n"/>
      <c r="Y194" s="695" t="n"/>
      <c r="Z194" s="695" t="n"/>
    </row>
    <row r="195" ht="16.5" customHeight="1">
      <c r="A195" s="349" t="inlineStr">
        <is>
          <t>Филедворская</t>
        </is>
      </c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322" t="n"/>
      <c r="N195" s="322" t="n"/>
      <c r="O195" s="322" t="n"/>
      <c r="P195" s="322" t="n"/>
      <c r="Q195" s="322" t="n"/>
      <c r="R195" s="322" t="n"/>
      <c r="S195" s="322" t="n"/>
      <c r="T195" s="322" t="n"/>
      <c r="U195" s="322" t="n"/>
      <c r="V195" s="322" t="n"/>
      <c r="W195" s="322" t="n"/>
      <c r="X195" s="322" t="n"/>
      <c r="Y195" s="349" t="n"/>
      <c r="Z195" s="349" t="n"/>
    </row>
    <row r="196" ht="14.25" customHeight="1">
      <c r="A196" s="338" t="inlineStr">
        <is>
          <t>Копченые колбасы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8" t="n"/>
      <c r="Z196" s="338" t="n"/>
    </row>
    <row r="197" ht="27" customHeight="1">
      <c r="A197" s="64" t="inlineStr">
        <is>
          <t>SU002617</t>
        </is>
      </c>
      <c r="B197" s="64" t="inlineStr">
        <is>
          <t>P002951</t>
        </is>
      </c>
      <c r="C197" s="37" t="n">
        <v>4301031151</v>
      </c>
      <c r="D197" s="325" t="n">
        <v>4607091389845</v>
      </c>
      <c r="E197" s="655" t="n"/>
      <c r="F197" s="687" t="n">
        <v>0.35</v>
      </c>
      <c r="G197" s="38" t="n">
        <v>6</v>
      </c>
      <c r="H197" s="687" t="n">
        <v>2.1</v>
      </c>
      <c r="I197" s="687" t="n">
        <v>2.2</v>
      </c>
      <c r="J197" s="38" t="n">
        <v>234</v>
      </c>
      <c r="K197" s="38" t="inlineStr">
        <is>
          <t>18</t>
        </is>
      </c>
      <c r="L197" s="39" t="inlineStr">
        <is>
          <t>СК2</t>
        </is>
      </c>
      <c r="M197" s="38" t="n">
        <v>40</v>
      </c>
      <c r="N197" s="80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0</v>
      </c>
      <c r="W197" s="691">
        <f>IFERROR(IF(V197="",0,CEILING((V197/$H197),1)*$H197),"")</f>
        <v/>
      </c>
      <c r="X197" s="42">
        <f>IFERROR(IF(W197=0,"",ROUNDUP(W197/H197,0)*0.00502),"")</f>
        <v/>
      </c>
      <c r="Y197" s="69" t="inlineStr"/>
      <c r="Z197" s="70" t="inlineStr"/>
      <c r="AD197" s="71" t="n"/>
      <c r="BA197" s="178" t="inlineStr">
        <is>
          <t>КИ</t>
        </is>
      </c>
    </row>
    <row r="198">
      <c r="A198" s="333" t="n"/>
      <c r="B198" s="322" t="n"/>
      <c r="C198" s="322" t="n"/>
      <c r="D198" s="322" t="n"/>
      <c r="E198" s="322" t="n"/>
      <c r="F198" s="322" t="n"/>
      <c r="G198" s="322" t="n"/>
      <c r="H198" s="322" t="n"/>
      <c r="I198" s="322" t="n"/>
      <c r="J198" s="322" t="n"/>
      <c r="K198" s="322" t="n"/>
      <c r="L198" s="322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кор</t>
        </is>
      </c>
      <c r="V198" s="694">
        <f>IFERROR(V197/H197,"0")</f>
        <v/>
      </c>
      <c r="W198" s="694">
        <f>IFERROR(W197/H197,"0")</f>
        <v/>
      </c>
      <c r="X198" s="694">
        <f>IFERROR(IF(X197="",0,X197),"0")</f>
        <v/>
      </c>
      <c r="Y198" s="695" t="n"/>
      <c r="Z198" s="695" t="n"/>
    </row>
    <row r="199">
      <c r="A199" s="322" t="n"/>
      <c r="B199" s="322" t="n"/>
      <c r="C199" s="322" t="n"/>
      <c r="D199" s="322" t="n"/>
      <c r="E199" s="322" t="n"/>
      <c r="F199" s="322" t="n"/>
      <c r="G199" s="322" t="n"/>
      <c r="H199" s="322" t="n"/>
      <c r="I199" s="322" t="n"/>
      <c r="J199" s="322" t="n"/>
      <c r="K199" s="322" t="n"/>
      <c r="L199" s="322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кг</t>
        </is>
      </c>
      <c r="V199" s="694">
        <f>IFERROR(SUM(V197:V197),"0")</f>
        <v/>
      </c>
      <c r="W199" s="694">
        <f>IFERROR(SUM(W197:W197),"0")</f>
        <v/>
      </c>
      <c r="X199" s="43" t="n"/>
      <c r="Y199" s="695" t="n"/>
      <c r="Z199" s="695" t="n"/>
    </row>
    <row r="200" ht="16.5" customHeight="1">
      <c r="A200" s="349" t="inlineStr">
        <is>
          <t>Бордо</t>
        </is>
      </c>
      <c r="B200" s="322" t="n"/>
      <c r="C200" s="322" t="n"/>
      <c r="D200" s="322" t="n"/>
      <c r="E200" s="322" t="n"/>
      <c r="F200" s="322" t="n"/>
      <c r="G200" s="322" t="n"/>
      <c r="H200" s="322" t="n"/>
      <c r="I200" s="322" t="n"/>
      <c r="J200" s="322" t="n"/>
      <c r="K200" s="322" t="n"/>
      <c r="L200" s="322" t="n"/>
      <c r="M200" s="322" t="n"/>
      <c r="N200" s="322" t="n"/>
      <c r="O200" s="322" t="n"/>
      <c r="P200" s="322" t="n"/>
      <c r="Q200" s="322" t="n"/>
      <c r="R200" s="322" t="n"/>
      <c r="S200" s="322" t="n"/>
      <c r="T200" s="322" t="n"/>
      <c r="U200" s="322" t="n"/>
      <c r="V200" s="322" t="n"/>
      <c r="W200" s="322" t="n"/>
      <c r="X200" s="322" t="n"/>
      <c r="Y200" s="349" t="n"/>
      <c r="Z200" s="349" t="n"/>
    </row>
    <row r="201" ht="14.25" customHeight="1">
      <c r="A201" s="338" t="inlineStr">
        <is>
          <t>Вареные колбасы</t>
        </is>
      </c>
      <c r="B201" s="322" t="n"/>
      <c r="C201" s="322" t="n"/>
      <c r="D201" s="322" t="n"/>
      <c r="E201" s="322" t="n"/>
      <c r="F201" s="322" t="n"/>
      <c r="G201" s="322" t="n"/>
      <c r="H201" s="322" t="n"/>
      <c r="I201" s="322" t="n"/>
      <c r="J201" s="322" t="n"/>
      <c r="K201" s="322" t="n"/>
      <c r="L201" s="322" t="n"/>
      <c r="M201" s="322" t="n"/>
      <c r="N201" s="322" t="n"/>
      <c r="O201" s="322" t="n"/>
      <c r="P201" s="322" t="n"/>
      <c r="Q201" s="322" t="n"/>
      <c r="R201" s="322" t="n"/>
      <c r="S201" s="322" t="n"/>
      <c r="T201" s="322" t="n"/>
      <c r="U201" s="322" t="n"/>
      <c r="V201" s="322" t="n"/>
      <c r="W201" s="322" t="n"/>
      <c r="X201" s="322" t="n"/>
      <c r="Y201" s="338" t="n"/>
      <c r="Z201" s="338" t="n"/>
    </row>
    <row r="202" ht="27" customHeight="1">
      <c r="A202" s="64" t="inlineStr">
        <is>
          <t>SU000057</t>
        </is>
      </c>
      <c r="B202" s="64" t="inlineStr">
        <is>
          <t>P002047</t>
        </is>
      </c>
      <c r="C202" s="37" t="n">
        <v>4301011346</v>
      </c>
      <c r="D202" s="325" t="n">
        <v>4607091387445</v>
      </c>
      <c r="E202" s="655" t="n"/>
      <c r="F202" s="687" t="n">
        <v>0.9</v>
      </c>
      <c r="G202" s="38" t="n">
        <v>10</v>
      </c>
      <c r="H202" s="687" t="n">
        <v>9</v>
      </c>
      <c r="I202" s="687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P002226</t>
        </is>
      </c>
      <c r="C203" s="37" t="n">
        <v>4301011362</v>
      </c>
      <c r="D203" s="325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SU001777</t>
        </is>
      </c>
      <c r="B204" s="64" t="inlineStr">
        <is>
          <t>P001777</t>
        </is>
      </c>
      <c r="C204" s="37" t="n">
        <v>4301011308</v>
      </c>
      <c r="D204" s="325" t="n">
        <v>4607091386004</v>
      </c>
      <c r="E204" s="655" t="n"/>
      <c r="F204" s="687" t="n">
        <v>1.35</v>
      </c>
      <c r="G204" s="38" t="n">
        <v>8</v>
      </c>
      <c r="H204" s="687" t="n">
        <v>10.8</v>
      </c>
      <c r="I204" s="68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10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SU000058</t>
        </is>
      </c>
      <c r="B205" s="64" t="inlineStr">
        <is>
          <t>P002048</t>
        </is>
      </c>
      <c r="C205" s="37" t="n">
        <v>4301011347</v>
      </c>
      <c r="D205" s="325" t="n">
        <v>4607091386073</v>
      </c>
      <c r="E205" s="655" t="n"/>
      <c r="F205" s="687" t="n">
        <v>0.9</v>
      </c>
      <c r="G205" s="38" t="n">
        <v>10</v>
      </c>
      <c r="H205" s="687" t="n">
        <v>9</v>
      </c>
      <c r="I205" s="687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25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SU001780</t>
        </is>
      </c>
      <c r="B207" s="64" t="inlineStr">
        <is>
          <t>P003075</t>
        </is>
      </c>
      <c r="C207" s="37" t="n">
        <v>4301011395</v>
      </c>
      <c r="D207" s="325" t="n">
        <v>4607091387322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0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SU001778</t>
        </is>
      </c>
      <c r="B208" s="64" t="inlineStr">
        <is>
          <t>P001778</t>
        </is>
      </c>
      <c r="C208" s="37" t="n">
        <v>4301011311</v>
      </c>
      <c r="D208" s="325" t="n">
        <v>4607091387377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SU000043</t>
        </is>
      </c>
      <c r="B209" s="64" t="inlineStr">
        <is>
          <t>P001807</t>
        </is>
      </c>
      <c r="C209" s="37" t="n">
        <v>4301010945</v>
      </c>
      <c r="D209" s="325" t="n">
        <v>4607091387353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SU001800</t>
        </is>
      </c>
      <c r="B210" s="64" t="inlineStr">
        <is>
          <t>P001800</t>
        </is>
      </c>
      <c r="C210" s="37" t="n">
        <v>4301011328</v>
      </c>
      <c r="D210" s="325" t="n">
        <v>4607091386011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0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SU001805</t>
        </is>
      </c>
      <c r="B211" s="64" t="inlineStr">
        <is>
          <t>P001805</t>
        </is>
      </c>
      <c r="C211" s="37" t="n">
        <v>4301011329</v>
      </c>
      <c r="D211" s="325" t="n">
        <v>4607091387308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5.21</v>
      </c>
      <c r="J211" s="38" t="n">
        <v>120</v>
      </c>
      <c r="K211" s="38" t="inlineStr">
        <is>
          <t>12</t>
        </is>
      </c>
      <c r="L211" s="39" t="inlineStr">
        <is>
          <t>СК2</t>
        </is>
      </c>
      <c r="M211" s="38" t="n">
        <v>55</v>
      </c>
      <c r="N211" s="81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SU001829</t>
        </is>
      </c>
      <c r="B212" s="64" t="inlineStr">
        <is>
          <t>P001829</t>
        </is>
      </c>
      <c r="C212" s="37" t="n">
        <v>4301011049</v>
      </c>
      <c r="D212" s="325" t="n">
        <v>4607091387339</v>
      </c>
      <c r="E212" s="655" t="n"/>
      <c r="F212" s="687" t="n">
        <v>0.5</v>
      </c>
      <c r="G212" s="38" t="n">
        <v>10</v>
      </c>
      <c r="H212" s="687" t="n">
        <v>5</v>
      </c>
      <c r="I212" s="687" t="n">
        <v>5.24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SU002787</t>
        </is>
      </c>
      <c r="B213" s="64" t="inlineStr">
        <is>
          <t>P003189</t>
        </is>
      </c>
      <c r="C213" s="37" t="n">
        <v>4301011433</v>
      </c>
      <c r="D213" s="325" t="n">
        <v>4680115882638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SU002894</t>
        </is>
      </c>
      <c r="B214" s="64" t="inlineStr">
        <is>
          <t>P003314</t>
        </is>
      </c>
      <c r="C214" s="37" t="n">
        <v>4301011573</v>
      </c>
      <c r="D214" s="325" t="n">
        <v>4680115881938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1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SU000078</t>
        </is>
      </c>
      <c r="B215" s="64" t="inlineStr">
        <is>
          <t>P001806</t>
        </is>
      </c>
      <c r="C215" s="37" t="n">
        <v>4301010944</v>
      </c>
      <c r="D215" s="325" t="n">
        <v>4607091387346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SU002616</t>
        </is>
      </c>
      <c r="B216" s="64" t="inlineStr">
        <is>
          <t>P002950</t>
        </is>
      </c>
      <c r="C216" s="37" t="n">
        <v>4301011353</v>
      </c>
      <c r="D216" s="325" t="n">
        <v>4607091389807</v>
      </c>
      <c r="E216" s="655" t="n"/>
      <c r="F216" s="687" t="n">
        <v>0.4</v>
      </c>
      <c r="G216" s="38" t="n">
        <v>10</v>
      </c>
      <c r="H216" s="687" t="n">
        <v>4</v>
      </c>
      <c r="I216" s="687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1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>
      <c r="A217" s="333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кор</t>
        </is>
      </c>
      <c r="V217" s="694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/>
      </c>
      <c r="W217" s="694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/>
      </c>
      <c r="X217" s="694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/>
      </c>
      <c r="Y217" s="695" t="n"/>
      <c r="Z217" s="695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92" t="n"/>
      <c r="N218" s="693" t="inlineStr">
        <is>
          <t>Итого</t>
        </is>
      </c>
      <c r="O218" s="663" t="n"/>
      <c r="P218" s="663" t="n"/>
      <c r="Q218" s="663" t="n"/>
      <c r="R218" s="663" t="n"/>
      <c r="S218" s="663" t="n"/>
      <c r="T218" s="664" t="n"/>
      <c r="U218" s="43" t="inlineStr">
        <is>
          <t>кг</t>
        </is>
      </c>
      <c r="V218" s="694">
        <f>IFERROR(SUM(V202:V216),"0")</f>
        <v/>
      </c>
      <c r="W218" s="694">
        <f>IFERROR(SUM(W202:W216),"0")</f>
        <v/>
      </c>
      <c r="X218" s="43" t="n"/>
      <c r="Y218" s="695" t="n"/>
      <c r="Z218" s="695" t="n"/>
    </row>
    <row r="219" ht="14.25" customHeight="1">
      <c r="A219" s="338" t="inlineStr">
        <is>
          <t>Ветчины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38" t="n"/>
      <c r="Z219" s="338" t="n"/>
    </row>
    <row r="220" ht="27" customHeight="1">
      <c r="A220" s="64" t="inlineStr">
        <is>
          <t>SU002788</t>
        </is>
      </c>
      <c r="B220" s="64" t="inlineStr">
        <is>
          <t>P003190</t>
        </is>
      </c>
      <c r="C220" s="37" t="n">
        <v>4301020254</v>
      </c>
      <c r="D220" s="325" t="n">
        <v>4680115881914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333" t="n"/>
      <c r="B221" s="322" t="n"/>
      <c r="C221" s="322" t="n"/>
      <c r="D221" s="322" t="n"/>
      <c r="E221" s="322" t="n"/>
      <c r="F221" s="322" t="n"/>
      <c r="G221" s="322" t="n"/>
      <c r="H221" s="322" t="n"/>
      <c r="I221" s="322" t="n"/>
      <c r="J221" s="322" t="n"/>
      <c r="K221" s="322" t="n"/>
      <c r="L221" s="322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кор</t>
        </is>
      </c>
      <c r="V221" s="694">
        <f>IFERROR(V220/H220,"0")</f>
        <v/>
      </c>
      <c r="W221" s="694">
        <f>IFERROR(W220/H220,"0")</f>
        <v/>
      </c>
      <c r="X221" s="694">
        <f>IFERROR(IF(X220="",0,X220),"0")</f>
        <v/>
      </c>
      <c r="Y221" s="695" t="n"/>
      <c r="Z221" s="695" t="n"/>
    </row>
    <row r="222">
      <c r="A222" s="322" t="n"/>
      <c r="B222" s="322" t="n"/>
      <c r="C222" s="322" t="n"/>
      <c r="D222" s="322" t="n"/>
      <c r="E222" s="322" t="n"/>
      <c r="F222" s="322" t="n"/>
      <c r="G222" s="322" t="n"/>
      <c r="H222" s="322" t="n"/>
      <c r="I222" s="322" t="n"/>
      <c r="J222" s="322" t="n"/>
      <c r="K222" s="322" t="n"/>
      <c r="L222" s="322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кг</t>
        </is>
      </c>
      <c r="V222" s="694">
        <f>IFERROR(SUM(V220:V220),"0")</f>
        <v/>
      </c>
      <c r="W222" s="694">
        <f>IFERROR(SUM(W220:W220),"0")</f>
        <v/>
      </c>
      <c r="X222" s="43" t="n"/>
      <c r="Y222" s="695" t="n"/>
      <c r="Z222" s="695" t="n"/>
    </row>
    <row r="223" ht="14.25" customHeight="1">
      <c r="A223" s="338" t="inlineStr">
        <is>
          <t>Копченые колбасы</t>
        </is>
      </c>
      <c r="B223" s="322" t="n"/>
      <c r="C223" s="322" t="n"/>
      <c r="D223" s="322" t="n"/>
      <c r="E223" s="322" t="n"/>
      <c r="F223" s="322" t="n"/>
      <c r="G223" s="322" t="n"/>
      <c r="H223" s="322" t="n"/>
      <c r="I223" s="322" t="n"/>
      <c r="J223" s="322" t="n"/>
      <c r="K223" s="322" t="n"/>
      <c r="L223" s="322" t="n"/>
      <c r="M223" s="322" t="n"/>
      <c r="N223" s="322" t="n"/>
      <c r="O223" s="322" t="n"/>
      <c r="P223" s="322" t="n"/>
      <c r="Q223" s="322" t="n"/>
      <c r="R223" s="322" t="n"/>
      <c r="S223" s="322" t="n"/>
      <c r="T223" s="322" t="n"/>
      <c r="U223" s="322" t="n"/>
      <c r="V223" s="322" t="n"/>
      <c r="W223" s="322" t="n"/>
      <c r="X223" s="322" t="n"/>
      <c r="Y223" s="338" t="n"/>
      <c r="Z223" s="338" t="n"/>
    </row>
    <row r="224" ht="27" customHeight="1">
      <c r="A224" s="64" t="inlineStr">
        <is>
          <t>SU001820</t>
        </is>
      </c>
      <c r="B224" s="64" t="inlineStr">
        <is>
          <t>P001820</t>
        </is>
      </c>
      <c r="C224" s="37" t="n">
        <v>4301030878</v>
      </c>
      <c r="D224" s="325" t="n">
        <v>4607091387193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35</v>
      </c>
      <c r="N224" s="81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5" t="inlineStr">
        <is>
          <t>КИ</t>
        </is>
      </c>
    </row>
    <row r="225" ht="27" customHeight="1">
      <c r="A225" s="64" t="inlineStr">
        <is>
          <t>SU001822</t>
        </is>
      </c>
      <c r="B225" s="64" t="inlineStr">
        <is>
          <t>P003013</t>
        </is>
      </c>
      <c r="C225" s="37" t="n">
        <v>4301031153</v>
      </c>
      <c r="D225" s="325" t="n">
        <v>4607091387230</v>
      </c>
      <c r="E225" s="655" t="n"/>
      <c r="F225" s="687" t="n">
        <v>0.7</v>
      </c>
      <c r="G225" s="38" t="n">
        <v>6</v>
      </c>
      <c r="H225" s="687" t="n">
        <v>4.2</v>
      </c>
      <c r="I225" s="687" t="n">
        <v>4.46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1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6" t="inlineStr">
        <is>
          <t>КИ</t>
        </is>
      </c>
    </row>
    <row r="226" ht="27" customHeight="1">
      <c r="A226" s="64" t="inlineStr">
        <is>
          <t>SU002579</t>
        </is>
      </c>
      <c r="B226" s="64" t="inlineStr">
        <is>
          <t>P003012</t>
        </is>
      </c>
      <c r="C226" s="37" t="n">
        <v>4301031152</v>
      </c>
      <c r="D226" s="325" t="n">
        <v>4607091387285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2.23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1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8.75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197" t="inlineStr">
        <is>
          <t>КИ</t>
        </is>
      </c>
    </row>
    <row r="227">
      <c r="A227" s="333" t="n"/>
      <c r="B227" s="322" t="n"/>
      <c r="C227" s="322" t="n"/>
      <c r="D227" s="322" t="n"/>
      <c r="E227" s="322" t="n"/>
      <c r="F227" s="322" t="n"/>
      <c r="G227" s="322" t="n"/>
      <c r="H227" s="322" t="n"/>
      <c r="I227" s="322" t="n"/>
      <c r="J227" s="322" t="n"/>
      <c r="K227" s="322" t="n"/>
      <c r="L227" s="322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IFERROR(V224/H224,"0")+IFERROR(V225/H225,"0")+IFERROR(V226/H226,"0")</f>
        <v/>
      </c>
      <c r="W227" s="694">
        <f>IFERROR(W224/H224,"0")+IFERROR(W225/H225,"0")+IFERROR(W226/H226,"0")</f>
        <v/>
      </c>
      <c r="X227" s="694">
        <f>IFERROR(IF(X224="",0,X224),"0")+IFERROR(IF(X225="",0,X225),"0")+IFERROR(IF(X226="",0,X226),"0")</f>
        <v/>
      </c>
      <c r="Y227" s="695" t="n"/>
      <c r="Z227" s="695" t="n"/>
    </row>
    <row r="228">
      <c r="A228" s="322" t="n"/>
      <c r="B228" s="322" t="n"/>
      <c r="C228" s="322" t="n"/>
      <c r="D228" s="322" t="n"/>
      <c r="E228" s="322" t="n"/>
      <c r="F228" s="322" t="n"/>
      <c r="G228" s="322" t="n"/>
      <c r="H228" s="322" t="n"/>
      <c r="I228" s="322" t="n"/>
      <c r="J228" s="322" t="n"/>
      <c r="K228" s="322" t="n"/>
      <c r="L228" s="322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IFERROR(SUM(V224:V226),"0")</f>
        <v/>
      </c>
      <c r="W228" s="694">
        <f>IFERROR(SUM(W224:W226),"0")</f>
        <v/>
      </c>
      <c r="X228" s="43" t="n"/>
      <c r="Y228" s="695" t="n"/>
      <c r="Z228" s="695" t="n"/>
    </row>
    <row r="229" ht="14.25" customHeight="1">
      <c r="A229" s="338" t="inlineStr">
        <is>
          <t>Сосиски</t>
        </is>
      </c>
      <c r="B229" s="322" t="n"/>
      <c r="C229" s="322" t="n"/>
      <c r="D229" s="322" t="n"/>
      <c r="E229" s="322" t="n"/>
      <c r="F229" s="322" t="n"/>
      <c r="G229" s="322" t="n"/>
      <c r="H229" s="322" t="n"/>
      <c r="I229" s="322" t="n"/>
      <c r="J229" s="322" t="n"/>
      <c r="K229" s="322" t="n"/>
      <c r="L229" s="322" t="n"/>
      <c r="M229" s="322" t="n"/>
      <c r="N229" s="322" t="n"/>
      <c r="O229" s="322" t="n"/>
      <c r="P229" s="322" t="n"/>
      <c r="Q229" s="322" t="n"/>
      <c r="R229" s="322" t="n"/>
      <c r="S229" s="322" t="n"/>
      <c r="T229" s="322" t="n"/>
      <c r="U229" s="322" t="n"/>
      <c r="V229" s="322" t="n"/>
      <c r="W229" s="322" t="n"/>
      <c r="X229" s="322" t="n"/>
      <c r="Y229" s="338" t="n"/>
      <c r="Z229" s="338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25" t="n">
        <v>4607091387766</v>
      </c>
      <c r="E230" s="655" t="n"/>
      <c r="F230" s="687" t="n">
        <v>1.3</v>
      </c>
      <c r="G230" s="38" t="n">
        <v>6</v>
      </c>
      <c r="H230" s="687" t="n">
        <v>7.8</v>
      </c>
      <c r="I230" s="687" t="n">
        <v>8.358000000000001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0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25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25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25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3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25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25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25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25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25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>
      <c r="A239" s="333" t="n"/>
      <c r="B239" s="322" t="n"/>
      <c r="C239" s="322" t="n"/>
      <c r="D239" s="322" t="n"/>
      <c r="E239" s="322" t="n"/>
      <c r="F239" s="322" t="n"/>
      <c r="G239" s="322" t="n"/>
      <c r="H239" s="322" t="n"/>
      <c r="I239" s="322" t="n"/>
      <c r="J239" s="322" t="n"/>
      <c r="K239" s="322" t="n"/>
      <c r="L239" s="322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322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38" t="inlineStr">
        <is>
          <t>Сардельки</t>
        </is>
      </c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322" t="n"/>
      <c r="N241" s="322" t="n"/>
      <c r="O241" s="322" t="n"/>
      <c r="P241" s="322" t="n"/>
      <c r="Q241" s="322" t="n"/>
      <c r="R241" s="322" t="n"/>
      <c r="S241" s="322" t="n"/>
      <c r="T241" s="322" t="n"/>
      <c r="U241" s="322" t="n"/>
      <c r="V241" s="322" t="n"/>
      <c r="W241" s="322" t="n"/>
      <c r="X241" s="322" t="n"/>
      <c r="Y241" s="338" t="n"/>
      <c r="Z241" s="338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25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29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07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25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170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08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25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1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09" t="inlineStr">
        <is>
          <t>КИ</t>
        </is>
      </c>
    </row>
    <row r="245">
      <c r="A245" s="333" t="n"/>
      <c r="B245" s="322" t="n"/>
      <c r="C245" s="322" t="n"/>
      <c r="D245" s="322" t="n"/>
      <c r="E245" s="322" t="n"/>
      <c r="F245" s="322" t="n"/>
      <c r="G245" s="322" t="n"/>
      <c r="H245" s="322" t="n"/>
      <c r="I245" s="322" t="n"/>
      <c r="J245" s="322" t="n"/>
      <c r="K245" s="322" t="n"/>
      <c r="L245" s="322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322" t="n"/>
      <c r="B246" s="322" t="n"/>
      <c r="C246" s="322" t="n"/>
      <c r="D246" s="322" t="n"/>
      <c r="E246" s="322" t="n"/>
      <c r="F246" s="322" t="n"/>
      <c r="G246" s="322" t="n"/>
      <c r="H246" s="322" t="n"/>
      <c r="I246" s="322" t="n"/>
      <c r="J246" s="322" t="n"/>
      <c r="K246" s="322" t="n"/>
      <c r="L246" s="322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38" t="inlineStr">
        <is>
          <t>Сырокопченые колбасы</t>
        </is>
      </c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322" t="n"/>
      <c r="N247" s="322" t="n"/>
      <c r="O247" s="322" t="n"/>
      <c r="P247" s="322" t="n"/>
      <c r="Q247" s="322" t="n"/>
      <c r="R247" s="322" t="n"/>
      <c r="S247" s="322" t="n"/>
      <c r="T247" s="322" t="n"/>
      <c r="U247" s="322" t="n"/>
      <c r="V247" s="322" t="n"/>
      <c r="W247" s="322" t="n"/>
      <c r="X247" s="322" t="n"/>
      <c r="Y247" s="338" t="n"/>
      <c r="Z247" s="338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25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2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0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25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3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1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25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10.2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2" t="inlineStr">
        <is>
          <t>КИ</t>
        </is>
      </c>
    </row>
    <row r="251">
      <c r="A251" s="333" t="n"/>
      <c r="B251" s="322" t="n"/>
      <c r="C251" s="322" t="n"/>
      <c r="D251" s="322" t="n"/>
      <c r="E251" s="322" t="n"/>
      <c r="F251" s="322" t="n"/>
      <c r="G251" s="322" t="n"/>
      <c r="H251" s="322" t="n"/>
      <c r="I251" s="322" t="n"/>
      <c r="J251" s="322" t="n"/>
      <c r="K251" s="322" t="n"/>
      <c r="L251" s="322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322" t="n"/>
      <c r="B252" s="322" t="n"/>
      <c r="C252" s="322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38" t="inlineStr">
        <is>
          <t>Паштеты</t>
        </is>
      </c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322" t="n"/>
      <c r="N253" s="322" t="n"/>
      <c r="O253" s="322" t="n"/>
      <c r="P253" s="322" t="n"/>
      <c r="Q253" s="322" t="n"/>
      <c r="R253" s="322" t="n"/>
      <c r="S253" s="322" t="n"/>
      <c r="T253" s="322" t="n"/>
      <c r="U253" s="322" t="n"/>
      <c r="V253" s="322" t="n"/>
      <c r="W253" s="322" t="n"/>
      <c r="X253" s="322" t="n"/>
      <c r="Y253" s="338" t="n"/>
      <c r="Z253" s="338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25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25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3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25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3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5" t="inlineStr">
        <is>
          <t>КИ</t>
        </is>
      </c>
    </row>
    <row r="257">
      <c r="A257" s="333" t="n"/>
      <c r="B257" s="322" t="n"/>
      <c r="C257" s="322" t="n"/>
      <c r="D257" s="322" t="n"/>
      <c r="E257" s="322" t="n"/>
      <c r="F257" s="322" t="n"/>
      <c r="G257" s="322" t="n"/>
      <c r="H257" s="322" t="n"/>
      <c r="I257" s="322" t="n"/>
      <c r="J257" s="322" t="n"/>
      <c r="K257" s="322" t="n"/>
      <c r="L257" s="322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322" t="n"/>
      <c r="B258" s="322" t="n"/>
      <c r="C258" s="322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49" t="inlineStr">
        <is>
          <t>Фирменная</t>
        </is>
      </c>
      <c r="B259" s="322" t="n"/>
      <c r="C259" s="322" t="n"/>
      <c r="D259" s="322" t="n"/>
      <c r="E259" s="322" t="n"/>
      <c r="F259" s="322" t="n"/>
      <c r="G259" s="322" t="n"/>
      <c r="H259" s="322" t="n"/>
      <c r="I259" s="322" t="n"/>
      <c r="J259" s="322" t="n"/>
      <c r="K259" s="322" t="n"/>
      <c r="L259" s="322" t="n"/>
      <c r="M259" s="322" t="n"/>
      <c r="N259" s="322" t="n"/>
      <c r="O259" s="322" t="n"/>
      <c r="P259" s="322" t="n"/>
      <c r="Q259" s="322" t="n"/>
      <c r="R259" s="322" t="n"/>
      <c r="S259" s="322" t="n"/>
      <c r="T259" s="322" t="n"/>
      <c r="U259" s="322" t="n"/>
      <c r="V259" s="322" t="n"/>
      <c r="W259" s="322" t="n"/>
      <c r="X259" s="322" t="n"/>
      <c r="Y259" s="349" t="n"/>
      <c r="Z259" s="349" t="n"/>
    </row>
    <row r="260" ht="14.25" customHeight="1">
      <c r="A260" s="338" t="inlineStr">
        <is>
          <t>Вареные колбасы</t>
        </is>
      </c>
      <c r="B260" s="322" t="n"/>
      <c r="C260" s="322" t="n"/>
      <c r="D260" s="322" t="n"/>
      <c r="E260" s="322" t="n"/>
      <c r="F260" s="322" t="n"/>
      <c r="G260" s="322" t="n"/>
      <c r="H260" s="322" t="n"/>
      <c r="I260" s="322" t="n"/>
      <c r="J260" s="322" t="n"/>
      <c r="K260" s="322" t="n"/>
      <c r="L260" s="322" t="n"/>
      <c r="M260" s="322" t="n"/>
      <c r="N260" s="322" t="n"/>
      <c r="O260" s="322" t="n"/>
      <c r="P260" s="322" t="n"/>
      <c r="Q260" s="322" t="n"/>
      <c r="R260" s="322" t="n"/>
      <c r="S260" s="322" t="n"/>
      <c r="T260" s="322" t="n"/>
      <c r="U260" s="322" t="n"/>
      <c r="V260" s="322" t="n"/>
      <c r="W260" s="322" t="n"/>
      <c r="X260" s="322" t="n"/>
      <c r="Y260" s="338" t="n"/>
      <c r="Z260" s="338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25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25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P003673</t>
        </is>
      </c>
      <c r="C263" s="37" t="n">
        <v>4301011619</v>
      </c>
      <c r="D263" s="325" t="n">
        <v>4607091387452</v>
      </c>
      <c r="E263" s="655" t="n"/>
      <c r="F263" s="687" t="n">
        <v>1.45</v>
      </c>
      <c r="G263" s="38" t="n">
        <v>8</v>
      </c>
      <c r="H263" s="687" t="n">
        <v>11.6</v>
      </c>
      <c r="I263" s="687" t="n">
        <v>12.08</v>
      </c>
      <c r="J263" s="38" t="n">
        <v>56</v>
      </c>
      <c r="K263" s="38" t="inlineStr">
        <is>
          <t>8</t>
        </is>
      </c>
      <c r="L263" s="39" t="inlineStr">
        <is>
          <t>СК1</t>
        </is>
      </c>
      <c r="M263" s="38" t="n">
        <v>55</v>
      </c>
      <c r="N263" s="840" t="inlineStr">
        <is>
          <t>Вареные колбасы Молочная По-стародворски Фирменная Весовые П/а Стародворье</t>
        </is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P003076</t>
        </is>
      </c>
      <c r="C264" s="37" t="n">
        <v>4301011396</v>
      </c>
      <c r="D264" s="325" t="n">
        <v>4607091387452</v>
      </c>
      <c r="E264" s="655" t="n"/>
      <c r="F264" s="687" t="n">
        <v>1.35</v>
      </c>
      <c r="G264" s="38" t="n">
        <v>8</v>
      </c>
      <c r="H264" s="687" t="n">
        <v>10.8</v>
      </c>
      <c r="I264" s="687" t="n">
        <v>11.28</v>
      </c>
      <c r="J264" s="38" t="n">
        <v>48</v>
      </c>
      <c r="K264" s="38" t="inlineStr">
        <is>
          <t>8</t>
        </is>
      </c>
      <c r="L264" s="39" t="inlineStr">
        <is>
          <t>ВЗ</t>
        </is>
      </c>
      <c r="M264" s="38" t="n">
        <v>55</v>
      </c>
      <c r="N264" s="84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IFERROR(IF(W264=0,"",ROUNDUP(W264/H264,0)*0.02039),"")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25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25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25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2" t="inlineStr">
        <is>
          <t>КИ</t>
        </is>
      </c>
    </row>
    <row r="268">
      <c r="A268" s="333" t="n"/>
      <c r="B268" s="322" t="n"/>
      <c r="C268" s="322" t="n"/>
      <c r="D268" s="322" t="n"/>
      <c r="E268" s="322" t="n"/>
      <c r="F268" s="322" t="n"/>
      <c r="G268" s="322" t="n"/>
      <c r="H268" s="322" t="n"/>
      <c r="I268" s="322" t="n"/>
      <c r="J268" s="322" t="n"/>
      <c r="K268" s="322" t="n"/>
      <c r="L268" s="322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322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38" t="inlineStr">
        <is>
          <t>Копченые колбасы</t>
        </is>
      </c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322" t="n"/>
      <c r="N270" s="322" t="n"/>
      <c r="O270" s="322" t="n"/>
      <c r="P270" s="322" t="n"/>
      <c r="Q270" s="322" t="n"/>
      <c r="R270" s="322" t="n"/>
      <c r="S270" s="322" t="n"/>
      <c r="T270" s="322" t="n"/>
      <c r="U270" s="322" t="n"/>
      <c r="V270" s="322" t="n"/>
      <c r="W270" s="322" t="n"/>
      <c r="X270" s="322" t="n"/>
      <c r="Y270" s="338" t="n"/>
      <c r="Z270" s="338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25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25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4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33" t="n"/>
      <c r="B273" s="322" t="n"/>
      <c r="C273" s="322" t="n"/>
      <c r="D273" s="322" t="n"/>
      <c r="E273" s="322" t="n"/>
      <c r="F273" s="322" t="n"/>
      <c r="G273" s="322" t="n"/>
      <c r="H273" s="322" t="n"/>
      <c r="I273" s="322" t="n"/>
      <c r="J273" s="322" t="n"/>
      <c r="K273" s="322" t="n"/>
      <c r="L273" s="322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322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49" t="inlineStr">
        <is>
          <t>Бавария</t>
        </is>
      </c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322" t="n"/>
      <c r="N275" s="322" t="n"/>
      <c r="O275" s="322" t="n"/>
      <c r="P275" s="322" t="n"/>
      <c r="Q275" s="322" t="n"/>
      <c r="R275" s="322" t="n"/>
      <c r="S275" s="322" t="n"/>
      <c r="T275" s="322" t="n"/>
      <c r="U275" s="322" t="n"/>
      <c r="V275" s="322" t="n"/>
      <c r="W275" s="322" t="n"/>
      <c r="X275" s="322" t="n"/>
      <c r="Y275" s="349" t="n"/>
      <c r="Z275" s="349" t="n"/>
    </row>
    <row r="276" ht="14.25" customHeight="1">
      <c r="A276" s="338" t="inlineStr">
        <is>
          <t>Копченые колбасы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38" t="n"/>
      <c r="Z276" s="338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25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4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3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5" t="inlineStr">
        <is>
          <t>КИ</t>
        </is>
      </c>
    </row>
    <row r="278">
      <c r="A278" s="333" t="n"/>
      <c r="B278" s="322" t="n"/>
      <c r="C278" s="322" t="n"/>
      <c r="D278" s="322" t="n"/>
      <c r="E278" s="322" t="n"/>
      <c r="F278" s="322" t="n"/>
      <c r="G278" s="322" t="n"/>
      <c r="H278" s="322" t="n"/>
      <c r="I278" s="322" t="n"/>
      <c r="J278" s="322" t="n"/>
      <c r="K278" s="322" t="n"/>
      <c r="L278" s="322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322" t="n"/>
      <c r="B279" s="322" t="n"/>
      <c r="C279" s="322" t="n"/>
      <c r="D279" s="322" t="n"/>
      <c r="E279" s="322" t="n"/>
      <c r="F279" s="322" t="n"/>
      <c r="G279" s="322" t="n"/>
      <c r="H279" s="322" t="n"/>
      <c r="I279" s="322" t="n"/>
      <c r="J279" s="322" t="n"/>
      <c r="K279" s="322" t="n"/>
      <c r="L279" s="322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38" t="inlineStr">
        <is>
          <t>Сосиски</t>
        </is>
      </c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322" t="n"/>
      <c r="N280" s="322" t="n"/>
      <c r="O280" s="322" t="n"/>
      <c r="P280" s="322" t="n"/>
      <c r="Q280" s="322" t="n"/>
      <c r="R280" s="322" t="n"/>
      <c r="S280" s="322" t="n"/>
      <c r="T280" s="322" t="n"/>
      <c r="U280" s="322" t="n"/>
      <c r="V280" s="322" t="n"/>
      <c r="W280" s="322" t="n"/>
      <c r="X280" s="322" t="n"/>
      <c r="Y280" s="338" t="n"/>
      <c r="Z280" s="338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25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4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26" t="inlineStr">
        <is>
          <t>КИ</t>
        </is>
      </c>
    </row>
    <row r="282">
      <c r="A282" s="333" t="n"/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322" t="n"/>
      <c r="B283" s="322" t="n"/>
      <c r="C283" s="322" t="n"/>
      <c r="D283" s="322" t="n"/>
      <c r="E283" s="322" t="n"/>
      <c r="F283" s="322" t="n"/>
      <c r="G283" s="322" t="n"/>
      <c r="H283" s="322" t="n"/>
      <c r="I283" s="322" t="n"/>
      <c r="J283" s="322" t="n"/>
      <c r="K283" s="322" t="n"/>
      <c r="L283" s="322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38" t="inlineStr">
        <is>
          <t>Сардельки</t>
        </is>
      </c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322" t="n"/>
      <c r="N284" s="322" t="n"/>
      <c r="O284" s="322" t="n"/>
      <c r="P284" s="322" t="n"/>
      <c r="Q284" s="322" t="n"/>
      <c r="R284" s="322" t="n"/>
      <c r="S284" s="322" t="n"/>
      <c r="T284" s="322" t="n"/>
      <c r="U284" s="322" t="n"/>
      <c r="V284" s="322" t="n"/>
      <c r="W284" s="322" t="n"/>
      <c r="X284" s="322" t="n"/>
      <c r="Y284" s="338" t="n"/>
      <c r="Z284" s="338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25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7" t="inlineStr">
        <is>
          <t>КИ</t>
        </is>
      </c>
    </row>
    <row r="286">
      <c r="A286" s="333" t="n"/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322" t="n"/>
      <c r="B287" s="322" t="n"/>
      <c r="C287" s="322" t="n"/>
      <c r="D287" s="322" t="n"/>
      <c r="E287" s="322" t="n"/>
      <c r="F287" s="322" t="n"/>
      <c r="G287" s="322" t="n"/>
      <c r="H287" s="322" t="n"/>
      <c r="I287" s="322" t="n"/>
      <c r="J287" s="322" t="n"/>
      <c r="K287" s="322" t="n"/>
      <c r="L287" s="322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38" t="inlineStr">
        <is>
          <t>Сырокопченые колбасы</t>
        </is>
      </c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322" t="n"/>
      <c r="N288" s="322" t="n"/>
      <c r="O288" s="322" t="n"/>
      <c r="P288" s="322" t="n"/>
      <c r="Q288" s="322" t="n"/>
      <c r="R288" s="322" t="n"/>
      <c r="S288" s="322" t="n"/>
      <c r="T288" s="322" t="n"/>
      <c r="U288" s="322" t="n"/>
      <c r="V288" s="322" t="n"/>
      <c r="W288" s="322" t="n"/>
      <c r="X288" s="322" t="n"/>
      <c r="Y288" s="338" t="n"/>
      <c r="Z288" s="338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25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2.55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28" t="inlineStr">
        <is>
          <t>КИ</t>
        </is>
      </c>
    </row>
    <row r="290">
      <c r="A290" s="333" t="n"/>
      <c r="B290" s="322" t="n"/>
      <c r="C290" s="322" t="n"/>
      <c r="D290" s="322" t="n"/>
      <c r="E290" s="322" t="n"/>
      <c r="F290" s="322" t="n"/>
      <c r="G290" s="322" t="n"/>
      <c r="H290" s="322" t="n"/>
      <c r="I290" s="322" t="n"/>
      <c r="J290" s="322" t="n"/>
      <c r="K290" s="322" t="n"/>
      <c r="L290" s="322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322" t="n"/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54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49" t="inlineStr">
        <is>
          <t>Особая</t>
        </is>
      </c>
      <c r="B293" s="322" t="n"/>
      <c r="C293" s="322" t="n"/>
      <c r="D293" s="322" t="n"/>
      <c r="E293" s="322" t="n"/>
      <c r="F293" s="322" t="n"/>
      <c r="G293" s="322" t="n"/>
      <c r="H293" s="322" t="n"/>
      <c r="I293" s="322" t="n"/>
      <c r="J293" s="322" t="n"/>
      <c r="K293" s="322" t="n"/>
      <c r="L293" s="322" t="n"/>
      <c r="M293" s="322" t="n"/>
      <c r="N293" s="322" t="n"/>
      <c r="O293" s="322" t="n"/>
      <c r="P293" s="322" t="n"/>
      <c r="Q293" s="322" t="n"/>
      <c r="R293" s="322" t="n"/>
      <c r="S293" s="322" t="n"/>
      <c r="T293" s="322" t="n"/>
      <c r="U293" s="322" t="n"/>
      <c r="V293" s="322" t="n"/>
      <c r="W293" s="322" t="n"/>
      <c r="X293" s="322" t="n"/>
      <c r="Y293" s="349" t="n"/>
      <c r="Z293" s="349" t="n"/>
    </row>
    <row r="294" ht="14.25" customHeight="1">
      <c r="A294" s="338" t="inlineStr">
        <is>
          <t>Вареные колбасы</t>
        </is>
      </c>
      <c r="B294" s="322" t="n"/>
      <c r="C294" s="322" t="n"/>
      <c r="D294" s="322" t="n"/>
      <c r="E294" s="322" t="n"/>
      <c r="F294" s="322" t="n"/>
      <c r="G294" s="322" t="n"/>
      <c r="H294" s="322" t="n"/>
      <c r="I294" s="322" t="n"/>
      <c r="J294" s="322" t="n"/>
      <c r="K294" s="322" t="n"/>
      <c r="L294" s="322" t="n"/>
      <c r="M294" s="322" t="n"/>
      <c r="N294" s="322" t="n"/>
      <c r="O294" s="322" t="n"/>
      <c r="P294" s="322" t="n"/>
      <c r="Q294" s="322" t="n"/>
      <c r="R294" s="322" t="n"/>
      <c r="S294" s="322" t="n"/>
      <c r="T294" s="322" t="n"/>
      <c r="U294" s="322" t="n"/>
      <c r="V294" s="322" t="n"/>
      <c r="W294" s="322" t="n"/>
      <c r="X294" s="322" t="n"/>
      <c r="Y294" s="338" t="n"/>
      <c r="Z294" s="338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25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2000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25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25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4000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25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25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2600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25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56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25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5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25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6" t="inlineStr">
        <is>
          <t>КИ</t>
        </is>
      </c>
    </row>
    <row r="303">
      <c r="A303" s="333" t="n"/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322" t="n"/>
      <c r="B304" s="322" t="n"/>
      <c r="C304" s="322" t="n"/>
      <c r="D304" s="322" t="n"/>
      <c r="E304" s="322" t="n"/>
      <c r="F304" s="322" t="n"/>
      <c r="G304" s="322" t="n"/>
      <c r="H304" s="322" t="n"/>
      <c r="I304" s="322" t="n"/>
      <c r="J304" s="322" t="n"/>
      <c r="K304" s="322" t="n"/>
      <c r="L304" s="322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38" t="inlineStr">
        <is>
          <t>Ветчины</t>
        </is>
      </c>
      <c r="B305" s="322" t="n"/>
      <c r="C305" s="322" t="n"/>
      <c r="D305" s="322" t="n"/>
      <c r="E305" s="322" t="n"/>
      <c r="F305" s="322" t="n"/>
      <c r="G305" s="322" t="n"/>
      <c r="H305" s="322" t="n"/>
      <c r="I305" s="322" t="n"/>
      <c r="J305" s="322" t="n"/>
      <c r="K305" s="322" t="n"/>
      <c r="L305" s="322" t="n"/>
      <c r="M305" s="322" t="n"/>
      <c r="N305" s="322" t="n"/>
      <c r="O305" s="322" t="n"/>
      <c r="P305" s="322" t="n"/>
      <c r="Q305" s="322" t="n"/>
      <c r="R305" s="322" t="n"/>
      <c r="S305" s="322" t="n"/>
      <c r="T305" s="322" t="n"/>
      <c r="U305" s="322" t="n"/>
      <c r="V305" s="322" t="n"/>
      <c r="W305" s="322" t="n"/>
      <c r="X305" s="322" t="n"/>
      <c r="Y305" s="338" t="n"/>
      <c r="Z305" s="338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25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3500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7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25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0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8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25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39" t="inlineStr">
        <is>
          <t>КИ</t>
        </is>
      </c>
    </row>
    <row r="309">
      <c r="A309" s="333" t="n"/>
      <c r="B309" s="322" t="n"/>
      <c r="C309" s="322" t="n"/>
      <c r="D309" s="322" t="n"/>
      <c r="E309" s="322" t="n"/>
      <c r="F309" s="322" t="n"/>
      <c r="G309" s="322" t="n"/>
      <c r="H309" s="322" t="n"/>
      <c r="I309" s="322" t="n"/>
      <c r="J309" s="322" t="n"/>
      <c r="K309" s="322" t="n"/>
      <c r="L309" s="322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322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38" t="inlineStr">
        <is>
          <t>Сосиски</t>
        </is>
      </c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322" t="n"/>
      <c r="N311" s="322" t="n"/>
      <c r="O311" s="322" t="n"/>
      <c r="P311" s="322" t="n"/>
      <c r="Q311" s="322" t="n"/>
      <c r="R311" s="322" t="n"/>
      <c r="S311" s="322" t="n"/>
      <c r="T311" s="322" t="n"/>
      <c r="U311" s="322" t="n"/>
      <c r="V311" s="322" t="n"/>
      <c r="W311" s="322" t="n"/>
      <c r="X311" s="322" t="n"/>
      <c r="Y311" s="338" t="n"/>
      <c r="Z311" s="338" t="n"/>
    </row>
    <row r="312" ht="27" customHeight="1">
      <c r="A312" s="64" t="inlineStr">
        <is>
          <t>SU003161</t>
        </is>
      </c>
      <c r="B312" s="64" t="inlineStr">
        <is>
          <t>P003767</t>
        </is>
      </c>
      <c r="C312" s="37" t="n">
        <v>4301051560</v>
      </c>
      <c r="D312" s="325" t="n">
        <v>4607091383928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8.369999999999999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40</v>
      </c>
      <c r="N312" s="862" t="inlineStr">
        <is>
          <t>Сосиски «Датские» Весовые п/а мгс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0" t="inlineStr">
        <is>
          <t>КИ</t>
        </is>
      </c>
    </row>
    <row r="313" ht="27" customHeight="1">
      <c r="A313" s="64" t="inlineStr">
        <is>
          <t>SU000246</t>
        </is>
      </c>
      <c r="B313" s="64" t="inlineStr">
        <is>
          <t>P002690</t>
        </is>
      </c>
      <c r="C313" s="37" t="n">
        <v>4301051298</v>
      </c>
      <c r="D313" s="325" t="n">
        <v>4607091384260</v>
      </c>
      <c r="E313" s="655" t="n"/>
      <c r="F313" s="687" t="n">
        <v>1.3</v>
      </c>
      <c r="G313" s="38" t="n">
        <v>6</v>
      </c>
      <c r="H313" s="687" t="n">
        <v>7.8</v>
      </c>
      <c r="I313" s="687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35</v>
      </c>
      <c r="N313" s="86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120</v>
      </c>
      <c r="W313" s="69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1" t="inlineStr">
        <is>
          <t>КИ</t>
        </is>
      </c>
    </row>
    <row r="314">
      <c r="A314" s="333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IFERROR(V312/H312,"0")+IFERROR(V313/H313,"0")</f>
        <v/>
      </c>
      <c r="W314" s="694">
        <f>IFERROR(W312/H312,"0")+IFERROR(W313/H313,"0")</f>
        <v/>
      </c>
      <c r="X314" s="694">
        <f>IFERROR(IF(X312="",0,X312),"0")+IFERROR(IF(X313="",0,X313),"0")</f>
        <v/>
      </c>
      <c r="Y314" s="695" t="n"/>
      <c r="Z314" s="695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IFERROR(SUM(V312:V313),"0")</f>
        <v/>
      </c>
      <c r="W315" s="694">
        <f>IFERROR(SUM(W312:W313),"0")</f>
        <v/>
      </c>
      <c r="X315" s="43" t="n"/>
      <c r="Y315" s="695" t="n"/>
      <c r="Z315" s="695" t="n"/>
    </row>
    <row r="316" ht="14.25" customHeight="1">
      <c r="A316" s="338" t="inlineStr">
        <is>
          <t>Сардельки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8" t="n"/>
      <c r="Z316" s="338" t="n"/>
    </row>
    <row r="317" ht="16.5" customHeight="1">
      <c r="A317" s="64" t="inlineStr">
        <is>
          <t>SU002287</t>
        </is>
      </c>
      <c r="B317" s="64" t="inlineStr">
        <is>
          <t>P002490</t>
        </is>
      </c>
      <c r="C317" s="37" t="n">
        <v>4301060314</v>
      </c>
      <c r="D317" s="325" t="n">
        <v>4607091384673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30</v>
      </c>
      <c r="N317" s="86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100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33" t="n"/>
      <c r="B318" s="322" t="n"/>
      <c r="C318" s="322" t="n"/>
      <c r="D318" s="322" t="n"/>
      <c r="E318" s="322" t="n"/>
      <c r="F318" s="322" t="n"/>
      <c r="G318" s="322" t="n"/>
      <c r="H318" s="322" t="n"/>
      <c r="I318" s="322" t="n"/>
      <c r="J318" s="322" t="n"/>
      <c r="K318" s="322" t="n"/>
      <c r="L318" s="322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322" t="n"/>
      <c r="B319" s="322" t="n"/>
      <c r="C319" s="322" t="n"/>
      <c r="D319" s="322" t="n"/>
      <c r="E319" s="322" t="n"/>
      <c r="F319" s="322" t="n"/>
      <c r="G319" s="322" t="n"/>
      <c r="H319" s="322" t="n"/>
      <c r="I319" s="322" t="n"/>
      <c r="J319" s="322" t="n"/>
      <c r="K319" s="322" t="n"/>
      <c r="L319" s="322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6.5" customHeight="1">
      <c r="A320" s="349" t="inlineStr">
        <is>
          <t>Особая Без свинины</t>
        </is>
      </c>
      <c r="B320" s="322" t="n"/>
      <c r="C320" s="322" t="n"/>
      <c r="D320" s="322" t="n"/>
      <c r="E320" s="322" t="n"/>
      <c r="F320" s="322" t="n"/>
      <c r="G320" s="322" t="n"/>
      <c r="H320" s="322" t="n"/>
      <c r="I320" s="322" t="n"/>
      <c r="J320" s="322" t="n"/>
      <c r="K320" s="322" t="n"/>
      <c r="L320" s="322" t="n"/>
      <c r="M320" s="322" t="n"/>
      <c r="N320" s="322" t="n"/>
      <c r="O320" s="322" t="n"/>
      <c r="P320" s="322" t="n"/>
      <c r="Q320" s="322" t="n"/>
      <c r="R320" s="322" t="n"/>
      <c r="S320" s="322" t="n"/>
      <c r="T320" s="322" t="n"/>
      <c r="U320" s="322" t="n"/>
      <c r="V320" s="322" t="n"/>
      <c r="W320" s="322" t="n"/>
      <c r="X320" s="322" t="n"/>
      <c r="Y320" s="349" t="n"/>
      <c r="Z320" s="349" t="n"/>
    </row>
    <row r="321" ht="14.25" customHeight="1">
      <c r="A321" s="338" t="inlineStr">
        <is>
          <t>Вареные колбасы</t>
        </is>
      </c>
      <c r="B321" s="322" t="n"/>
      <c r="C321" s="322" t="n"/>
      <c r="D321" s="322" t="n"/>
      <c r="E321" s="322" t="n"/>
      <c r="F321" s="322" t="n"/>
      <c r="G321" s="322" t="n"/>
      <c r="H321" s="322" t="n"/>
      <c r="I321" s="322" t="n"/>
      <c r="J321" s="322" t="n"/>
      <c r="K321" s="322" t="n"/>
      <c r="L321" s="322" t="n"/>
      <c r="M321" s="322" t="n"/>
      <c r="N321" s="322" t="n"/>
      <c r="O321" s="322" t="n"/>
      <c r="P321" s="322" t="n"/>
      <c r="Q321" s="322" t="n"/>
      <c r="R321" s="322" t="n"/>
      <c r="S321" s="322" t="n"/>
      <c r="T321" s="322" t="n"/>
      <c r="U321" s="322" t="n"/>
      <c r="V321" s="322" t="n"/>
      <c r="W321" s="322" t="n"/>
      <c r="X321" s="322" t="n"/>
      <c r="Y321" s="338" t="n"/>
      <c r="Z321" s="338" t="n"/>
    </row>
    <row r="322" ht="27" customHeight="1">
      <c r="A322" s="64" t="inlineStr">
        <is>
          <t>SU002073</t>
        </is>
      </c>
      <c r="B322" s="64" t="inlineStr">
        <is>
          <t>P002563</t>
        </is>
      </c>
      <c r="C322" s="37" t="n">
        <v>4301011324</v>
      </c>
      <c r="D322" s="325" t="n">
        <v>4607091384185</v>
      </c>
      <c r="E322" s="655" t="n"/>
      <c r="F322" s="687" t="n">
        <v>0.8</v>
      </c>
      <c r="G322" s="38" t="n">
        <v>15</v>
      </c>
      <c r="H322" s="687" t="n">
        <v>12</v>
      </c>
      <c r="I322" s="687" t="n">
        <v>12.48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30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SU002187</t>
        </is>
      </c>
      <c r="B323" s="64" t="inlineStr">
        <is>
          <t>P002559</t>
        </is>
      </c>
      <c r="C323" s="37" t="n">
        <v>4301011312</v>
      </c>
      <c r="D323" s="325" t="n">
        <v>4607091384192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СК1</t>
        </is>
      </c>
      <c r="M323" s="38" t="n">
        <v>60</v>
      </c>
      <c r="N323" s="86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4" t="inlineStr">
        <is>
          <t>КИ</t>
        </is>
      </c>
    </row>
    <row r="324" ht="27" customHeight="1">
      <c r="A324" s="64" t="inlineStr">
        <is>
          <t>SU002899</t>
        </is>
      </c>
      <c r="B324" s="64" t="inlineStr">
        <is>
          <t>P003323</t>
        </is>
      </c>
      <c r="C324" s="37" t="n">
        <v>4301011483</v>
      </c>
      <c r="D324" s="325" t="n">
        <v>4680115881907</v>
      </c>
      <c r="E324" s="655" t="n"/>
      <c r="F324" s="687" t="n">
        <v>1.8</v>
      </c>
      <c r="G324" s="38" t="n">
        <v>6</v>
      </c>
      <c r="H324" s="687" t="n">
        <v>10.8</v>
      </c>
      <c r="I324" s="687" t="n">
        <v>11.28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SU002462</t>
        </is>
      </c>
      <c r="B325" s="64" t="inlineStr">
        <is>
          <t>P002768</t>
        </is>
      </c>
      <c r="C325" s="37" t="n">
        <v>4301011303</v>
      </c>
      <c r="D325" s="325" t="n">
        <v>4607091384680</v>
      </c>
      <c r="E325" s="655" t="n"/>
      <c r="F325" s="687" t="n">
        <v>0.4</v>
      </c>
      <c r="G325" s="38" t="n">
        <v>10</v>
      </c>
      <c r="H325" s="687" t="n">
        <v>4</v>
      </c>
      <c r="I325" s="687" t="n">
        <v>4.21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86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5" s="689" t="n"/>
      <c r="P325" s="689" t="n"/>
      <c r="Q325" s="689" t="n"/>
      <c r="R325" s="655" t="n"/>
      <c r="S325" s="40" t="inlineStr"/>
      <c r="T325" s="40" t="inlineStr"/>
      <c r="U325" s="41" t="inlineStr">
        <is>
          <t>кг</t>
        </is>
      </c>
      <c r="V325" s="690" t="n">
        <v>0</v>
      </c>
      <c r="W325" s="691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46" t="inlineStr">
        <is>
          <t>КИ</t>
        </is>
      </c>
    </row>
    <row r="326">
      <c r="A326" s="333" t="n"/>
      <c r="B326" s="322" t="n"/>
      <c r="C326" s="322" t="n"/>
      <c r="D326" s="322" t="n"/>
      <c r="E326" s="322" t="n"/>
      <c r="F326" s="322" t="n"/>
      <c r="G326" s="322" t="n"/>
      <c r="H326" s="322" t="n"/>
      <c r="I326" s="322" t="n"/>
      <c r="J326" s="322" t="n"/>
      <c r="K326" s="322" t="n"/>
      <c r="L326" s="322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кор</t>
        </is>
      </c>
      <c r="V326" s="694">
        <f>IFERROR(V322/H322,"0")+IFERROR(V323/H323,"0")+IFERROR(V324/H324,"0")+IFERROR(V325/H325,"0")</f>
        <v/>
      </c>
      <c r="W326" s="694">
        <f>IFERROR(W322/H322,"0")+IFERROR(W323/H323,"0")+IFERROR(W324/H324,"0")+IFERROR(W325/H325,"0")</f>
        <v/>
      </c>
      <c r="X326" s="694">
        <f>IFERROR(IF(X322="",0,X322),"0")+IFERROR(IF(X323="",0,X323),"0")+IFERROR(IF(X324="",0,X324),"0")+IFERROR(IF(X325="",0,X325),"0")</f>
        <v/>
      </c>
      <c r="Y326" s="695" t="n"/>
      <c r="Z326" s="695" t="n"/>
    </row>
    <row r="327">
      <c r="A327" s="322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92" t="n"/>
      <c r="N327" s="693" t="inlineStr">
        <is>
          <t>Итого</t>
        </is>
      </c>
      <c r="O327" s="663" t="n"/>
      <c r="P327" s="663" t="n"/>
      <c r="Q327" s="663" t="n"/>
      <c r="R327" s="663" t="n"/>
      <c r="S327" s="663" t="n"/>
      <c r="T327" s="664" t="n"/>
      <c r="U327" s="43" t="inlineStr">
        <is>
          <t>кг</t>
        </is>
      </c>
      <c r="V327" s="694">
        <f>IFERROR(SUM(V322:V325),"0")</f>
        <v/>
      </c>
      <c r="W327" s="694">
        <f>IFERROR(SUM(W322:W325),"0")</f>
        <v/>
      </c>
      <c r="X327" s="43" t="n"/>
      <c r="Y327" s="695" t="n"/>
      <c r="Z327" s="695" t="n"/>
    </row>
    <row r="328" ht="14.25" customHeight="1">
      <c r="A328" s="338" t="inlineStr">
        <is>
          <t>Копченые колбасы</t>
        </is>
      </c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322" t="n"/>
      <c r="N328" s="322" t="n"/>
      <c r="O328" s="322" t="n"/>
      <c r="P328" s="322" t="n"/>
      <c r="Q328" s="322" t="n"/>
      <c r="R328" s="322" t="n"/>
      <c r="S328" s="322" t="n"/>
      <c r="T328" s="322" t="n"/>
      <c r="U328" s="322" t="n"/>
      <c r="V328" s="322" t="n"/>
      <c r="W328" s="322" t="n"/>
      <c r="X328" s="322" t="n"/>
      <c r="Y328" s="338" t="n"/>
      <c r="Z328" s="338" t="n"/>
    </row>
    <row r="329" ht="27" customHeight="1">
      <c r="A329" s="64" t="inlineStr">
        <is>
          <t>SU002360</t>
        </is>
      </c>
      <c r="B329" s="64" t="inlineStr">
        <is>
          <t>P002629</t>
        </is>
      </c>
      <c r="C329" s="37" t="n">
        <v>4301031139</v>
      </c>
      <c r="D329" s="325" t="n">
        <v>4607091384802</v>
      </c>
      <c r="E329" s="655" t="n"/>
      <c r="F329" s="687" t="n">
        <v>0.73</v>
      </c>
      <c r="G329" s="38" t="n">
        <v>6</v>
      </c>
      <c r="H329" s="687" t="n">
        <v>4.38</v>
      </c>
      <c r="I329" s="687" t="n">
        <v>4.58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35</v>
      </c>
      <c r="N329" s="86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15</v>
      </c>
      <c r="W329" s="691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7" t="inlineStr">
        <is>
          <t>КИ</t>
        </is>
      </c>
    </row>
    <row r="330" ht="27" customHeight="1">
      <c r="A330" s="64" t="inlineStr">
        <is>
          <t>SU002361</t>
        </is>
      </c>
      <c r="B330" s="64" t="inlineStr">
        <is>
          <t>P002630</t>
        </is>
      </c>
      <c r="C330" s="37" t="n">
        <v>4301031140</v>
      </c>
      <c r="D330" s="325" t="n">
        <v>4607091384826</v>
      </c>
      <c r="E330" s="655" t="n"/>
      <c r="F330" s="687" t="n">
        <v>0.35</v>
      </c>
      <c r="G330" s="38" t="n">
        <v>8</v>
      </c>
      <c r="H330" s="687" t="n">
        <v>2.8</v>
      </c>
      <c r="I330" s="687" t="n">
        <v>2.9</v>
      </c>
      <c r="J330" s="38" t="n">
        <v>234</v>
      </c>
      <c r="K330" s="38" t="inlineStr">
        <is>
          <t>18</t>
        </is>
      </c>
      <c r="L330" s="39" t="inlineStr">
        <is>
          <t>СК2</t>
        </is>
      </c>
      <c r="M330" s="38" t="n">
        <v>35</v>
      </c>
      <c r="N330" s="87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0" s="689" t="n"/>
      <c r="P330" s="689" t="n"/>
      <c r="Q330" s="689" t="n"/>
      <c r="R330" s="655" t="n"/>
      <c r="S330" s="40" t="inlineStr"/>
      <c r="T330" s="40" t="inlineStr"/>
      <c r="U330" s="41" t="inlineStr">
        <is>
          <t>кг</t>
        </is>
      </c>
      <c r="V330" s="690" t="n">
        <v>5.25</v>
      </c>
      <c r="W330" s="691">
        <f>IFERROR(IF(V330="",0,CEILING((V330/$H330),1)*$H330),"")</f>
        <v/>
      </c>
      <c r="X330" s="42">
        <f>IFERROR(IF(W330=0,"",ROUNDUP(W330/H330,0)*0.00502),"")</f>
        <v/>
      </c>
      <c r="Y330" s="69" t="inlineStr"/>
      <c r="Z330" s="70" t="inlineStr"/>
      <c r="AD330" s="71" t="n"/>
      <c r="BA330" s="248" t="inlineStr">
        <is>
          <t>КИ</t>
        </is>
      </c>
    </row>
    <row r="331">
      <c r="A331" s="333" t="n"/>
      <c r="B331" s="322" t="n"/>
      <c r="C331" s="322" t="n"/>
      <c r="D331" s="322" t="n"/>
      <c r="E331" s="322" t="n"/>
      <c r="F331" s="322" t="n"/>
      <c r="G331" s="322" t="n"/>
      <c r="H331" s="322" t="n"/>
      <c r="I331" s="322" t="n"/>
      <c r="J331" s="322" t="n"/>
      <c r="K331" s="322" t="n"/>
      <c r="L331" s="322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кор</t>
        </is>
      </c>
      <c r="V331" s="694">
        <f>IFERROR(V329/H329,"0")+IFERROR(V330/H330,"0")</f>
        <v/>
      </c>
      <c r="W331" s="694">
        <f>IFERROR(W329/H329,"0")+IFERROR(W330/H330,"0")</f>
        <v/>
      </c>
      <c r="X331" s="694">
        <f>IFERROR(IF(X329="",0,X329),"0")+IFERROR(IF(X330="",0,X330),"0")</f>
        <v/>
      </c>
      <c r="Y331" s="695" t="n"/>
      <c r="Z331" s="695" t="n"/>
    </row>
    <row r="332">
      <c r="A332" s="322" t="n"/>
      <c r="B332" s="322" t="n"/>
      <c r="C332" s="322" t="n"/>
      <c r="D332" s="322" t="n"/>
      <c r="E332" s="322" t="n"/>
      <c r="F332" s="322" t="n"/>
      <c r="G332" s="322" t="n"/>
      <c r="H332" s="322" t="n"/>
      <c r="I332" s="322" t="n"/>
      <c r="J332" s="322" t="n"/>
      <c r="K332" s="322" t="n"/>
      <c r="L332" s="322" t="n"/>
      <c r="M332" s="692" t="n"/>
      <c r="N332" s="693" t="inlineStr">
        <is>
          <t>Итого</t>
        </is>
      </c>
      <c r="O332" s="663" t="n"/>
      <c r="P332" s="663" t="n"/>
      <c r="Q332" s="663" t="n"/>
      <c r="R332" s="663" t="n"/>
      <c r="S332" s="663" t="n"/>
      <c r="T332" s="664" t="n"/>
      <c r="U332" s="43" t="inlineStr">
        <is>
          <t>кг</t>
        </is>
      </c>
      <c r="V332" s="694">
        <f>IFERROR(SUM(V329:V330),"0")</f>
        <v/>
      </c>
      <c r="W332" s="694">
        <f>IFERROR(SUM(W329:W330),"0")</f>
        <v/>
      </c>
      <c r="X332" s="43" t="n"/>
      <c r="Y332" s="695" t="n"/>
      <c r="Z332" s="695" t="n"/>
    </row>
    <row r="333" ht="14.25" customHeight="1">
      <c r="A333" s="338" t="inlineStr">
        <is>
          <t>Сосиски</t>
        </is>
      </c>
      <c r="B333" s="322" t="n"/>
      <c r="C333" s="322" t="n"/>
      <c r="D333" s="322" t="n"/>
      <c r="E333" s="322" t="n"/>
      <c r="F333" s="322" t="n"/>
      <c r="G333" s="322" t="n"/>
      <c r="H333" s="322" t="n"/>
      <c r="I333" s="322" t="n"/>
      <c r="J333" s="322" t="n"/>
      <c r="K333" s="322" t="n"/>
      <c r="L333" s="322" t="n"/>
      <c r="M333" s="322" t="n"/>
      <c r="N333" s="322" t="n"/>
      <c r="O333" s="322" t="n"/>
      <c r="P333" s="322" t="n"/>
      <c r="Q333" s="322" t="n"/>
      <c r="R333" s="322" t="n"/>
      <c r="S333" s="322" t="n"/>
      <c r="T333" s="322" t="n"/>
      <c r="U333" s="322" t="n"/>
      <c r="V333" s="322" t="n"/>
      <c r="W333" s="322" t="n"/>
      <c r="X333" s="322" t="n"/>
      <c r="Y333" s="338" t="n"/>
      <c r="Z333" s="338" t="n"/>
    </row>
    <row r="334" ht="27" customHeight="1">
      <c r="A334" s="64" t="inlineStr">
        <is>
          <t>SU002074</t>
        </is>
      </c>
      <c r="B334" s="64" t="inlineStr">
        <is>
          <t>P002693</t>
        </is>
      </c>
      <c r="C334" s="37" t="n">
        <v>4301051303</v>
      </c>
      <c r="D334" s="325" t="n">
        <v>4607091384246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SU002896</t>
        </is>
      </c>
      <c r="B335" s="64" t="inlineStr">
        <is>
          <t>P003330</t>
        </is>
      </c>
      <c r="C335" s="37" t="n">
        <v>4301051445</v>
      </c>
      <c r="D335" s="325" t="n">
        <v>4680115881976</v>
      </c>
      <c r="E335" s="655" t="n"/>
      <c r="F335" s="687" t="n">
        <v>1.3</v>
      </c>
      <c r="G335" s="38" t="n">
        <v>6</v>
      </c>
      <c r="H335" s="687" t="n">
        <v>7.8</v>
      </c>
      <c r="I335" s="68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7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0" t="inlineStr">
        <is>
          <t>КИ</t>
        </is>
      </c>
    </row>
    <row r="336" ht="27" customHeight="1">
      <c r="A336" s="64" t="inlineStr">
        <is>
          <t>SU002205</t>
        </is>
      </c>
      <c r="B336" s="64" t="inlineStr">
        <is>
          <t>P002694</t>
        </is>
      </c>
      <c r="C336" s="37" t="n">
        <v>4301051297</v>
      </c>
      <c r="D336" s="325" t="n">
        <v>4607091384253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2.684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SU002895</t>
        </is>
      </c>
      <c r="B337" s="64" t="inlineStr">
        <is>
          <t>P003329</t>
        </is>
      </c>
      <c r="C337" s="37" t="n">
        <v>4301051444</v>
      </c>
      <c r="D337" s="325" t="n">
        <v>4680115881969</v>
      </c>
      <c r="E337" s="655" t="n"/>
      <c r="F337" s="687" t="n">
        <v>0.4</v>
      </c>
      <c r="G337" s="38" t="n">
        <v>6</v>
      </c>
      <c r="H337" s="687" t="n">
        <v>2.4</v>
      </c>
      <c r="I337" s="687" t="n">
        <v>2.6</v>
      </c>
      <c r="J337" s="38" t="n">
        <v>156</v>
      </c>
      <c r="K337" s="38" t="inlineStr">
        <is>
          <t>12</t>
        </is>
      </c>
      <c r="L337" s="39" t="inlineStr">
        <is>
          <t>СК2</t>
        </is>
      </c>
      <c r="M337" s="38" t="n">
        <v>40</v>
      </c>
      <c r="N337" s="87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7" s="689" t="n"/>
      <c r="P337" s="689" t="n"/>
      <c r="Q337" s="689" t="n"/>
      <c r="R337" s="655" t="n"/>
      <c r="S337" s="40" t="inlineStr"/>
      <c r="T337" s="40" t="inlineStr"/>
      <c r="U337" s="41" t="inlineStr">
        <is>
          <t>кг</t>
        </is>
      </c>
      <c r="V337" s="690" t="n">
        <v>0</v>
      </c>
      <c r="W337" s="691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52" t="inlineStr">
        <is>
          <t>КИ</t>
        </is>
      </c>
    </row>
    <row r="338">
      <c r="A338" s="333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кор</t>
        </is>
      </c>
      <c r="V338" s="694">
        <f>IFERROR(V334/H334,"0")+IFERROR(V335/H335,"0")+IFERROR(V336/H336,"0")+IFERROR(V337/H337,"0")</f>
        <v/>
      </c>
      <c r="W338" s="694">
        <f>IFERROR(W334/H334,"0")+IFERROR(W335/H335,"0")+IFERROR(W336/H336,"0")+IFERROR(W337/H337,"0")</f>
        <v/>
      </c>
      <c r="X338" s="694">
        <f>IFERROR(IF(X334="",0,X334),"0")+IFERROR(IF(X335="",0,X335),"0")+IFERROR(IF(X336="",0,X336),"0")+IFERROR(IF(X337="",0,X337),"0")</f>
        <v/>
      </c>
      <c r="Y338" s="695" t="n"/>
      <c r="Z338" s="695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92" t="n"/>
      <c r="N339" s="693" t="inlineStr">
        <is>
          <t>Итого</t>
        </is>
      </c>
      <c r="O339" s="663" t="n"/>
      <c r="P339" s="663" t="n"/>
      <c r="Q339" s="663" t="n"/>
      <c r="R339" s="663" t="n"/>
      <c r="S339" s="663" t="n"/>
      <c r="T339" s="664" t="n"/>
      <c r="U339" s="43" t="inlineStr">
        <is>
          <t>кг</t>
        </is>
      </c>
      <c r="V339" s="694">
        <f>IFERROR(SUM(V334:V337),"0")</f>
        <v/>
      </c>
      <c r="W339" s="694">
        <f>IFERROR(SUM(W334:W337),"0")</f>
        <v/>
      </c>
      <c r="X339" s="43" t="n"/>
      <c r="Y339" s="695" t="n"/>
      <c r="Z339" s="695" t="n"/>
    </row>
    <row r="340" ht="14.25" customHeight="1">
      <c r="A340" s="338" t="inlineStr">
        <is>
          <t>Сардельки</t>
        </is>
      </c>
      <c r="B340" s="322" t="n"/>
      <c r="C340" s="322" t="n"/>
      <c r="D340" s="322" t="n"/>
      <c r="E340" s="322" t="n"/>
      <c r="F340" s="322" t="n"/>
      <c r="G340" s="322" t="n"/>
      <c r="H340" s="322" t="n"/>
      <c r="I340" s="322" t="n"/>
      <c r="J340" s="322" t="n"/>
      <c r="K340" s="322" t="n"/>
      <c r="L340" s="322" t="n"/>
      <c r="M340" s="322" t="n"/>
      <c r="N340" s="322" t="n"/>
      <c r="O340" s="322" t="n"/>
      <c r="P340" s="322" t="n"/>
      <c r="Q340" s="322" t="n"/>
      <c r="R340" s="322" t="n"/>
      <c r="S340" s="322" t="n"/>
      <c r="T340" s="322" t="n"/>
      <c r="U340" s="322" t="n"/>
      <c r="V340" s="322" t="n"/>
      <c r="W340" s="322" t="n"/>
      <c r="X340" s="322" t="n"/>
      <c r="Y340" s="338" t="n"/>
      <c r="Z340" s="338" t="n"/>
    </row>
    <row r="341" ht="27" customHeight="1">
      <c r="A341" s="64" t="inlineStr">
        <is>
          <t>SU002472</t>
        </is>
      </c>
      <c r="B341" s="64" t="inlineStr">
        <is>
          <t>P002973</t>
        </is>
      </c>
      <c r="C341" s="37" t="n">
        <v>4301060322</v>
      </c>
      <c r="D341" s="325" t="n">
        <v>4607091389357</v>
      </c>
      <c r="E341" s="655" t="n"/>
      <c r="F341" s="687" t="n">
        <v>1.3</v>
      </c>
      <c r="G341" s="38" t="n">
        <v>6</v>
      </c>
      <c r="H341" s="687" t="n">
        <v>7.8</v>
      </c>
      <c r="I341" s="68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7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3" t="inlineStr">
        <is>
          <t>КИ</t>
        </is>
      </c>
    </row>
    <row r="342">
      <c r="A342" s="333" t="n"/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IFERROR(V341/H341,"0")</f>
        <v/>
      </c>
      <c r="W342" s="694">
        <f>IFERROR(W341/H341,"0")</f>
        <v/>
      </c>
      <c r="X342" s="694">
        <f>IFERROR(IF(X341="",0,X341),"0")</f>
        <v/>
      </c>
      <c r="Y342" s="695" t="n"/>
      <c r="Z342" s="695" t="n"/>
    </row>
    <row r="343">
      <c r="A343" s="322" t="n"/>
      <c r="B343" s="322" t="n"/>
      <c r="C343" s="322" t="n"/>
      <c r="D343" s="322" t="n"/>
      <c r="E343" s="322" t="n"/>
      <c r="F343" s="322" t="n"/>
      <c r="G343" s="322" t="n"/>
      <c r="H343" s="322" t="n"/>
      <c r="I343" s="322" t="n"/>
      <c r="J343" s="322" t="n"/>
      <c r="K343" s="322" t="n"/>
      <c r="L343" s="322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IFERROR(SUM(V341:V341),"0")</f>
        <v/>
      </c>
      <c r="W343" s="694">
        <f>IFERROR(SUM(W341:W341),"0")</f>
        <v/>
      </c>
      <c r="X343" s="43" t="n"/>
      <c r="Y343" s="695" t="n"/>
      <c r="Z343" s="695" t="n"/>
    </row>
    <row r="344" ht="27.75" customHeight="1">
      <c r="A344" s="354" t="inlineStr">
        <is>
          <t>Баварушка</t>
        </is>
      </c>
      <c r="B344" s="686" t="n"/>
      <c r="C344" s="686" t="n"/>
      <c r="D344" s="686" t="n"/>
      <c r="E344" s="686" t="n"/>
      <c r="F344" s="686" t="n"/>
      <c r="G344" s="686" t="n"/>
      <c r="H344" s="686" t="n"/>
      <c r="I344" s="686" t="n"/>
      <c r="J344" s="686" t="n"/>
      <c r="K344" s="686" t="n"/>
      <c r="L344" s="686" t="n"/>
      <c r="M344" s="686" t="n"/>
      <c r="N344" s="686" t="n"/>
      <c r="O344" s="686" t="n"/>
      <c r="P344" s="686" t="n"/>
      <c r="Q344" s="686" t="n"/>
      <c r="R344" s="686" t="n"/>
      <c r="S344" s="686" t="n"/>
      <c r="T344" s="686" t="n"/>
      <c r="U344" s="686" t="n"/>
      <c r="V344" s="686" t="n"/>
      <c r="W344" s="686" t="n"/>
      <c r="X344" s="686" t="n"/>
      <c r="Y344" s="55" t="n"/>
      <c r="Z344" s="55" t="n"/>
    </row>
    <row r="345" ht="16.5" customHeight="1">
      <c r="A345" s="349" t="inlineStr">
        <is>
          <t>Филейбургская</t>
        </is>
      </c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322" t="n"/>
      <c r="N345" s="322" t="n"/>
      <c r="O345" s="322" t="n"/>
      <c r="P345" s="322" t="n"/>
      <c r="Q345" s="322" t="n"/>
      <c r="R345" s="322" t="n"/>
      <c r="S345" s="322" t="n"/>
      <c r="T345" s="322" t="n"/>
      <c r="U345" s="322" t="n"/>
      <c r="V345" s="322" t="n"/>
      <c r="W345" s="322" t="n"/>
      <c r="X345" s="322" t="n"/>
      <c r="Y345" s="349" t="n"/>
      <c r="Z345" s="349" t="n"/>
    </row>
    <row r="346" ht="14.25" customHeight="1">
      <c r="A346" s="338" t="inlineStr">
        <is>
          <t>Вареные колбасы</t>
        </is>
      </c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322" t="n"/>
      <c r="N346" s="322" t="n"/>
      <c r="O346" s="322" t="n"/>
      <c r="P346" s="322" t="n"/>
      <c r="Q346" s="322" t="n"/>
      <c r="R346" s="322" t="n"/>
      <c r="S346" s="322" t="n"/>
      <c r="T346" s="322" t="n"/>
      <c r="U346" s="322" t="n"/>
      <c r="V346" s="322" t="n"/>
      <c r="W346" s="322" t="n"/>
      <c r="X346" s="322" t="n"/>
      <c r="Y346" s="338" t="n"/>
      <c r="Z346" s="338" t="n"/>
    </row>
    <row r="347" ht="27" customHeight="1">
      <c r="A347" s="64" t="inlineStr">
        <is>
          <t>SU002477</t>
        </is>
      </c>
      <c r="B347" s="64" t="inlineStr">
        <is>
          <t>P003148</t>
        </is>
      </c>
      <c r="C347" s="37" t="n">
        <v>4301011428</v>
      </c>
      <c r="D347" s="325" t="n">
        <v>4607091389708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4" t="inlineStr">
        <is>
          <t>КИ</t>
        </is>
      </c>
    </row>
    <row r="348" ht="27" customHeight="1">
      <c r="A348" s="64" t="inlineStr">
        <is>
          <t>SU002476</t>
        </is>
      </c>
      <c r="B348" s="64" t="inlineStr">
        <is>
          <t>P003147</t>
        </is>
      </c>
      <c r="C348" s="37" t="n">
        <v>4301011427</v>
      </c>
      <c r="D348" s="325" t="n">
        <v>4607091389692</v>
      </c>
      <c r="E348" s="655" t="n"/>
      <c r="F348" s="687" t="n">
        <v>0.45</v>
      </c>
      <c r="G348" s="38" t="n">
        <v>6</v>
      </c>
      <c r="H348" s="687" t="n">
        <v>2.7</v>
      </c>
      <c r="I348" s="687" t="n">
        <v>2.9</v>
      </c>
      <c r="J348" s="38" t="n">
        <v>156</v>
      </c>
      <c r="K348" s="38" t="inlineStr">
        <is>
          <t>12</t>
        </is>
      </c>
      <c r="L348" s="39" t="inlineStr">
        <is>
          <t>СК1</t>
        </is>
      </c>
      <c r="M348" s="38" t="n">
        <v>50</v>
      </c>
      <c r="N348" s="87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8" s="689" t="n"/>
      <c r="P348" s="689" t="n"/>
      <c r="Q348" s="689" t="n"/>
      <c r="R348" s="655" t="n"/>
      <c r="S348" s="40" t="inlineStr"/>
      <c r="T348" s="40" t="inlineStr"/>
      <c r="U348" s="41" t="inlineStr">
        <is>
          <t>кг</t>
        </is>
      </c>
      <c r="V348" s="690" t="n">
        <v>0</v>
      </c>
      <c r="W348" s="69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5" t="inlineStr">
        <is>
          <t>КИ</t>
        </is>
      </c>
    </row>
    <row r="349">
      <c r="A349" s="333" t="n"/>
      <c r="B349" s="322" t="n"/>
      <c r="C349" s="322" t="n"/>
      <c r="D349" s="322" t="n"/>
      <c r="E349" s="322" t="n"/>
      <c r="F349" s="322" t="n"/>
      <c r="G349" s="322" t="n"/>
      <c r="H349" s="322" t="n"/>
      <c r="I349" s="322" t="n"/>
      <c r="J349" s="322" t="n"/>
      <c r="K349" s="322" t="n"/>
      <c r="L349" s="322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кор</t>
        </is>
      </c>
      <c r="V349" s="694">
        <f>IFERROR(V347/H347,"0")+IFERROR(V348/H348,"0")</f>
        <v/>
      </c>
      <c r="W349" s="694">
        <f>IFERROR(W347/H347,"0")+IFERROR(W348/H348,"0")</f>
        <v/>
      </c>
      <c r="X349" s="694">
        <f>IFERROR(IF(X347="",0,X347),"0")+IFERROR(IF(X348="",0,X348),"0")</f>
        <v/>
      </c>
      <c r="Y349" s="695" t="n"/>
      <c r="Z349" s="695" t="n"/>
    </row>
    <row r="350">
      <c r="A350" s="322" t="n"/>
      <c r="B350" s="322" t="n"/>
      <c r="C350" s="322" t="n"/>
      <c r="D350" s="322" t="n"/>
      <c r="E350" s="322" t="n"/>
      <c r="F350" s="322" t="n"/>
      <c r="G350" s="322" t="n"/>
      <c r="H350" s="322" t="n"/>
      <c r="I350" s="322" t="n"/>
      <c r="J350" s="322" t="n"/>
      <c r="K350" s="322" t="n"/>
      <c r="L350" s="322" t="n"/>
      <c r="M350" s="692" t="n"/>
      <c r="N350" s="693" t="inlineStr">
        <is>
          <t>Итого</t>
        </is>
      </c>
      <c r="O350" s="663" t="n"/>
      <c r="P350" s="663" t="n"/>
      <c r="Q350" s="663" t="n"/>
      <c r="R350" s="663" t="n"/>
      <c r="S350" s="663" t="n"/>
      <c r="T350" s="664" t="n"/>
      <c r="U350" s="43" t="inlineStr">
        <is>
          <t>кг</t>
        </is>
      </c>
      <c r="V350" s="694">
        <f>IFERROR(SUM(V347:V348),"0")</f>
        <v/>
      </c>
      <c r="W350" s="694">
        <f>IFERROR(SUM(W347:W348),"0")</f>
        <v/>
      </c>
      <c r="X350" s="43" t="n"/>
      <c r="Y350" s="695" t="n"/>
      <c r="Z350" s="695" t="n"/>
    </row>
    <row r="351" ht="14.25" customHeight="1">
      <c r="A351" s="338" t="inlineStr">
        <is>
          <t>Копченые колбасы</t>
        </is>
      </c>
      <c r="B351" s="322" t="n"/>
      <c r="C351" s="322" t="n"/>
      <c r="D351" s="322" t="n"/>
      <c r="E351" s="322" t="n"/>
      <c r="F351" s="322" t="n"/>
      <c r="G351" s="322" t="n"/>
      <c r="H351" s="322" t="n"/>
      <c r="I351" s="322" t="n"/>
      <c r="J351" s="322" t="n"/>
      <c r="K351" s="322" t="n"/>
      <c r="L351" s="322" t="n"/>
      <c r="M351" s="322" t="n"/>
      <c r="N351" s="322" t="n"/>
      <c r="O351" s="322" t="n"/>
      <c r="P351" s="322" t="n"/>
      <c r="Q351" s="322" t="n"/>
      <c r="R351" s="322" t="n"/>
      <c r="S351" s="322" t="n"/>
      <c r="T351" s="322" t="n"/>
      <c r="U351" s="322" t="n"/>
      <c r="V351" s="322" t="n"/>
      <c r="W351" s="322" t="n"/>
      <c r="X351" s="322" t="n"/>
      <c r="Y351" s="338" t="n"/>
      <c r="Z351" s="338" t="n"/>
    </row>
    <row r="352" ht="27" customHeight="1">
      <c r="A352" s="64" t="inlineStr">
        <is>
          <t>SU002614</t>
        </is>
      </c>
      <c r="B352" s="64" t="inlineStr">
        <is>
          <t>P003138</t>
        </is>
      </c>
      <c r="C352" s="37" t="n">
        <v>4301031177</v>
      </c>
      <c r="D352" s="325" t="n">
        <v>4607091389753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SU002615</t>
        </is>
      </c>
      <c r="B353" s="64" t="inlineStr">
        <is>
          <t>P003136</t>
        </is>
      </c>
      <c r="C353" s="37" t="n">
        <v>4301031174</v>
      </c>
      <c r="D353" s="325" t="n">
        <v>4607091389760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SU002613</t>
        </is>
      </c>
      <c r="B354" s="64" t="inlineStr">
        <is>
          <t>P003133</t>
        </is>
      </c>
      <c r="C354" s="37" t="n">
        <v>4301031175</v>
      </c>
      <c r="D354" s="325" t="n">
        <v>4607091389746</v>
      </c>
      <c r="E354" s="655" t="n"/>
      <c r="F354" s="687" t="n">
        <v>0.7</v>
      </c>
      <c r="G354" s="38" t="n">
        <v>6</v>
      </c>
      <c r="H354" s="687" t="n">
        <v>4.2</v>
      </c>
      <c r="I354" s="687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170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SU003035</t>
        </is>
      </c>
      <c r="B355" s="64" t="inlineStr">
        <is>
          <t>P003496</t>
        </is>
      </c>
      <c r="C355" s="37" t="n">
        <v>4301031236</v>
      </c>
      <c r="D355" s="325" t="n">
        <v>4680115882928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35</v>
      </c>
      <c r="N355" s="88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SU003083</t>
        </is>
      </c>
      <c r="B356" s="64" t="inlineStr">
        <is>
          <t>P003646</t>
        </is>
      </c>
      <c r="C356" s="37" t="n">
        <v>4301031257</v>
      </c>
      <c r="D356" s="325" t="n">
        <v>4680115883147</v>
      </c>
      <c r="E356" s="655" t="n"/>
      <c r="F356" s="687" t="n">
        <v>0.28</v>
      </c>
      <c r="G356" s="38" t="n">
        <v>6</v>
      </c>
      <c r="H356" s="687" t="n">
        <v>1.68</v>
      </c>
      <c r="I356" s="68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SU002538</t>
        </is>
      </c>
      <c r="B357" s="64" t="inlineStr">
        <is>
          <t>P003139</t>
        </is>
      </c>
      <c r="C357" s="37" t="n">
        <v>4301031178</v>
      </c>
      <c r="D357" s="325" t="n">
        <v>4607091384338</v>
      </c>
      <c r="E357" s="655" t="n"/>
      <c r="F357" s="687" t="n">
        <v>0.35</v>
      </c>
      <c r="G357" s="38" t="n">
        <v>6</v>
      </c>
      <c r="H357" s="687" t="n">
        <v>2.1</v>
      </c>
      <c r="I357" s="68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3.5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37.5" customHeight="1">
      <c r="A358" s="64" t="inlineStr">
        <is>
          <t>SU003079</t>
        </is>
      </c>
      <c r="B358" s="64" t="inlineStr">
        <is>
          <t>P003643</t>
        </is>
      </c>
      <c r="C358" s="37" t="n">
        <v>4301031254</v>
      </c>
      <c r="D358" s="325" t="n">
        <v>4680115883154</v>
      </c>
      <c r="E358" s="655" t="n"/>
      <c r="F358" s="687" t="n">
        <v>0.28</v>
      </c>
      <c r="G358" s="38" t="n">
        <v>6</v>
      </c>
      <c r="H358" s="687" t="n">
        <v>1.68</v>
      </c>
      <c r="I358" s="68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SU002602</t>
        </is>
      </c>
      <c r="B359" s="64" t="inlineStr">
        <is>
          <t>P003132</t>
        </is>
      </c>
      <c r="C359" s="37" t="n">
        <v>4301031171</v>
      </c>
      <c r="D359" s="325" t="n">
        <v>4607091389524</v>
      </c>
      <c r="E359" s="655" t="n"/>
      <c r="F359" s="687" t="n">
        <v>0.35</v>
      </c>
      <c r="G359" s="38" t="n">
        <v>6</v>
      </c>
      <c r="H359" s="687" t="n">
        <v>2.1</v>
      </c>
      <c r="I359" s="687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SU003080</t>
        </is>
      </c>
      <c r="B360" s="64" t="inlineStr">
        <is>
          <t>P003647</t>
        </is>
      </c>
      <c r="C360" s="37" t="n">
        <v>4301031258</v>
      </c>
      <c r="D360" s="325" t="n">
        <v>4680115883161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SU002603</t>
        </is>
      </c>
      <c r="B361" s="64" t="inlineStr">
        <is>
          <t>P003131</t>
        </is>
      </c>
      <c r="C361" s="37" t="n">
        <v>4301031170</v>
      </c>
      <c r="D361" s="325" t="n">
        <v>4607091384345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SU003081</t>
        </is>
      </c>
      <c r="B362" s="64" t="inlineStr">
        <is>
          <t>P003645</t>
        </is>
      </c>
      <c r="C362" s="37" t="n">
        <v>4301031256</v>
      </c>
      <c r="D362" s="325" t="n">
        <v>4680115883178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SU002606</t>
        </is>
      </c>
      <c r="B363" s="64" t="inlineStr">
        <is>
          <t>P003134</t>
        </is>
      </c>
      <c r="C363" s="37" t="n">
        <v>4301031172</v>
      </c>
      <c r="D363" s="325" t="n">
        <v>4607091389531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SU003082</t>
        </is>
      </c>
      <c r="B364" s="64" t="inlineStr">
        <is>
          <t>P003644</t>
        </is>
      </c>
      <c r="C364" s="37" t="n">
        <v>4301031255</v>
      </c>
      <c r="D364" s="325" t="n">
        <v>4680115883185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 t="inlineStr">
        <is>
          <t>В/к колбасы «Филейбургская с душистым чесноком» срез Фикс.вес 0,28 фиброуз в/у Баварушка</t>
        </is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>
      <c r="A365" s="333" t="n"/>
      <c r="B365" s="322" t="n"/>
      <c r="C365" s="322" t="n"/>
      <c r="D365" s="322" t="n"/>
      <c r="E365" s="322" t="n"/>
      <c r="F365" s="322" t="n"/>
      <c r="G365" s="322" t="n"/>
      <c r="H365" s="322" t="n"/>
      <c r="I365" s="322" t="n"/>
      <c r="J365" s="322" t="n"/>
      <c r="K365" s="322" t="n"/>
      <c r="L365" s="322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кор</t>
        </is>
      </c>
      <c r="V365" s="694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/>
      </c>
      <c r="W365" s="694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/>
      </c>
      <c r="X365" s="694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/>
      </c>
      <c r="Y365" s="695" t="n"/>
      <c r="Z365" s="695" t="n"/>
    </row>
    <row r="366">
      <c r="A366" s="322" t="n"/>
      <c r="B366" s="322" t="n"/>
      <c r="C366" s="322" t="n"/>
      <c r="D366" s="322" t="n"/>
      <c r="E366" s="322" t="n"/>
      <c r="F366" s="322" t="n"/>
      <c r="G366" s="322" t="n"/>
      <c r="H366" s="322" t="n"/>
      <c r="I366" s="322" t="n"/>
      <c r="J366" s="322" t="n"/>
      <c r="K366" s="322" t="n"/>
      <c r="L366" s="322" t="n"/>
      <c r="M366" s="692" t="n"/>
      <c r="N366" s="693" t="inlineStr">
        <is>
          <t>Итого</t>
        </is>
      </c>
      <c r="O366" s="663" t="n"/>
      <c r="P366" s="663" t="n"/>
      <c r="Q366" s="663" t="n"/>
      <c r="R366" s="663" t="n"/>
      <c r="S366" s="663" t="n"/>
      <c r="T366" s="664" t="n"/>
      <c r="U366" s="43" t="inlineStr">
        <is>
          <t>кг</t>
        </is>
      </c>
      <c r="V366" s="694">
        <f>IFERROR(SUM(V352:V364),"0")</f>
        <v/>
      </c>
      <c r="W366" s="694">
        <f>IFERROR(SUM(W352:W364),"0")</f>
        <v/>
      </c>
      <c r="X366" s="43" t="n"/>
      <c r="Y366" s="695" t="n"/>
      <c r="Z366" s="695" t="n"/>
    </row>
    <row r="367" ht="14.25" customHeight="1">
      <c r="A367" s="338" t="inlineStr">
        <is>
          <t>Сосиски</t>
        </is>
      </c>
      <c r="B367" s="322" t="n"/>
      <c r="C367" s="322" t="n"/>
      <c r="D367" s="322" t="n"/>
      <c r="E367" s="322" t="n"/>
      <c r="F367" s="322" t="n"/>
      <c r="G367" s="322" t="n"/>
      <c r="H367" s="322" t="n"/>
      <c r="I367" s="322" t="n"/>
      <c r="J367" s="322" t="n"/>
      <c r="K367" s="322" t="n"/>
      <c r="L367" s="322" t="n"/>
      <c r="M367" s="322" t="n"/>
      <c r="N367" s="322" t="n"/>
      <c r="O367" s="322" t="n"/>
      <c r="P367" s="322" t="n"/>
      <c r="Q367" s="322" t="n"/>
      <c r="R367" s="322" t="n"/>
      <c r="S367" s="322" t="n"/>
      <c r="T367" s="322" t="n"/>
      <c r="U367" s="322" t="n"/>
      <c r="V367" s="322" t="n"/>
      <c r="W367" s="322" t="n"/>
      <c r="X367" s="322" t="n"/>
      <c r="Y367" s="338" t="n"/>
      <c r="Z367" s="338" t="n"/>
    </row>
    <row r="368" ht="27" customHeight="1">
      <c r="A368" s="64" t="inlineStr">
        <is>
          <t>SU002448</t>
        </is>
      </c>
      <c r="B368" s="64" t="inlineStr">
        <is>
          <t>P002914</t>
        </is>
      </c>
      <c r="C368" s="37" t="n">
        <v>4301051258</v>
      </c>
      <c r="D368" s="325" t="n">
        <v>4607091389685</v>
      </c>
      <c r="E368" s="655" t="n"/>
      <c r="F368" s="687" t="n">
        <v>1.3</v>
      </c>
      <c r="G368" s="38" t="n">
        <v>6</v>
      </c>
      <c r="H368" s="687" t="n">
        <v>7.8</v>
      </c>
      <c r="I368" s="687" t="n">
        <v>8.346</v>
      </c>
      <c r="J368" s="38" t="n">
        <v>56</v>
      </c>
      <c r="K368" s="38" t="inlineStr">
        <is>
          <t>8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SU002557</t>
        </is>
      </c>
      <c r="B369" s="64" t="inlineStr">
        <is>
          <t>P003318</t>
        </is>
      </c>
      <c r="C369" s="37" t="n">
        <v>4301051431</v>
      </c>
      <c r="D369" s="325" t="n">
        <v>4607091389654</v>
      </c>
      <c r="E369" s="655" t="n"/>
      <c r="F369" s="687" t="n">
        <v>0.33</v>
      </c>
      <c r="G369" s="38" t="n">
        <v>6</v>
      </c>
      <c r="H369" s="687" t="n">
        <v>1.98</v>
      </c>
      <c r="I369" s="687" t="n">
        <v>2.258</v>
      </c>
      <c r="J369" s="38" t="n">
        <v>156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0" t="inlineStr">
        <is>
          <t>КИ</t>
        </is>
      </c>
    </row>
    <row r="370" ht="27" customHeight="1">
      <c r="A370" s="64" t="inlineStr">
        <is>
          <t>SU002285</t>
        </is>
      </c>
      <c r="B370" s="64" t="inlineStr">
        <is>
          <t>P002969</t>
        </is>
      </c>
      <c r="C370" s="37" t="n">
        <v>4301051284</v>
      </c>
      <c r="D370" s="325" t="n">
        <v>4607091384352</v>
      </c>
      <c r="E370" s="655" t="n"/>
      <c r="F370" s="687" t="n">
        <v>0.6</v>
      </c>
      <c r="G370" s="38" t="n">
        <v>4</v>
      </c>
      <c r="H370" s="687" t="n">
        <v>2.4</v>
      </c>
      <c r="I370" s="687" t="n">
        <v>2.646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SU002419</t>
        </is>
      </c>
      <c r="B371" s="64" t="inlineStr">
        <is>
          <t>P002913</t>
        </is>
      </c>
      <c r="C371" s="37" t="n">
        <v>4301051257</v>
      </c>
      <c r="D371" s="325" t="n">
        <v>4607091389661</v>
      </c>
      <c r="E371" s="655" t="n"/>
      <c r="F371" s="687" t="n">
        <v>0.55</v>
      </c>
      <c r="G371" s="38" t="n">
        <v>4</v>
      </c>
      <c r="H371" s="687" t="n">
        <v>2.2</v>
      </c>
      <c r="I371" s="687" t="n">
        <v>2.492</v>
      </c>
      <c r="J371" s="38" t="n">
        <v>120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1" s="689" t="n"/>
      <c r="P371" s="689" t="n"/>
      <c r="Q371" s="689" t="n"/>
      <c r="R371" s="655" t="n"/>
      <c r="S371" s="40" t="inlineStr"/>
      <c r="T371" s="40" t="inlineStr"/>
      <c r="U371" s="41" t="inlineStr">
        <is>
          <t>кг</t>
        </is>
      </c>
      <c r="V371" s="690" t="n">
        <v>0</v>
      </c>
      <c r="W371" s="691">
        <f>IFERROR(IF(V371="",0,CEILING((V371/$H371),1)*$H371),"")</f>
        <v/>
      </c>
      <c r="X371" s="42">
        <f>IFERROR(IF(W371=0,"",ROUNDUP(W371/H371,0)*0.00937),"")</f>
        <v/>
      </c>
      <c r="Y371" s="69" t="inlineStr"/>
      <c r="Z371" s="70" t="inlineStr"/>
      <c r="AD371" s="71" t="n"/>
      <c r="BA371" s="272" t="inlineStr">
        <is>
          <t>КИ</t>
        </is>
      </c>
    </row>
    <row r="372">
      <c r="A372" s="333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кор</t>
        </is>
      </c>
      <c r="V372" s="694">
        <f>IFERROR(V368/H368,"0")+IFERROR(V369/H369,"0")+IFERROR(V370/H370,"0")+IFERROR(V371/H371,"0")</f>
        <v/>
      </c>
      <c r="W372" s="694">
        <f>IFERROR(W368/H368,"0")+IFERROR(W369/H369,"0")+IFERROR(W370/H370,"0")+IFERROR(W371/H371,"0")</f>
        <v/>
      </c>
      <c r="X372" s="694">
        <f>IFERROR(IF(X368="",0,X368),"0")+IFERROR(IF(X369="",0,X369),"0")+IFERROR(IF(X370="",0,X370),"0")+IFERROR(IF(X371="",0,X371),"0")</f>
        <v/>
      </c>
      <c r="Y372" s="695" t="n"/>
      <c r="Z372" s="695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92" t="n"/>
      <c r="N373" s="693" t="inlineStr">
        <is>
          <t>Итого</t>
        </is>
      </c>
      <c r="O373" s="663" t="n"/>
      <c r="P373" s="663" t="n"/>
      <c r="Q373" s="663" t="n"/>
      <c r="R373" s="663" t="n"/>
      <c r="S373" s="663" t="n"/>
      <c r="T373" s="664" t="n"/>
      <c r="U373" s="43" t="inlineStr">
        <is>
          <t>кг</t>
        </is>
      </c>
      <c r="V373" s="694">
        <f>IFERROR(SUM(V368:V371),"0")</f>
        <v/>
      </c>
      <c r="W373" s="694">
        <f>IFERROR(SUM(W368:W371),"0")</f>
        <v/>
      </c>
      <c r="X373" s="43" t="n"/>
      <c r="Y373" s="695" t="n"/>
      <c r="Z373" s="695" t="n"/>
    </row>
    <row r="374" ht="14.25" customHeight="1">
      <c r="A374" s="338" t="inlineStr">
        <is>
          <t>Сардельки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38" t="n"/>
      <c r="Z374" s="338" t="n"/>
    </row>
    <row r="375" ht="27" customHeight="1">
      <c r="A375" s="64" t="inlineStr">
        <is>
          <t>SU002846</t>
        </is>
      </c>
      <c r="B375" s="64" t="inlineStr">
        <is>
          <t>P003254</t>
        </is>
      </c>
      <c r="C375" s="37" t="n">
        <v>4301060352</v>
      </c>
      <c r="D375" s="325" t="n">
        <v>4680115881648</v>
      </c>
      <c r="E375" s="655" t="n"/>
      <c r="F375" s="687" t="n">
        <v>1</v>
      </c>
      <c r="G375" s="38" t="n">
        <v>4</v>
      </c>
      <c r="H375" s="687" t="n">
        <v>4</v>
      </c>
      <c r="I375" s="687" t="n">
        <v>4.404</v>
      </c>
      <c r="J375" s="38" t="n">
        <v>104</v>
      </c>
      <c r="K375" s="38" t="inlineStr">
        <is>
          <t>8</t>
        </is>
      </c>
      <c r="L375" s="39" t="inlineStr">
        <is>
          <t>СК2</t>
        </is>
      </c>
      <c r="M375" s="38" t="n">
        <v>35</v>
      </c>
      <c r="N375" s="89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IFERROR(IF(W375=0,"",ROUNDUP(W375/H375,0)*0.01196),"")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33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IFERROR(V375/H375,"0")</f>
        <v/>
      </c>
      <c r="W376" s="694">
        <f>IFERROR(W375/H375,"0")</f>
        <v/>
      </c>
      <c r="X376" s="694">
        <f>IFERROR(IF(X375="",0,X375),"0")</f>
        <v/>
      </c>
      <c r="Y376" s="695" t="n"/>
      <c r="Z376" s="695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IFERROR(SUM(V375:V375),"0")</f>
        <v/>
      </c>
      <c r="W377" s="694">
        <f>IFERROR(SUM(W375:W375),"0")</f>
        <v/>
      </c>
      <c r="X377" s="43" t="n"/>
      <c r="Y377" s="695" t="n"/>
      <c r="Z377" s="695" t="n"/>
    </row>
    <row r="378" ht="14.25" customHeight="1">
      <c r="A378" s="338" t="inlineStr">
        <is>
          <t>Сырокопченые колбасы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8" t="n"/>
      <c r="Z378" s="338" t="n"/>
    </row>
    <row r="379" ht="27" customHeight="1">
      <c r="A379" s="64" t="inlineStr">
        <is>
          <t>SU003280</t>
        </is>
      </c>
      <c r="B379" s="64" t="inlineStr">
        <is>
          <t>P003776</t>
        </is>
      </c>
      <c r="C379" s="37" t="n">
        <v>4301032046</v>
      </c>
      <c r="D379" s="325" t="n">
        <v>4680115884359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«Балыкбургская с мраморным балыком и нотками кориандра»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SU003277</t>
        </is>
      </c>
      <c r="B380" s="64" t="inlineStr">
        <is>
          <t>P003775</t>
        </is>
      </c>
      <c r="C380" s="37" t="n">
        <v>4301032045</v>
      </c>
      <c r="D380" s="325" t="n">
        <v>4680115884335</v>
      </c>
      <c r="E380" s="655" t="n"/>
      <c r="F380" s="687" t="n">
        <v>0.06</v>
      </c>
      <c r="G380" s="38" t="n">
        <v>20</v>
      </c>
      <c r="H380" s="687" t="n">
        <v>1.2</v>
      </c>
      <c r="I380" s="687" t="n">
        <v>1.8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60</v>
      </c>
      <c r="N380" s="897" t="inlineStr">
        <is>
          <t>с/к колбасы «Филейбургская зернистая» ф/в 0,06 нарезка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25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8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SU003281</t>
        </is>
      </c>
      <c r="B382" s="64" t="inlineStr">
        <is>
          <t>P003774</t>
        </is>
      </c>
      <c r="C382" s="37" t="n">
        <v>4301170011</v>
      </c>
      <c r="D382" s="325" t="n">
        <v>4680115884113</v>
      </c>
      <c r="E382" s="655" t="n"/>
      <c r="F382" s="687" t="n">
        <v>0.11</v>
      </c>
      <c r="G382" s="38" t="n">
        <v>12</v>
      </c>
      <c r="H382" s="687" t="n">
        <v>1.32</v>
      </c>
      <c r="I382" s="687" t="n">
        <v>1.88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9" t="inlineStr">
        <is>
          <t>с/к колбасы «Филейбургская с филе сочного окорока» ф/в 0,11 н/о ТМ «Баварушка»</t>
        </is>
      </c>
      <c r="O382" s="689" t="n"/>
      <c r="P382" s="689" t="n"/>
      <c r="Q382" s="689" t="n"/>
      <c r="R382" s="655" t="n"/>
      <c r="S382" s="40" t="inlineStr"/>
      <c r="T382" s="40" t="inlineStr"/>
      <c r="U382" s="41" t="inlineStr">
        <is>
          <t>кг</t>
        </is>
      </c>
      <c r="V382" s="690" t="n">
        <v>0</v>
      </c>
      <c r="W382" s="691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>
      <c r="A383" s="333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кор</t>
        </is>
      </c>
      <c r="V383" s="694">
        <f>IFERROR(V379/H379,"0")+IFERROR(V380/H380,"0")+IFERROR(V381/H381,"0")+IFERROR(V382/H382,"0")</f>
        <v/>
      </c>
      <c r="W383" s="694">
        <f>IFERROR(W379/H379,"0")+IFERROR(W380/H380,"0")+IFERROR(W381/H381,"0")+IFERROR(W382/H382,"0")</f>
        <v/>
      </c>
      <c r="X383" s="694">
        <f>IFERROR(IF(X379="",0,X379),"0")+IFERROR(IF(X380="",0,X380),"0")+IFERROR(IF(X381="",0,X381),"0")+IFERROR(IF(X382="",0,X382),"0")</f>
        <v/>
      </c>
      <c r="Y383" s="695" t="n"/>
      <c r="Z383" s="695" t="n"/>
    </row>
    <row r="384">
      <c r="A384" s="322" t="n"/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692" t="n"/>
      <c r="N384" s="693" t="inlineStr">
        <is>
          <t>Итого</t>
        </is>
      </c>
      <c r="O384" s="663" t="n"/>
      <c r="P384" s="663" t="n"/>
      <c r="Q384" s="663" t="n"/>
      <c r="R384" s="663" t="n"/>
      <c r="S384" s="663" t="n"/>
      <c r="T384" s="664" t="n"/>
      <c r="U384" s="43" t="inlineStr">
        <is>
          <t>кг</t>
        </is>
      </c>
      <c r="V384" s="694">
        <f>IFERROR(SUM(V379:V382),"0")</f>
        <v/>
      </c>
      <c r="W384" s="694">
        <f>IFERROR(SUM(W379:W382),"0")</f>
        <v/>
      </c>
      <c r="X384" s="43" t="n"/>
      <c r="Y384" s="695" t="n"/>
      <c r="Z384" s="695" t="n"/>
    </row>
    <row r="385" ht="16.5" customHeight="1">
      <c r="A385" s="349" t="inlineStr">
        <is>
          <t>Балыкбургская</t>
        </is>
      </c>
      <c r="B385" s="322" t="n"/>
      <c r="C385" s="322" t="n"/>
      <c r="D385" s="322" t="n"/>
      <c r="E385" s="322" t="n"/>
      <c r="F385" s="322" t="n"/>
      <c r="G385" s="322" t="n"/>
      <c r="H385" s="322" t="n"/>
      <c r="I385" s="322" t="n"/>
      <c r="J385" s="322" t="n"/>
      <c r="K385" s="322" t="n"/>
      <c r="L385" s="322" t="n"/>
      <c r="M385" s="322" t="n"/>
      <c r="N385" s="322" t="n"/>
      <c r="O385" s="322" t="n"/>
      <c r="P385" s="322" t="n"/>
      <c r="Q385" s="322" t="n"/>
      <c r="R385" s="322" t="n"/>
      <c r="S385" s="322" t="n"/>
      <c r="T385" s="322" t="n"/>
      <c r="U385" s="322" t="n"/>
      <c r="V385" s="322" t="n"/>
      <c r="W385" s="322" t="n"/>
      <c r="X385" s="322" t="n"/>
      <c r="Y385" s="349" t="n"/>
      <c r="Z385" s="349" t="n"/>
    </row>
    <row r="386" ht="14.25" customHeight="1">
      <c r="A386" s="338" t="inlineStr">
        <is>
          <t>Ветчины</t>
        </is>
      </c>
      <c r="B386" s="322" t="n"/>
      <c r="C386" s="322" t="n"/>
      <c r="D386" s="322" t="n"/>
      <c r="E386" s="322" t="n"/>
      <c r="F386" s="322" t="n"/>
      <c r="G386" s="322" t="n"/>
      <c r="H386" s="322" t="n"/>
      <c r="I386" s="322" t="n"/>
      <c r="J386" s="322" t="n"/>
      <c r="K386" s="322" t="n"/>
      <c r="L386" s="322" t="n"/>
      <c r="M386" s="322" t="n"/>
      <c r="N386" s="322" t="n"/>
      <c r="O386" s="322" t="n"/>
      <c r="P386" s="322" t="n"/>
      <c r="Q386" s="322" t="n"/>
      <c r="R386" s="322" t="n"/>
      <c r="S386" s="322" t="n"/>
      <c r="T386" s="322" t="n"/>
      <c r="U386" s="322" t="n"/>
      <c r="V386" s="322" t="n"/>
      <c r="W386" s="322" t="n"/>
      <c r="X386" s="322" t="n"/>
      <c r="Y386" s="338" t="n"/>
      <c r="Z386" s="338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25" t="n">
        <v>4607091389388</v>
      </c>
      <c r="E387" s="655" t="n"/>
      <c r="F387" s="687" t="n">
        <v>1.3</v>
      </c>
      <c r="G387" s="38" t="n">
        <v>4</v>
      </c>
      <c r="H387" s="687" t="n">
        <v>5.2</v>
      </c>
      <c r="I387" s="687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90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9" t="n"/>
      <c r="P387" s="689" t="n"/>
      <c r="Q387" s="689" t="n"/>
      <c r="R387" s="655" t="n"/>
      <c r="S387" s="40" t="inlineStr"/>
      <c r="T387" s="40" t="inlineStr"/>
      <c r="U387" s="41" t="inlineStr">
        <is>
          <t>кг</t>
        </is>
      </c>
      <c r="V387" s="690" t="n">
        <v>0</v>
      </c>
      <c r="W387" s="691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8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25" t="n">
        <v>4607091389364</v>
      </c>
      <c r="E388" s="655" t="n"/>
      <c r="F388" s="687" t="n">
        <v>0.42</v>
      </c>
      <c r="G388" s="38" t="n">
        <v>6</v>
      </c>
      <c r="H388" s="687" t="n">
        <v>2.52</v>
      </c>
      <c r="I388" s="687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90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9" t="n"/>
      <c r="P388" s="689" t="n"/>
      <c r="Q388" s="689" t="n"/>
      <c r="R388" s="655" t="n"/>
      <c r="S388" s="40" t="inlineStr"/>
      <c r="T388" s="40" t="inlineStr"/>
      <c r="U388" s="41" t="inlineStr">
        <is>
          <t>кг</t>
        </is>
      </c>
      <c r="V388" s="690" t="n">
        <v>0</v>
      </c>
      <c r="W388" s="69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79" t="inlineStr">
        <is>
          <t>КИ</t>
        </is>
      </c>
    </row>
    <row r="389">
      <c r="A389" s="333" t="n"/>
      <c r="B389" s="322" t="n"/>
      <c r="C389" s="322" t="n"/>
      <c r="D389" s="322" t="n"/>
      <c r="E389" s="322" t="n"/>
      <c r="F389" s="322" t="n"/>
      <c r="G389" s="322" t="n"/>
      <c r="H389" s="322" t="n"/>
      <c r="I389" s="322" t="n"/>
      <c r="J389" s="322" t="n"/>
      <c r="K389" s="322" t="n"/>
      <c r="L389" s="322" t="n"/>
      <c r="M389" s="692" t="n"/>
      <c r="N389" s="693" t="inlineStr">
        <is>
          <t>Итого</t>
        </is>
      </c>
      <c r="O389" s="663" t="n"/>
      <c r="P389" s="663" t="n"/>
      <c r="Q389" s="663" t="n"/>
      <c r="R389" s="663" t="n"/>
      <c r="S389" s="663" t="n"/>
      <c r="T389" s="664" t="n"/>
      <c r="U389" s="43" t="inlineStr">
        <is>
          <t>кор</t>
        </is>
      </c>
      <c r="V389" s="694">
        <f>IFERROR(V387/H387,"0")+IFERROR(V388/H388,"0")</f>
        <v/>
      </c>
      <c r="W389" s="694">
        <f>IFERROR(W387/H387,"0")+IFERROR(W388/H388,"0")</f>
        <v/>
      </c>
      <c r="X389" s="694">
        <f>IFERROR(IF(X387="",0,X387),"0")+IFERROR(IF(X388="",0,X388),"0")</f>
        <v/>
      </c>
      <c r="Y389" s="695" t="n"/>
      <c r="Z389" s="695" t="n"/>
    </row>
    <row r="390">
      <c r="A390" s="322" t="n"/>
      <c r="B390" s="322" t="n"/>
      <c r="C390" s="322" t="n"/>
      <c r="D390" s="322" t="n"/>
      <c r="E390" s="322" t="n"/>
      <c r="F390" s="322" t="n"/>
      <c r="G390" s="322" t="n"/>
      <c r="H390" s="322" t="n"/>
      <c r="I390" s="322" t="n"/>
      <c r="J390" s="322" t="n"/>
      <c r="K390" s="322" t="n"/>
      <c r="L390" s="322" t="n"/>
      <c r="M390" s="692" t="n"/>
      <c r="N390" s="693" t="inlineStr">
        <is>
          <t>Итого</t>
        </is>
      </c>
      <c r="O390" s="663" t="n"/>
      <c r="P390" s="663" t="n"/>
      <c r="Q390" s="663" t="n"/>
      <c r="R390" s="663" t="n"/>
      <c r="S390" s="663" t="n"/>
      <c r="T390" s="664" t="n"/>
      <c r="U390" s="43" t="inlineStr">
        <is>
          <t>кг</t>
        </is>
      </c>
      <c r="V390" s="694">
        <f>IFERROR(SUM(V387:V388),"0")</f>
        <v/>
      </c>
      <c r="W390" s="694">
        <f>IFERROR(SUM(W387:W388),"0")</f>
        <v/>
      </c>
      <c r="X390" s="43" t="n"/>
      <c r="Y390" s="695" t="n"/>
      <c r="Z390" s="695" t="n"/>
    </row>
    <row r="391" ht="14.25" customHeight="1">
      <c r="A391" s="338" t="inlineStr">
        <is>
          <t>Копченые колбасы</t>
        </is>
      </c>
      <c r="B391" s="322" t="n"/>
      <c r="C391" s="322" t="n"/>
      <c r="D391" s="322" t="n"/>
      <c r="E391" s="322" t="n"/>
      <c r="F391" s="322" t="n"/>
      <c r="G391" s="322" t="n"/>
      <c r="H391" s="322" t="n"/>
      <c r="I391" s="322" t="n"/>
      <c r="J391" s="322" t="n"/>
      <c r="K391" s="322" t="n"/>
      <c r="L391" s="322" t="n"/>
      <c r="M391" s="322" t="n"/>
      <c r="N391" s="322" t="n"/>
      <c r="O391" s="322" t="n"/>
      <c r="P391" s="322" t="n"/>
      <c r="Q391" s="322" t="n"/>
      <c r="R391" s="322" t="n"/>
      <c r="S391" s="322" t="n"/>
      <c r="T391" s="322" t="n"/>
      <c r="U391" s="322" t="n"/>
      <c r="V391" s="322" t="n"/>
      <c r="W391" s="322" t="n"/>
      <c r="X391" s="322" t="n"/>
      <c r="Y391" s="338" t="n"/>
      <c r="Z391" s="338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25" t="n">
        <v>4607091389739</v>
      </c>
      <c r="E392" s="655" t="n"/>
      <c r="F392" s="687" t="n">
        <v>0.7</v>
      </c>
      <c r="G392" s="38" t="n">
        <v>6</v>
      </c>
      <c r="H392" s="687" t="n">
        <v>4.2</v>
      </c>
      <c r="I392" s="687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90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900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25" t="n">
        <v>4680115883048</v>
      </c>
      <c r="E393" s="655" t="n"/>
      <c r="F393" s="687" t="n">
        <v>1</v>
      </c>
      <c r="G393" s="38" t="n">
        <v>4</v>
      </c>
      <c r="H393" s="687" t="n">
        <v>4</v>
      </c>
      <c r="I393" s="687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90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9" t="n"/>
      <c r="P393" s="689" t="n"/>
      <c r="Q393" s="689" t="n"/>
      <c r="R393" s="655" t="n"/>
      <c r="S393" s="40" t="inlineStr"/>
      <c r="T393" s="40" t="inlineStr"/>
      <c r="U393" s="41" t="inlineStr">
        <is>
          <t>кг</t>
        </is>
      </c>
      <c r="V393" s="690" t="n">
        <v>0</v>
      </c>
      <c r="W393" s="691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25" t="n">
        <v>4607091389425</v>
      </c>
      <c r="E394" s="655" t="n"/>
      <c r="F394" s="687" t="n">
        <v>0.35</v>
      </c>
      <c r="G394" s="38" t="n">
        <v>6</v>
      </c>
      <c r="H394" s="687" t="n">
        <v>2.1</v>
      </c>
      <c r="I394" s="68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9" t="n"/>
      <c r="P394" s="689" t="n"/>
      <c r="Q394" s="689" t="n"/>
      <c r="R394" s="655" t="n"/>
      <c r="S394" s="40" t="inlineStr"/>
      <c r="T394" s="40" t="inlineStr"/>
      <c r="U394" s="41" t="inlineStr">
        <is>
          <t>кг</t>
        </is>
      </c>
      <c r="V394" s="690" t="n">
        <v>0</v>
      </c>
      <c r="W394" s="69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25" t="n">
        <v>4680115882911</v>
      </c>
      <c r="E395" s="655" t="n"/>
      <c r="F395" s="687" t="n">
        <v>0.4</v>
      </c>
      <c r="G395" s="38" t="n">
        <v>6</v>
      </c>
      <c r="H395" s="687" t="n">
        <v>2.4</v>
      </c>
      <c r="I395" s="687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905" t="inlineStr">
        <is>
          <t>П/к колбасы «Балыкбургская по-баварски» Фикс.вес 0,4 н/о мгс ТМ «Баварушка»</t>
        </is>
      </c>
      <c r="O395" s="689" t="n"/>
      <c r="P395" s="689" t="n"/>
      <c r="Q395" s="689" t="n"/>
      <c r="R395" s="655" t="n"/>
      <c r="S395" s="40" t="inlineStr"/>
      <c r="T395" s="40" t="inlineStr"/>
      <c r="U395" s="41" t="inlineStr">
        <is>
          <t>кг</t>
        </is>
      </c>
      <c r="V395" s="690" t="n">
        <v>0</v>
      </c>
      <c r="W395" s="69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25" t="n">
        <v>4680115880771</v>
      </c>
      <c r="E396" s="655" t="n"/>
      <c r="F396" s="687" t="n">
        <v>0.28</v>
      </c>
      <c r="G396" s="38" t="n">
        <v>6</v>
      </c>
      <c r="H396" s="687" t="n">
        <v>1.68</v>
      </c>
      <c r="I396" s="68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25" t="n">
        <v>4607091389500</v>
      </c>
      <c r="E397" s="655" t="n"/>
      <c r="F397" s="687" t="n">
        <v>0.35</v>
      </c>
      <c r="G397" s="38" t="n">
        <v>6</v>
      </c>
      <c r="H397" s="687" t="n">
        <v>2.1</v>
      </c>
      <c r="I397" s="68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10.5</v>
      </c>
      <c r="W397" s="69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25" t="n">
        <v>4680115881983</v>
      </c>
      <c r="E398" s="655" t="n"/>
      <c r="F398" s="687" t="n">
        <v>0.28</v>
      </c>
      <c r="G398" s="38" t="n">
        <v>4</v>
      </c>
      <c r="H398" s="687" t="n">
        <v>1.12</v>
      </c>
      <c r="I398" s="687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3" t="n"/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кор</t>
        </is>
      </c>
      <c r="V399" s="694">
        <f>IFERROR(V392/H392,"0")+IFERROR(V393/H393,"0")+IFERROR(V394/H394,"0")+IFERROR(V395/H395,"0")+IFERROR(V396/H396,"0")+IFERROR(V397/H397,"0")+IFERROR(V398/H398,"0")</f>
        <v/>
      </c>
      <c r="W399" s="694">
        <f>IFERROR(W392/H392,"0")+IFERROR(W393/H393,"0")+IFERROR(W394/H394,"0")+IFERROR(W395/H395,"0")+IFERROR(W396/H396,"0")+IFERROR(W397/H397,"0")+IFERROR(W398/H398,"0")</f>
        <v/>
      </c>
      <c r="X399" s="694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95" t="n"/>
      <c r="Z399" s="695" t="n"/>
    </row>
    <row r="400">
      <c r="A400" s="322" t="n"/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692" t="n"/>
      <c r="N400" s="693" t="inlineStr">
        <is>
          <t>Итого</t>
        </is>
      </c>
      <c r="O400" s="663" t="n"/>
      <c r="P400" s="663" t="n"/>
      <c r="Q400" s="663" t="n"/>
      <c r="R400" s="663" t="n"/>
      <c r="S400" s="663" t="n"/>
      <c r="T400" s="664" t="n"/>
      <c r="U400" s="43" t="inlineStr">
        <is>
          <t>кг</t>
        </is>
      </c>
      <c r="V400" s="694">
        <f>IFERROR(SUM(V392:V398),"0")</f>
        <v/>
      </c>
      <c r="W400" s="694">
        <f>IFERROR(SUM(W392:W398),"0")</f>
        <v/>
      </c>
      <c r="X400" s="43" t="n"/>
      <c r="Y400" s="695" t="n"/>
      <c r="Z400" s="695" t="n"/>
    </row>
    <row r="401" ht="14.25" customHeight="1">
      <c r="A401" s="338" t="inlineStr">
        <is>
          <t>Сырокопченые колбасы</t>
        </is>
      </c>
      <c r="B401" s="322" t="n"/>
      <c r="C401" s="322" t="n"/>
      <c r="D401" s="322" t="n"/>
      <c r="E401" s="322" t="n"/>
      <c r="F401" s="322" t="n"/>
      <c r="G401" s="322" t="n"/>
      <c r="H401" s="322" t="n"/>
      <c r="I401" s="322" t="n"/>
      <c r="J401" s="322" t="n"/>
      <c r="K401" s="322" t="n"/>
      <c r="L401" s="322" t="n"/>
      <c r="M401" s="322" t="n"/>
      <c r="N401" s="322" t="n"/>
      <c r="O401" s="322" t="n"/>
      <c r="P401" s="322" t="n"/>
      <c r="Q401" s="322" t="n"/>
      <c r="R401" s="322" t="n"/>
      <c r="S401" s="322" t="n"/>
      <c r="T401" s="322" t="n"/>
      <c r="U401" s="322" t="n"/>
      <c r="V401" s="322" t="n"/>
      <c r="W401" s="322" t="n"/>
      <c r="X401" s="322" t="n"/>
      <c r="Y401" s="338" t="n"/>
      <c r="Z401" s="338" t="n"/>
    </row>
    <row r="402" ht="27" customHeight="1">
      <c r="A402" s="64" t="inlineStr">
        <is>
          <t>SU003315</t>
        </is>
      </c>
      <c r="B402" s="64" t="inlineStr">
        <is>
          <t>P004036</t>
        </is>
      </c>
      <c r="C402" s="37" t="n">
        <v>4301040358</v>
      </c>
      <c r="D402" s="325" t="n">
        <v>4680115884571</v>
      </c>
      <c r="E402" s="655" t="n"/>
      <c r="F402" s="687" t="n">
        <v>0.1</v>
      </c>
      <c r="G402" s="38" t="n">
        <v>20</v>
      </c>
      <c r="H402" s="687" t="n">
        <v>2</v>
      </c>
      <c r="I402" s="687" t="n">
        <v>2.6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09" t="inlineStr">
        <is>
          <t>с/к колбасы «Ветчина Балыкбургская с мраморным балыком» ф/в 0,1 нарезка ТМ «Баварушка»</t>
        </is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>
        <is>
          <t>Новинка</t>
        </is>
      </c>
      <c r="AD402" s="71" t="n"/>
      <c r="BA402" s="287" t="inlineStr">
        <is>
          <t>КИ</t>
        </is>
      </c>
    </row>
    <row r="403">
      <c r="A403" s="333" t="n"/>
      <c r="B403" s="322" t="n"/>
      <c r="C403" s="322" t="n"/>
      <c r="D403" s="322" t="n"/>
      <c r="E403" s="322" t="n"/>
      <c r="F403" s="322" t="n"/>
      <c r="G403" s="322" t="n"/>
      <c r="H403" s="322" t="n"/>
      <c r="I403" s="322" t="n"/>
      <c r="J403" s="322" t="n"/>
      <c r="K403" s="322" t="n"/>
      <c r="L403" s="322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IFERROR(V402/H402,"0")</f>
        <v/>
      </c>
      <c r="W403" s="694">
        <f>IFERROR(W402/H402,"0")</f>
        <v/>
      </c>
      <c r="X403" s="694">
        <f>IFERROR(IF(X402="",0,X402),"0")</f>
        <v/>
      </c>
      <c r="Y403" s="695" t="n"/>
      <c r="Z403" s="695" t="n"/>
    </row>
    <row r="404">
      <c r="A404" s="322" t="n"/>
      <c r="B404" s="322" t="n"/>
      <c r="C404" s="322" t="n"/>
      <c r="D404" s="322" t="n"/>
      <c r="E404" s="322" t="n"/>
      <c r="F404" s="322" t="n"/>
      <c r="G404" s="322" t="n"/>
      <c r="H404" s="322" t="n"/>
      <c r="I404" s="322" t="n"/>
      <c r="J404" s="322" t="n"/>
      <c r="K404" s="322" t="n"/>
      <c r="L404" s="322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IFERROR(SUM(V402:V402),"0")</f>
        <v/>
      </c>
      <c r="W404" s="694">
        <f>IFERROR(SUM(W402:W402),"0")</f>
        <v/>
      </c>
      <c r="X404" s="43" t="n"/>
      <c r="Y404" s="695" t="n"/>
      <c r="Z404" s="695" t="n"/>
    </row>
    <row r="405" ht="14.25" customHeight="1">
      <c r="A405" s="338" t="inlineStr">
        <is>
          <t>Сыровяленые колбасы</t>
        </is>
      </c>
      <c r="B405" s="322" t="n"/>
      <c r="C405" s="322" t="n"/>
      <c r="D405" s="322" t="n"/>
      <c r="E405" s="322" t="n"/>
      <c r="F405" s="322" t="n"/>
      <c r="G405" s="322" t="n"/>
      <c r="H405" s="322" t="n"/>
      <c r="I405" s="322" t="n"/>
      <c r="J405" s="322" t="n"/>
      <c r="K405" s="322" t="n"/>
      <c r="L405" s="322" t="n"/>
      <c r="M405" s="322" t="n"/>
      <c r="N405" s="322" t="n"/>
      <c r="O405" s="322" t="n"/>
      <c r="P405" s="322" t="n"/>
      <c r="Q405" s="322" t="n"/>
      <c r="R405" s="322" t="n"/>
      <c r="S405" s="322" t="n"/>
      <c r="T405" s="322" t="n"/>
      <c r="U405" s="322" t="n"/>
      <c r="V405" s="322" t="n"/>
      <c r="W405" s="322" t="n"/>
      <c r="X405" s="322" t="n"/>
      <c r="Y405" s="338" t="n"/>
      <c r="Z405" s="338" t="n"/>
    </row>
    <row r="406" ht="27" customHeight="1">
      <c r="A406" s="64" t="inlineStr">
        <is>
          <t>SU003279</t>
        </is>
      </c>
      <c r="B406" s="64" t="inlineStr">
        <is>
          <t>P003773</t>
        </is>
      </c>
      <c r="C406" s="37" t="n">
        <v>4301170010</v>
      </c>
      <c r="D406" s="325" t="n">
        <v>4680115884090</v>
      </c>
      <c r="E406" s="655" t="n"/>
      <c r="F406" s="687" t="n">
        <v>0.11</v>
      </c>
      <c r="G406" s="38" t="n">
        <v>12</v>
      </c>
      <c r="H406" s="687" t="n">
        <v>1.32</v>
      </c>
      <c r="I406" s="687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0" t="inlineStr">
        <is>
          <t>с/в колбасы «Балыкбургская с мраморным балыком» ф/в 0,11 н/о ТМ «Баварушка»</t>
        </is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2.64</v>
      </c>
      <c r="W406" s="691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88" t="inlineStr">
        <is>
          <t>КИ</t>
        </is>
      </c>
    </row>
    <row r="407">
      <c r="A407" s="333" t="n"/>
      <c r="B407" s="322" t="n"/>
      <c r="C407" s="322" t="n"/>
      <c r="D407" s="322" t="n"/>
      <c r="E407" s="322" t="n"/>
      <c r="F407" s="322" t="n"/>
      <c r="G407" s="322" t="n"/>
      <c r="H407" s="322" t="n"/>
      <c r="I407" s="322" t="n"/>
      <c r="J407" s="322" t="n"/>
      <c r="K407" s="322" t="n"/>
      <c r="L407" s="322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322" t="n"/>
      <c r="B408" s="322" t="n"/>
      <c r="C408" s="322" t="n"/>
      <c r="D408" s="322" t="n"/>
      <c r="E408" s="322" t="n"/>
      <c r="F408" s="322" t="n"/>
      <c r="G408" s="322" t="n"/>
      <c r="H408" s="322" t="n"/>
      <c r="I408" s="322" t="n"/>
      <c r="J408" s="322" t="n"/>
      <c r="K408" s="322" t="n"/>
      <c r="L408" s="322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54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49" t="inlineStr">
        <is>
          <t>Дугушка</t>
        </is>
      </c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322" t="n"/>
      <c r="N410" s="322" t="n"/>
      <c r="O410" s="322" t="n"/>
      <c r="P410" s="322" t="n"/>
      <c r="Q410" s="322" t="n"/>
      <c r="R410" s="322" t="n"/>
      <c r="S410" s="322" t="n"/>
      <c r="T410" s="322" t="n"/>
      <c r="U410" s="322" t="n"/>
      <c r="V410" s="322" t="n"/>
      <c r="W410" s="322" t="n"/>
      <c r="X410" s="322" t="n"/>
      <c r="Y410" s="349" t="n"/>
      <c r="Z410" s="349" t="n"/>
    </row>
    <row r="411" ht="14.25" customHeight="1">
      <c r="A411" s="338" t="inlineStr">
        <is>
          <t>Вареные колбасы</t>
        </is>
      </c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322" t="n"/>
      <c r="N411" s="322" t="n"/>
      <c r="O411" s="322" t="n"/>
      <c r="P411" s="322" t="n"/>
      <c r="Q411" s="322" t="n"/>
      <c r="R411" s="322" t="n"/>
      <c r="S411" s="322" t="n"/>
      <c r="T411" s="322" t="n"/>
      <c r="U411" s="322" t="n"/>
      <c r="V411" s="322" t="n"/>
      <c r="W411" s="322" t="n"/>
      <c r="X411" s="322" t="n"/>
      <c r="Y411" s="338" t="n"/>
      <c r="Z411" s="338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25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89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25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0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25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1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25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2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25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3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25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25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1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25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10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25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7" t="inlineStr">
        <is>
          <t>КИ</t>
        </is>
      </c>
    </row>
    <row r="421">
      <c r="A421" s="333" t="n"/>
      <c r="B421" s="322" t="n"/>
      <c r="C421" s="322" t="n"/>
      <c r="D421" s="322" t="n"/>
      <c r="E421" s="322" t="n"/>
      <c r="F421" s="322" t="n"/>
      <c r="G421" s="322" t="n"/>
      <c r="H421" s="322" t="n"/>
      <c r="I421" s="322" t="n"/>
      <c r="J421" s="322" t="n"/>
      <c r="K421" s="322" t="n"/>
      <c r="L421" s="322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322" t="n"/>
      <c r="B422" s="322" t="n"/>
      <c r="C422" s="322" t="n"/>
      <c r="D422" s="322" t="n"/>
      <c r="E422" s="322" t="n"/>
      <c r="F422" s="322" t="n"/>
      <c r="G422" s="322" t="n"/>
      <c r="H422" s="322" t="n"/>
      <c r="I422" s="322" t="n"/>
      <c r="J422" s="322" t="n"/>
      <c r="K422" s="322" t="n"/>
      <c r="L422" s="322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38" t="inlineStr">
        <is>
          <t>Ветчины</t>
        </is>
      </c>
      <c r="B423" s="322" t="n"/>
      <c r="C423" s="322" t="n"/>
      <c r="D423" s="322" t="n"/>
      <c r="E423" s="322" t="n"/>
      <c r="F423" s="322" t="n"/>
      <c r="G423" s="322" t="n"/>
      <c r="H423" s="322" t="n"/>
      <c r="I423" s="322" t="n"/>
      <c r="J423" s="322" t="n"/>
      <c r="K423" s="322" t="n"/>
      <c r="L423" s="322" t="n"/>
      <c r="M423" s="322" t="n"/>
      <c r="N423" s="322" t="n"/>
      <c r="O423" s="322" t="n"/>
      <c r="P423" s="322" t="n"/>
      <c r="Q423" s="322" t="n"/>
      <c r="R423" s="322" t="n"/>
      <c r="S423" s="322" t="n"/>
      <c r="T423" s="322" t="n"/>
      <c r="U423" s="322" t="n"/>
      <c r="V423" s="322" t="n"/>
      <c r="W423" s="322" t="n"/>
      <c r="X423" s="322" t="n"/>
      <c r="Y423" s="338" t="n"/>
      <c r="Z423" s="338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25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0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170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25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1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>
      <c r="A426" s="333" t="n"/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322" t="n"/>
      <c r="B427" s="322" t="n"/>
      <c r="C427" s="322" t="n"/>
      <c r="D427" s="322" t="n"/>
      <c r="E427" s="322" t="n"/>
      <c r="F427" s="322" t="n"/>
      <c r="G427" s="322" t="n"/>
      <c r="H427" s="322" t="n"/>
      <c r="I427" s="322" t="n"/>
      <c r="J427" s="322" t="n"/>
      <c r="K427" s="322" t="n"/>
      <c r="L427" s="322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38" t="inlineStr">
        <is>
          <t>Копченые колбасы</t>
        </is>
      </c>
      <c r="B428" s="322" t="n"/>
      <c r="C428" s="322" t="n"/>
      <c r="D428" s="322" t="n"/>
      <c r="E428" s="322" t="n"/>
      <c r="F428" s="322" t="n"/>
      <c r="G428" s="322" t="n"/>
      <c r="H428" s="322" t="n"/>
      <c r="I428" s="322" t="n"/>
      <c r="J428" s="322" t="n"/>
      <c r="K428" s="322" t="n"/>
      <c r="L428" s="322" t="n"/>
      <c r="M428" s="322" t="n"/>
      <c r="N428" s="322" t="n"/>
      <c r="O428" s="322" t="n"/>
      <c r="P428" s="322" t="n"/>
      <c r="Q428" s="322" t="n"/>
      <c r="R428" s="322" t="n"/>
      <c r="S428" s="322" t="n"/>
      <c r="T428" s="322" t="n"/>
      <c r="U428" s="322" t="n"/>
      <c r="V428" s="322" t="n"/>
      <c r="W428" s="322" t="n"/>
      <c r="X428" s="322" t="n"/>
      <c r="Y428" s="338" t="n"/>
      <c r="Z428" s="338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25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230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0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25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100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1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25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25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5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3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25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26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25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27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3" t="n"/>
      <c r="B435" s="322" t="n"/>
      <c r="C435" s="322" t="n"/>
      <c r="D435" s="322" t="n"/>
      <c r="E435" s="322" t="n"/>
      <c r="F435" s="322" t="n"/>
      <c r="G435" s="322" t="n"/>
      <c r="H435" s="322" t="n"/>
      <c r="I435" s="322" t="n"/>
      <c r="J435" s="322" t="n"/>
      <c r="K435" s="322" t="n"/>
      <c r="L435" s="322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322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38" t="inlineStr">
        <is>
          <t>Сосиски</t>
        </is>
      </c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322" t="n"/>
      <c r="N437" s="322" t="n"/>
      <c r="O437" s="322" t="n"/>
      <c r="P437" s="322" t="n"/>
      <c r="Q437" s="322" t="n"/>
      <c r="R437" s="322" t="n"/>
      <c r="S437" s="322" t="n"/>
      <c r="T437" s="322" t="n"/>
      <c r="U437" s="322" t="n"/>
      <c r="V437" s="322" t="n"/>
      <c r="W437" s="322" t="n"/>
      <c r="X437" s="322" t="n"/>
      <c r="Y437" s="338" t="n"/>
      <c r="Z437" s="338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25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8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25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2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7" t="inlineStr">
        <is>
          <t>КИ</t>
        </is>
      </c>
    </row>
    <row r="440">
      <c r="A440" s="333" t="n"/>
      <c r="B440" s="322" t="n"/>
      <c r="C440" s="322" t="n"/>
      <c r="D440" s="322" t="n"/>
      <c r="E440" s="322" t="n"/>
      <c r="F440" s="322" t="n"/>
      <c r="G440" s="322" t="n"/>
      <c r="H440" s="322" t="n"/>
      <c r="I440" s="322" t="n"/>
      <c r="J440" s="322" t="n"/>
      <c r="K440" s="322" t="n"/>
      <c r="L440" s="322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322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54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49" t="inlineStr">
        <is>
          <t>Зареченские продукты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49" t="n"/>
      <c r="Z443" s="349" t="n"/>
    </row>
    <row r="444" ht="14.25" customHeight="1">
      <c r="A444" s="338" t="inlineStr">
        <is>
          <t>Вареные колбасы</t>
        </is>
      </c>
      <c r="B444" s="322" t="n"/>
      <c r="C444" s="322" t="n"/>
      <c r="D444" s="322" t="n"/>
      <c r="E444" s="322" t="n"/>
      <c r="F444" s="322" t="n"/>
      <c r="G444" s="322" t="n"/>
      <c r="H444" s="322" t="n"/>
      <c r="I444" s="322" t="n"/>
      <c r="J444" s="322" t="n"/>
      <c r="K444" s="322" t="n"/>
      <c r="L444" s="322" t="n"/>
      <c r="M444" s="322" t="n"/>
      <c r="N444" s="322" t="n"/>
      <c r="O444" s="322" t="n"/>
      <c r="P444" s="322" t="n"/>
      <c r="Q444" s="322" t="n"/>
      <c r="R444" s="322" t="n"/>
      <c r="S444" s="322" t="n"/>
      <c r="T444" s="322" t="n"/>
      <c r="U444" s="322" t="n"/>
      <c r="V444" s="322" t="n"/>
      <c r="W444" s="322" t="n"/>
      <c r="X444" s="322" t="n"/>
      <c r="Y444" s="338" t="n"/>
      <c r="Z444" s="338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25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0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8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25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1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9" t="inlineStr">
        <is>
          <t>КИ</t>
        </is>
      </c>
    </row>
    <row r="447">
      <c r="A447" s="333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322" t="n"/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38" t="inlineStr">
        <is>
          <t>Ветчины</t>
        </is>
      </c>
      <c r="B449" s="322" t="n"/>
      <c r="C449" s="322" t="n"/>
      <c r="D449" s="322" t="n"/>
      <c r="E449" s="322" t="n"/>
      <c r="F449" s="322" t="n"/>
      <c r="G449" s="322" t="n"/>
      <c r="H449" s="322" t="n"/>
      <c r="I449" s="322" t="n"/>
      <c r="J449" s="322" t="n"/>
      <c r="K449" s="322" t="n"/>
      <c r="L449" s="322" t="n"/>
      <c r="M449" s="322" t="n"/>
      <c r="N449" s="322" t="n"/>
      <c r="O449" s="322" t="n"/>
      <c r="P449" s="322" t="n"/>
      <c r="Q449" s="322" t="n"/>
      <c r="R449" s="322" t="n"/>
      <c r="S449" s="322" t="n"/>
      <c r="T449" s="322" t="n"/>
      <c r="U449" s="322" t="n"/>
      <c r="V449" s="322" t="n"/>
      <c r="W449" s="322" t="n"/>
      <c r="X449" s="322" t="n"/>
      <c r="Y449" s="338" t="n"/>
      <c r="Z449" s="338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25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2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0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25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3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1" t="inlineStr">
        <is>
          <t>КИ</t>
        </is>
      </c>
    </row>
    <row r="452">
      <c r="A452" s="333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322" t="n"/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38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38" t="n"/>
      <c r="Z454" s="338" t="n"/>
    </row>
    <row r="455" ht="27" customHeight="1">
      <c r="A455" s="64" t="inlineStr">
        <is>
          <t>SU002856</t>
        </is>
      </c>
      <c r="B455" s="64" t="inlineStr">
        <is>
          <t>P003257</t>
        </is>
      </c>
      <c r="C455" s="37" t="n">
        <v>4301031200</v>
      </c>
      <c r="D455" s="325" t="n">
        <v>4640242180489</v>
      </c>
      <c r="E455" s="655" t="n"/>
      <c r="F455" s="687" t="n">
        <v>0.28</v>
      </c>
      <c r="G455" s="38" t="n">
        <v>6</v>
      </c>
      <c r="H455" s="687" t="n">
        <v>1.68</v>
      </c>
      <c r="I455" s="687" t="n">
        <v>1.84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8" t="n">
        <v>40</v>
      </c>
      <c r="N455" s="934" t="inlineStr">
        <is>
          <t>В/к колбасы «Сервелат Рижский» срез Фикс.вес 0,28 Фиброуз в/у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IFERROR(IF(W455=0,"",ROUNDUP(W455/H455,0)*0.00502),"")</f>
        <v/>
      </c>
      <c r="Y455" s="69" t="inlineStr"/>
      <c r="Z455" s="70" t="inlineStr">
        <is>
          <t>Новинка</t>
        </is>
      </c>
      <c r="AD455" s="71" t="n"/>
      <c r="BA455" s="312" t="inlineStr">
        <is>
          <t>КИ</t>
        </is>
      </c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25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5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3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25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6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4" t="inlineStr">
        <is>
          <t>КИ</t>
        </is>
      </c>
    </row>
    <row r="458" ht="27" customHeight="1">
      <c r="A458" s="64" t="inlineStr">
        <is>
          <t>SU002855</t>
        </is>
      </c>
      <c r="B458" s="64" t="inlineStr">
        <is>
          <t>P003261</t>
        </is>
      </c>
      <c r="C458" s="37" t="n">
        <v>4301031203</v>
      </c>
      <c r="D458" s="325" t="n">
        <v>4640242180908</v>
      </c>
      <c r="E458" s="655" t="n"/>
      <c r="F458" s="687" t="n">
        <v>0.28</v>
      </c>
      <c r="G458" s="38" t="n">
        <v>6</v>
      </c>
      <c r="H458" s="687" t="n">
        <v>1.68</v>
      </c>
      <c r="I458" s="687" t="n">
        <v>1.81</v>
      </c>
      <c r="J458" s="38" t="n">
        <v>234</v>
      </c>
      <c r="K458" s="38" t="inlineStr">
        <is>
          <t>18</t>
        </is>
      </c>
      <c r="L458" s="39" t="inlineStr">
        <is>
          <t>СК2</t>
        </is>
      </c>
      <c r="M458" s="38" t="n">
        <v>40</v>
      </c>
      <c r="N458" s="937" t="inlineStr">
        <is>
          <t>Копченые колбасы «Сервелат Пражский» срез Фикс.вес 0,28 фиброуз в/у ТМ «Зареченские»</t>
        </is>
      </c>
      <c r="O458" s="689" t="n"/>
      <c r="P458" s="689" t="n"/>
      <c r="Q458" s="689" t="n"/>
      <c r="R458" s="655" t="n"/>
      <c r="S458" s="40" t="inlineStr"/>
      <c r="T458" s="40" t="inlineStr"/>
      <c r="U458" s="41" t="inlineStr">
        <is>
          <t>кг</t>
        </is>
      </c>
      <c r="V458" s="690" t="n">
        <v>0</v>
      </c>
      <c r="W458" s="691">
        <f>IFERROR(IF(V458="",0,CEILING((V458/$H458),1)*$H458),"")</f>
        <v/>
      </c>
      <c r="X458" s="42">
        <f>IFERROR(IF(W458=0,"",ROUNDUP(W458/H458,0)*0.00502),"")</f>
        <v/>
      </c>
      <c r="Y458" s="69" t="inlineStr"/>
      <c r="Z458" s="70" t="inlineStr"/>
      <c r="AD458" s="71" t="n"/>
      <c r="BA458" s="315" t="inlineStr">
        <is>
          <t>КИ</t>
        </is>
      </c>
    </row>
    <row r="459">
      <c r="A459" s="333" t="n"/>
      <c r="B459" s="322" t="n"/>
      <c r="C459" s="322" t="n"/>
      <c r="D459" s="322" t="n"/>
      <c r="E459" s="322" t="n"/>
      <c r="F459" s="322" t="n"/>
      <c r="G459" s="322" t="n"/>
      <c r="H459" s="322" t="n"/>
      <c r="I459" s="322" t="n"/>
      <c r="J459" s="322" t="n"/>
      <c r="K459" s="322" t="n"/>
      <c r="L459" s="322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кор</t>
        </is>
      </c>
      <c r="V459" s="694">
        <f>IFERROR(V455/H455,"0")+IFERROR(V456/H456,"0")+IFERROR(V457/H457,"0")+IFERROR(V458/H458,"0")</f>
        <v/>
      </c>
      <c r="W459" s="694">
        <f>IFERROR(W455/H455,"0")+IFERROR(W456/H456,"0")+IFERROR(W457/H457,"0")+IFERROR(W458/H458,"0")</f>
        <v/>
      </c>
      <c r="X459" s="694">
        <f>IFERROR(IF(X455="",0,X455),"0")+IFERROR(IF(X456="",0,X456),"0")+IFERROR(IF(X457="",0,X457),"0")+IFERROR(IF(X458="",0,X458),"0")</f>
        <v/>
      </c>
      <c r="Y459" s="695" t="n"/>
      <c r="Z459" s="695" t="n"/>
    </row>
    <row r="460">
      <c r="A460" s="322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92" t="n"/>
      <c r="N460" s="693" t="inlineStr">
        <is>
          <t>Итого</t>
        </is>
      </c>
      <c r="O460" s="663" t="n"/>
      <c r="P460" s="663" t="n"/>
      <c r="Q460" s="663" t="n"/>
      <c r="R460" s="663" t="n"/>
      <c r="S460" s="663" t="n"/>
      <c r="T460" s="664" t="n"/>
      <c r="U460" s="43" t="inlineStr">
        <is>
          <t>кг</t>
        </is>
      </c>
      <c r="V460" s="694">
        <f>IFERROR(SUM(V455:V458),"0")</f>
        <v/>
      </c>
      <c r="W460" s="694">
        <f>IFERROR(SUM(W455:W458),"0")</f>
        <v/>
      </c>
      <c r="X460" s="43" t="n"/>
      <c r="Y460" s="695" t="n"/>
      <c r="Z460" s="695" t="n"/>
    </row>
    <row r="461" ht="14.25" customHeight="1">
      <c r="A461" s="338" t="inlineStr">
        <is>
          <t>Сосиски</t>
        </is>
      </c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322" t="n"/>
      <c r="N461" s="322" t="n"/>
      <c r="O461" s="322" t="n"/>
      <c r="P461" s="322" t="n"/>
      <c r="Q461" s="322" t="n"/>
      <c r="R461" s="322" t="n"/>
      <c r="S461" s="322" t="n"/>
      <c r="T461" s="322" t="n"/>
      <c r="U461" s="322" t="n"/>
      <c r="V461" s="322" t="n"/>
      <c r="W461" s="322" t="n"/>
      <c r="X461" s="322" t="n"/>
      <c r="Y461" s="338" t="n"/>
      <c r="Z461" s="338" t="n"/>
    </row>
    <row r="462" ht="27" customHeight="1">
      <c r="A462" s="64" t="inlineStr">
        <is>
          <t>SU002812</t>
        </is>
      </c>
      <c r="B462" s="64" t="inlineStr">
        <is>
          <t>P003218</t>
        </is>
      </c>
      <c r="C462" s="37" t="n">
        <v>4301051390</v>
      </c>
      <c r="D462" s="325" t="n">
        <v>4640242181233</v>
      </c>
      <c r="E462" s="655" t="n"/>
      <c r="F462" s="687" t="n">
        <v>0.3</v>
      </c>
      <c r="G462" s="38" t="n">
        <v>6</v>
      </c>
      <c r="H462" s="687" t="n">
        <v>1.8</v>
      </c>
      <c r="I462" s="687" t="n">
        <v>1.984</v>
      </c>
      <c r="J462" s="38" t="n">
        <v>234</v>
      </c>
      <c r="K462" s="38" t="inlineStr">
        <is>
          <t>18</t>
        </is>
      </c>
      <c r="L462" s="39" t="inlineStr">
        <is>
          <t>СК2</t>
        </is>
      </c>
      <c r="M462" s="38" t="n">
        <v>40</v>
      </c>
      <c r="N462" s="938" t="inlineStr">
        <is>
          <t>Сосиски «Датские» Фикс.вес 0,3 П/а мгс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IFERROR(IF(W462=0,"",ROUNDUP(W462/H462,0)*0.00502),"")</f>
        <v/>
      </c>
      <c r="Y462" s="69" t="inlineStr"/>
      <c r="Z462" s="70" t="inlineStr">
        <is>
          <t>Новинка</t>
        </is>
      </c>
      <c r="AD462" s="71" t="n"/>
      <c r="BA462" s="316" t="inlineStr">
        <is>
          <t>КИ</t>
        </is>
      </c>
    </row>
    <row r="463" ht="27" customHeight="1">
      <c r="A463" s="64" t="inlineStr">
        <is>
          <t>SU002922</t>
        </is>
      </c>
      <c r="B463" s="64" t="inlineStr">
        <is>
          <t>P003358</t>
        </is>
      </c>
      <c r="C463" s="37" t="n">
        <v>4301051448</v>
      </c>
      <c r="D463" s="325" t="n">
        <v>4640242181226</v>
      </c>
      <c r="E463" s="655" t="n"/>
      <c r="F463" s="687" t="n">
        <v>0.3</v>
      </c>
      <c r="G463" s="38" t="n">
        <v>6</v>
      </c>
      <c r="H463" s="687" t="n">
        <v>1.8</v>
      </c>
      <c r="I463" s="687" t="n">
        <v>1.972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30</v>
      </c>
      <c r="N463" s="939" t="inlineStr">
        <is>
          <t>Сосиски «Сочные» Фикс.Вес 0,3 п/а ТМ «Зареченские»</t>
        </is>
      </c>
      <c r="O463" s="689" t="n"/>
      <c r="P463" s="689" t="n"/>
      <c r="Q463" s="689" t="n"/>
      <c r="R463" s="655" t="n"/>
      <c r="S463" s="40" t="inlineStr"/>
      <c r="T463" s="40" t="inlineStr"/>
      <c r="U463" s="41" t="inlineStr">
        <is>
          <t>кг</t>
        </is>
      </c>
      <c r="V463" s="690" t="n">
        <v>0</v>
      </c>
      <c r="W463" s="69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>
        <is>
          <t>Новинка</t>
        </is>
      </c>
      <c r="AD463" s="71" t="n"/>
      <c r="BA463" s="317" t="inlineStr">
        <is>
          <t>КИ</t>
        </is>
      </c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25" t="n">
        <v>4680115880870</v>
      </c>
      <c r="E464" s="655" t="n"/>
      <c r="F464" s="687" t="n">
        <v>1.3</v>
      </c>
      <c r="G464" s="38" t="n">
        <v>6</v>
      </c>
      <c r="H464" s="687" t="n">
        <v>7.8</v>
      </c>
      <c r="I464" s="687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9" t="n"/>
      <c r="P464" s="689" t="n"/>
      <c r="Q464" s="689" t="n"/>
      <c r="R464" s="655" t="n"/>
      <c r="S464" s="40" t="inlineStr"/>
      <c r="T464" s="40" t="inlineStr"/>
      <c r="U464" s="41" t="inlineStr">
        <is>
          <t>кг</t>
        </is>
      </c>
      <c r="V464" s="690" t="n">
        <v>260</v>
      </c>
      <c r="W464" s="69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25" t="n">
        <v>4640242180540</v>
      </c>
      <c r="E465" s="655" t="n"/>
      <c r="F465" s="687" t="n">
        <v>1.3</v>
      </c>
      <c r="G465" s="38" t="n">
        <v>6</v>
      </c>
      <c r="H465" s="687" t="n">
        <v>7.8</v>
      </c>
      <c r="I465" s="687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41" t="inlineStr">
        <is>
          <t>Сосиски «Сочные» Весовой п/а ТМ «Зареченские»</t>
        </is>
      </c>
      <c r="O465" s="689" t="n"/>
      <c r="P465" s="689" t="n"/>
      <c r="Q465" s="689" t="n"/>
      <c r="R465" s="655" t="n"/>
      <c r="S465" s="40" t="inlineStr"/>
      <c r="T465" s="40" t="inlineStr"/>
      <c r="U465" s="41" t="inlineStr">
        <is>
          <t>кг</t>
        </is>
      </c>
      <c r="V465" s="690" t="n">
        <v>0</v>
      </c>
      <c r="W465" s="69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25" t="n">
        <v>4640242180557</v>
      </c>
      <c r="E466" s="655" t="n"/>
      <c r="F466" s="687" t="n">
        <v>0.5</v>
      </c>
      <c r="G466" s="38" t="n">
        <v>6</v>
      </c>
      <c r="H466" s="687" t="n">
        <v>3</v>
      </c>
      <c r="I466" s="687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42" t="inlineStr">
        <is>
          <t>Сосиски «Сочные» Фикс.вес 0,5 п/а ТМ «Зареченские»</t>
        </is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33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IFERROR(V462/H462,"0")+IFERROR(V463/H463,"0")+IFERROR(V464/H464,"0")+IFERROR(V465/H465,"0")+IFERROR(V466/H466,"0")</f>
        <v/>
      </c>
      <c r="W467" s="694">
        <f>IFERROR(W462/H462,"0")+IFERROR(W463/H463,"0")+IFERROR(W464/H464,"0")+IFERROR(W465/H465,"0")+IFERROR(W466/H466,"0")</f>
        <v/>
      </c>
      <c r="X467" s="694">
        <f>IFERROR(IF(X462="",0,X462),"0")+IFERROR(IF(X463="",0,X463),"0")+IFERROR(IF(X464="",0,X464),"0")+IFERROR(IF(X465="",0,X465),"0")+IFERROR(IF(X466="",0,X466),"0")</f>
        <v/>
      </c>
      <c r="Y467" s="695" t="n"/>
      <c r="Z467" s="695" t="n"/>
    </row>
    <row r="468">
      <c r="A468" s="322" t="n"/>
      <c r="B468" s="322" t="n"/>
      <c r="C468" s="322" t="n"/>
      <c r="D468" s="322" t="n"/>
      <c r="E468" s="322" t="n"/>
      <c r="F468" s="322" t="n"/>
      <c r="G468" s="322" t="n"/>
      <c r="H468" s="322" t="n"/>
      <c r="I468" s="322" t="n"/>
      <c r="J468" s="322" t="n"/>
      <c r="K468" s="322" t="n"/>
      <c r="L468" s="322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IFERROR(SUM(V462:V466),"0")</f>
        <v/>
      </c>
      <c r="W468" s="694">
        <f>IFERROR(SUM(W462:W466),"0")</f>
        <v/>
      </c>
      <c r="X468" s="43" t="n"/>
      <c r="Y468" s="695" t="n"/>
      <c r="Z468" s="695" t="n"/>
    </row>
    <row r="469" ht="15" customHeight="1">
      <c r="A469" s="337" t="n"/>
      <c r="B469" s="322" t="n"/>
      <c r="C469" s="322" t="n"/>
      <c r="D469" s="322" t="n"/>
      <c r="E469" s="322" t="n"/>
      <c r="F469" s="322" t="n"/>
      <c r="G469" s="322" t="n"/>
      <c r="H469" s="322" t="n"/>
      <c r="I469" s="322" t="n"/>
      <c r="J469" s="322" t="n"/>
      <c r="K469" s="322" t="n"/>
      <c r="L469" s="322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/>
      </c>
      <c r="W469" s="694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/>
      </c>
      <c r="X469" s="43" t="n"/>
      <c r="Y469" s="695" t="n"/>
      <c r="Z469" s="695" t="n"/>
    </row>
    <row r="470">
      <c r="A470" s="322" t="n"/>
      <c r="B470" s="322" t="n"/>
      <c r="C470" s="322" t="n"/>
      <c r="D470" s="322" t="n"/>
      <c r="E470" s="322" t="n"/>
      <c r="F470" s="322" t="n"/>
      <c r="G470" s="322" t="n"/>
      <c r="H470" s="322" t="n"/>
      <c r="I470" s="322" t="n"/>
      <c r="J470" s="322" t="n"/>
      <c r="K470" s="322" t="n"/>
      <c r="L470" s="322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/>
      </c>
      <c r="X470" s="43" t="n"/>
      <c r="Y470" s="695" t="n"/>
      <c r="Z470" s="695" t="n"/>
    </row>
    <row r="471">
      <c r="A471" s="322" t="n"/>
      <c r="B471" s="322" t="n"/>
      <c r="C471" s="322" t="n"/>
      <c r="D471" s="322" t="n"/>
      <c r="E471" s="322" t="n"/>
      <c r="F471" s="322" t="n"/>
      <c r="G471" s="322" t="n"/>
      <c r="H471" s="322" t="n"/>
      <c r="I471" s="322" t="n"/>
      <c r="J471" s="322" t="n"/>
      <c r="K471" s="322" t="n"/>
      <c r="L471" s="322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/>
      </c>
      <c r="X471" s="43" t="n"/>
      <c r="Y471" s="695" t="n"/>
      <c r="Z471" s="695" t="n"/>
    </row>
    <row r="472">
      <c r="A472" s="322" t="n"/>
      <c r="B472" s="322" t="n"/>
      <c r="C472" s="322" t="n"/>
      <c r="D472" s="322" t="n"/>
      <c r="E472" s="322" t="n"/>
      <c r="F472" s="322" t="n"/>
      <c r="G472" s="322" t="n"/>
      <c r="H472" s="322" t="n"/>
      <c r="I472" s="322" t="n"/>
      <c r="J472" s="322" t="n"/>
      <c r="K472" s="322" t="n"/>
      <c r="L472" s="322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322" t="n"/>
      <c r="B473" s="322" t="n"/>
      <c r="C473" s="322" t="n"/>
      <c r="D473" s="322" t="n"/>
      <c r="E473" s="322" t="n"/>
      <c r="F473" s="322" t="n"/>
      <c r="G473" s="322" t="n"/>
      <c r="H473" s="322" t="n"/>
      <c r="I473" s="322" t="n"/>
      <c r="J473" s="322" t="n"/>
      <c r="K473" s="322" t="n"/>
      <c r="L473" s="322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/>
      </c>
      <c r="W473" s="694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/>
      </c>
      <c r="X473" s="43" t="n"/>
      <c r="Y473" s="695" t="n"/>
      <c r="Z473" s="695" t="n"/>
    </row>
    <row r="474" ht="14.25" customHeight="1">
      <c r="A474" s="322" t="n"/>
      <c r="B474" s="322" t="n"/>
      <c r="C474" s="322" t="n"/>
      <c r="D474" s="322" t="n"/>
      <c r="E474" s="322" t="n"/>
      <c r="F474" s="322" t="n"/>
      <c r="G474" s="322" t="n"/>
      <c r="H474" s="322" t="n"/>
      <c r="I474" s="322" t="n"/>
      <c r="J474" s="322" t="n"/>
      <c r="K474" s="322" t="n"/>
      <c r="L474" s="322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21" t="inlineStr">
        <is>
          <t>Ядрена копоть</t>
        </is>
      </c>
      <c r="C476" s="321" t="inlineStr">
        <is>
          <t>Вязанка</t>
        </is>
      </c>
      <c r="D476" s="944" t="n"/>
      <c r="E476" s="944" t="n"/>
      <c r="F476" s="945" t="n"/>
      <c r="G476" s="321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4" t="n"/>
      <c r="N476" s="945" t="n"/>
      <c r="O476" s="321" t="inlineStr">
        <is>
          <t>Особый рецепт</t>
        </is>
      </c>
      <c r="P476" s="945" t="n"/>
      <c r="Q476" s="321" t="inlineStr">
        <is>
          <t>Баварушка</t>
        </is>
      </c>
      <c r="R476" s="945" t="n"/>
      <c r="S476" s="321" t="inlineStr">
        <is>
          <t>Дугушка</t>
        </is>
      </c>
      <c r="T476" s="321" t="inlineStr">
        <is>
          <t>Зареченские</t>
        </is>
      </c>
      <c r="U476" s="322" t="n"/>
      <c r="Z476" s="61" t="n"/>
      <c r="AC476" s="322" t="n"/>
    </row>
    <row r="477" ht="14.25" customHeight="1" thickTop="1">
      <c r="A477" s="323" t="inlineStr">
        <is>
          <t>СЕРИЯ</t>
        </is>
      </c>
      <c r="B477" s="321" t="inlineStr">
        <is>
          <t>Ядрена копоть</t>
        </is>
      </c>
      <c r="C477" s="321" t="inlineStr">
        <is>
          <t>Столичная</t>
        </is>
      </c>
      <c r="D477" s="321" t="inlineStr">
        <is>
          <t>Классическая</t>
        </is>
      </c>
      <c r="E477" s="321" t="inlineStr">
        <is>
          <t>Вязанка</t>
        </is>
      </c>
      <c r="F477" s="321" t="inlineStr">
        <is>
          <t>Сливушки</t>
        </is>
      </c>
      <c r="G477" s="321" t="inlineStr">
        <is>
          <t>Золоченная в печи</t>
        </is>
      </c>
      <c r="H477" s="321" t="inlineStr">
        <is>
          <t>Мясорубская</t>
        </is>
      </c>
      <c r="I477" s="321" t="inlineStr">
        <is>
          <t>Сочинка</t>
        </is>
      </c>
      <c r="J477" s="321" t="inlineStr">
        <is>
          <t>Филедворская</t>
        </is>
      </c>
      <c r="K477" s="322" t="n"/>
      <c r="L477" s="321" t="inlineStr">
        <is>
          <t>Бордо</t>
        </is>
      </c>
      <c r="M477" s="321" t="inlineStr">
        <is>
          <t>Фирменная</t>
        </is>
      </c>
      <c r="N477" s="321" t="inlineStr">
        <is>
          <t>Бавария</t>
        </is>
      </c>
      <c r="O477" s="321" t="inlineStr">
        <is>
          <t>Особая</t>
        </is>
      </c>
      <c r="P477" s="321" t="inlineStr">
        <is>
          <t>Особая Без свинины</t>
        </is>
      </c>
      <c r="Q477" s="321" t="inlineStr">
        <is>
          <t>Филейбургская</t>
        </is>
      </c>
      <c r="R477" s="321" t="inlineStr">
        <is>
          <t>Балыкбургская</t>
        </is>
      </c>
      <c r="S477" s="321" t="inlineStr">
        <is>
          <t>Дугушка</t>
        </is>
      </c>
      <c r="T477" s="321" t="inlineStr">
        <is>
          <t>Зареченские продукты</t>
        </is>
      </c>
      <c r="U477" s="322" t="n"/>
      <c r="Z477" s="61" t="n"/>
      <c r="AC477" s="322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322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322" t="n"/>
      <c r="Z478" s="61" t="n"/>
      <c r="AC478" s="322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9" s="53">
        <f>IFERROR(W124*1,"0")+IFERROR(W125*1,"0")+IFERROR(W126*1,"0")</f>
        <v/>
      </c>
      <c r="G479" s="53">
        <f>IFERROR(W132*1,"0")+IFERROR(W133*1,"0")+IFERROR(W134*1,"0")</f>
        <v/>
      </c>
      <c r="H479" s="53">
        <f>IFERROR(W139*1,"0")+IFERROR(W140*1,"0")+IFERROR(W141*1,"0")+IFERROR(W142*1,"0")+IFERROR(W143*1,"0")+IFERROR(W144*1,"0")+IFERROR(W145*1,"0")+IFERROR(W146*1,"0")+IFERROR(W147*1,"0")</f>
        <v/>
      </c>
      <c r="I479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/>
      </c>
      <c r="J479" s="53">
        <f>IFERROR(W197*1,"0")</f>
        <v/>
      </c>
      <c r="K479" s="322" t="n"/>
      <c r="L479" s="53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M479" s="53">
        <f>IFERROR(W261*1,"0")+IFERROR(W262*1,"0")+IFERROR(W263*1,"0")+IFERROR(W264*1,"0")+IFERROR(W265*1,"0")+IFERROR(W266*1,"0")+IFERROR(W267*1,"0")+IFERROR(W271*1,"0")+IFERROR(W272*1,"0")</f>
        <v/>
      </c>
      <c r="N479" s="53">
        <f>IFERROR(W277*1,"0")+IFERROR(W281*1,"0")+IFERROR(W285*1,"0")+IFERROR(W289*1,"0")</f>
        <v/>
      </c>
      <c r="O479" s="53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/>
      </c>
      <c r="P479" s="53">
        <f>IFERROR(W322*1,"0")+IFERROR(W323*1,"0")+IFERROR(W324*1,"0")+IFERROR(W325*1,"0")+IFERROR(W329*1,"0")+IFERROR(W330*1,"0")+IFERROR(W334*1,"0")+IFERROR(W335*1,"0")+IFERROR(W336*1,"0")+IFERROR(W337*1,"0")+IFERROR(W341*1,"0")</f>
        <v/>
      </c>
      <c r="Q479" s="53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/>
      </c>
      <c r="R479" s="53">
        <f>IFERROR(W387*1,"0")+IFERROR(W388*1,"0")+IFERROR(W392*1,"0")+IFERROR(W393*1,"0")+IFERROR(W394*1,"0")+IFERROR(W395*1,"0")+IFERROR(W396*1,"0")+IFERROR(W397*1,"0")+IFERROR(W398*1,"0")+IFERROR(W402*1,"0")+IFERROR(W406*1,"0")</f>
        <v/>
      </c>
      <c r="S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T479" s="53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/>
      </c>
      <c r="U479" s="322" t="n"/>
      <c r="Z479" s="61" t="n"/>
      <c r="AC479" s="322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NOnpWKVn2nfKAe0h+2e2Q==" formatRows="1" sort="0" spinCount="100000" hashValue="2RrUv5wfGv/ZRv418KBmzT82qxh6vXroDqc9/o/vtmnkGcSH7qSfqQ2WNGwOzJDpQu/2vhvnzLzXM/4U7wpfgg=="/>
  <autoFilter ref="B18:X474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2">
    <mergeCell ref="A477:A478"/>
    <mergeCell ref="N144:R144"/>
    <mergeCell ref="C477:C478"/>
    <mergeCell ref="A196:X196"/>
    <mergeCell ref="N302:R302"/>
    <mergeCell ref="A367:X367"/>
    <mergeCell ref="D174:E174"/>
    <mergeCell ref="N258:T258"/>
    <mergeCell ref="N245:T245"/>
    <mergeCell ref="A36:M37"/>
    <mergeCell ref="N24:T24"/>
    <mergeCell ref="H9:I9"/>
    <mergeCell ref="N89:T89"/>
    <mergeCell ref="D281:E281"/>
    <mergeCell ref="N267:R267"/>
    <mergeCell ref="N453:T453"/>
    <mergeCell ref="D297:E297"/>
    <mergeCell ref="N93:R93"/>
    <mergeCell ref="N264:R264"/>
    <mergeCell ref="A154:M155"/>
    <mergeCell ref="D70:E70"/>
    <mergeCell ref="N462:R462"/>
    <mergeCell ref="D263:E263"/>
    <mergeCell ref="D312:E312"/>
    <mergeCell ref="A273:M274"/>
    <mergeCell ref="N170:R170"/>
    <mergeCell ref="D238:E238"/>
    <mergeCell ref="A365:M366"/>
    <mergeCell ref="N157:R157"/>
    <mergeCell ref="N262:R262"/>
    <mergeCell ref="D78:E78"/>
    <mergeCell ref="D134:E134"/>
    <mergeCell ref="A38:X38"/>
    <mergeCell ref="D205:E205"/>
    <mergeCell ref="A280:X280"/>
    <mergeCell ref="N455:R455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N457:R457"/>
    <mergeCell ref="D307:E307"/>
    <mergeCell ref="N400:T400"/>
    <mergeCell ref="N471:T471"/>
    <mergeCell ref="N30:R30"/>
    <mergeCell ref="D98:E98"/>
    <mergeCell ref="D73:E73"/>
    <mergeCell ref="N148:T148"/>
    <mergeCell ref="A275:X275"/>
    <mergeCell ref="N44:T44"/>
    <mergeCell ref="N166:T166"/>
    <mergeCell ref="A340:X340"/>
    <mergeCell ref="H5:L5"/>
    <mergeCell ref="N473:T473"/>
    <mergeCell ref="N448:T448"/>
    <mergeCell ref="N104:R104"/>
    <mergeCell ref="A383:M384"/>
    <mergeCell ref="N175:R175"/>
    <mergeCell ref="B17:B18"/>
    <mergeCell ref="A447:M448"/>
    <mergeCell ref="N106:R106"/>
    <mergeCell ref="A221:M222"/>
    <mergeCell ref="N56:R56"/>
    <mergeCell ref="T10:U10"/>
    <mergeCell ref="D124:E124"/>
    <mergeCell ref="A286:M287"/>
    <mergeCell ref="N323:R323"/>
    <mergeCell ref="D189:E189"/>
    <mergeCell ref="D360:E360"/>
    <mergeCell ref="D431:E431"/>
    <mergeCell ref="N331:T331"/>
    <mergeCell ref="D66:E66"/>
    <mergeCell ref="D126:E126"/>
    <mergeCell ref="N181:R181"/>
    <mergeCell ref="D197:E197"/>
    <mergeCell ref="N32:T32"/>
    <mergeCell ref="N381:R381"/>
    <mergeCell ref="N159:T159"/>
    <mergeCell ref="A122:X122"/>
    <mergeCell ref="N268:T268"/>
    <mergeCell ref="D289:E289"/>
    <mergeCell ref="N147:R147"/>
    <mergeCell ref="W17:W18"/>
    <mergeCell ref="N332:T332"/>
    <mergeCell ref="N459:T459"/>
    <mergeCell ref="A288:X288"/>
    <mergeCell ref="A112:M113"/>
    <mergeCell ref="N178:R178"/>
    <mergeCell ref="B477:B478"/>
    <mergeCell ref="D110:E110"/>
    <mergeCell ref="N463:R463"/>
    <mergeCell ref="D142:E142"/>
    <mergeCell ref="N49:R49"/>
    <mergeCell ref="N359:R359"/>
    <mergeCell ref="R6:S9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N421:T421"/>
    <mergeCell ref="A346:X346"/>
    <mergeCell ref="N173:R173"/>
    <mergeCell ref="D302:E302"/>
    <mergeCell ref="N408:T408"/>
    <mergeCell ref="D429:E429"/>
    <mergeCell ref="N271:R271"/>
    <mergeCell ref="A54:X54"/>
    <mergeCell ref="N94:R94"/>
    <mergeCell ref="N60:T60"/>
    <mergeCell ref="N336:R336"/>
    <mergeCell ref="N187:T187"/>
    <mergeCell ref="D208:E208"/>
    <mergeCell ref="AA17:AC18"/>
    <mergeCell ref="D379:E379"/>
    <mergeCell ref="N279:T279"/>
    <mergeCell ref="D300:E300"/>
    <mergeCell ref="N472:T472"/>
    <mergeCell ref="N422:T422"/>
    <mergeCell ref="D139:E139"/>
    <mergeCell ref="N125:R125"/>
    <mergeCell ref="D406:E406"/>
    <mergeCell ref="N45:T45"/>
    <mergeCell ref="N343:T343"/>
    <mergeCell ref="N218:T218"/>
    <mergeCell ref="N176:R176"/>
    <mergeCell ref="N347:R347"/>
    <mergeCell ref="N412:R412"/>
    <mergeCell ref="N193:T193"/>
    <mergeCell ref="D214:E214"/>
    <mergeCell ref="N64:R64"/>
    <mergeCell ref="N191:R191"/>
    <mergeCell ref="N362:R362"/>
    <mergeCell ref="D28:E28"/>
    <mergeCell ref="A100:M101"/>
    <mergeCell ref="D313:E313"/>
    <mergeCell ref="A81:M82"/>
    <mergeCell ref="N364:R364"/>
    <mergeCell ref="N220:R220"/>
    <mergeCell ref="D236:E236"/>
    <mergeCell ref="D117:E117"/>
    <mergeCell ref="D92:E92"/>
    <mergeCell ref="D55:E55"/>
    <mergeCell ref="D30:E30"/>
    <mergeCell ref="N413:R413"/>
    <mergeCell ref="D353:E353"/>
    <mergeCell ref="D432:E432"/>
    <mergeCell ref="D67:E67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N75:R75"/>
    <mergeCell ref="D356:E356"/>
    <mergeCell ref="N298:R298"/>
    <mergeCell ref="J477:J478"/>
    <mergeCell ref="L477:L478"/>
    <mergeCell ref="D145:E145"/>
    <mergeCell ref="D387:E387"/>
    <mergeCell ref="D272:E272"/>
    <mergeCell ref="D210:E210"/>
    <mergeCell ref="D381:E381"/>
    <mergeCell ref="D8:L8"/>
    <mergeCell ref="N287:T287"/>
    <mergeCell ref="D308:E308"/>
    <mergeCell ref="A469:M474"/>
    <mergeCell ref="N39:R39"/>
    <mergeCell ref="N371:R371"/>
    <mergeCell ref="N337:R337"/>
    <mergeCell ref="A91:X91"/>
    <mergeCell ref="D87:E87"/>
    <mergeCell ref="D209:E209"/>
    <mergeCell ref="D147:E147"/>
    <mergeCell ref="D380:E380"/>
    <mergeCell ref="A156:X156"/>
    <mergeCell ref="N402:R402"/>
    <mergeCell ref="N116:R116"/>
    <mergeCell ref="D301:E301"/>
    <mergeCell ref="D445:E445"/>
    <mergeCell ref="A454:X454"/>
    <mergeCell ref="N352:R352"/>
    <mergeCell ref="N103:R103"/>
    <mergeCell ref="D224:E224"/>
    <mergeCell ref="A293:X293"/>
    <mergeCell ref="D211:E211"/>
    <mergeCell ref="D382:E382"/>
    <mergeCell ref="D1:F1"/>
    <mergeCell ref="A391:X391"/>
    <mergeCell ref="N466:R466"/>
    <mergeCell ref="N282:T282"/>
    <mergeCell ref="N210:R210"/>
    <mergeCell ref="J17:J18"/>
    <mergeCell ref="A328:X328"/>
    <mergeCell ref="L17:L18"/>
    <mergeCell ref="A284:X284"/>
    <mergeCell ref="N226:R226"/>
    <mergeCell ref="A127:M128"/>
    <mergeCell ref="N290:T290"/>
    <mergeCell ref="D334:E334"/>
    <mergeCell ref="N65:R65"/>
    <mergeCell ref="N363:R363"/>
    <mergeCell ref="N192:R192"/>
    <mergeCell ref="N434:R434"/>
    <mergeCell ref="N17:R18"/>
    <mergeCell ref="N355:R355"/>
    <mergeCell ref="N415:R415"/>
    <mergeCell ref="A166:M167"/>
    <mergeCell ref="O6:P6"/>
    <mergeCell ref="N63:R63"/>
    <mergeCell ref="N134:R134"/>
    <mergeCell ref="N243:R243"/>
    <mergeCell ref="N50:R50"/>
    <mergeCell ref="D31:E31"/>
    <mergeCell ref="N357:R357"/>
    <mergeCell ref="D158:E158"/>
    <mergeCell ref="D329:E329"/>
    <mergeCell ref="A409:X409"/>
    <mergeCell ref="N236:R236"/>
    <mergeCell ref="D77:E77"/>
    <mergeCell ref="N429:R429"/>
    <mergeCell ref="D108:E108"/>
    <mergeCell ref="D375:E375"/>
    <mergeCell ref="D369:E369"/>
    <mergeCell ref="I17:I18"/>
    <mergeCell ref="D141:E141"/>
    <mergeCell ref="A321:X321"/>
    <mergeCell ref="D306:E306"/>
    <mergeCell ref="T12:U12"/>
    <mergeCell ref="N51:T51"/>
    <mergeCell ref="D72:E72"/>
    <mergeCell ref="N239:T239"/>
    <mergeCell ref="N368:R368"/>
    <mergeCell ref="D235:E235"/>
    <mergeCell ref="A342:M343"/>
    <mergeCell ref="D451:E451"/>
    <mergeCell ref="D255:E255"/>
    <mergeCell ref="A23:M24"/>
    <mergeCell ref="N278:T278"/>
    <mergeCell ref="N78:R78"/>
    <mergeCell ref="O11:P11"/>
    <mergeCell ref="N205:R205"/>
    <mergeCell ref="D322:E322"/>
    <mergeCell ref="A201:X201"/>
    <mergeCell ref="A6:C6"/>
    <mergeCell ref="N124:R124"/>
    <mergeCell ref="N118:R118"/>
    <mergeCell ref="A245:M246"/>
    <mergeCell ref="N360:R360"/>
    <mergeCell ref="AD17:AD18"/>
    <mergeCell ref="N142:R142"/>
    <mergeCell ref="N80:R80"/>
    <mergeCell ref="D88:E88"/>
    <mergeCell ref="D26:E26"/>
    <mergeCell ref="N303:T303"/>
    <mergeCell ref="D324:E324"/>
    <mergeCell ref="N55:R55"/>
    <mergeCell ref="N126:R126"/>
    <mergeCell ref="D115:E115"/>
    <mergeCell ref="N424:R424"/>
    <mergeCell ref="I477:I478"/>
    <mergeCell ref="D261:E261"/>
    <mergeCell ref="A25:X25"/>
    <mergeCell ref="A292:X292"/>
    <mergeCell ref="D388:E388"/>
    <mergeCell ref="N198:T198"/>
    <mergeCell ref="A223:X223"/>
    <mergeCell ref="A294:X294"/>
    <mergeCell ref="A5:C5"/>
    <mergeCell ref="A326:M327"/>
    <mergeCell ref="N71:R71"/>
    <mergeCell ref="N135:T135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73:R73"/>
    <mergeCell ref="N244:R244"/>
    <mergeCell ref="A17:A18"/>
    <mergeCell ref="K17:K18"/>
    <mergeCell ref="N431:R431"/>
    <mergeCell ref="A20:X20"/>
    <mergeCell ref="C17:C18"/>
    <mergeCell ref="N231:R231"/>
    <mergeCell ref="N291:T291"/>
    <mergeCell ref="D103:E103"/>
    <mergeCell ref="N358:R358"/>
    <mergeCell ref="D230:E230"/>
    <mergeCell ref="D466:E466"/>
    <mergeCell ref="N308:R308"/>
    <mergeCell ref="D9:E9"/>
    <mergeCell ref="D180:E180"/>
    <mergeCell ref="D118:E118"/>
    <mergeCell ref="F9:G9"/>
    <mergeCell ref="N251:T251"/>
    <mergeCell ref="N289:R289"/>
    <mergeCell ref="A320:X320"/>
    <mergeCell ref="A114:X114"/>
    <mergeCell ref="D232:E232"/>
    <mergeCell ref="N309:T309"/>
    <mergeCell ref="N82:T82"/>
    <mergeCell ref="D169:E169"/>
    <mergeCell ref="N240:T240"/>
    <mergeCell ref="R477:R478"/>
    <mergeCell ref="T477:T478"/>
    <mergeCell ref="N86:R86"/>
    <mergeCell ref="A421:M422"/>
    <mergeCell ref="N213:R213"/>
    <mergeCell ref="D63:E63"/>
    <mergeCell ref="N304:T304"/>
    <mergeCell ref="D330:E330"/>
    <mergeCell ref="N255:R255"/>
    <mergeCell ref="D96:E96"/>
    <mergeCell ref="N319:T319"/>
    <mergeCell ref="N242:R242"/>
    <mergeCell ref="N165:R165"/>
    <mergeCell ref="A251:M252"/>
    <mergeCell ref="D27:E27"/>
    <mergeCell ref="N152:R152"/>
    <mergeCell ref="N15:R16"/>
    <mergeCell ref="D325:E325"/>
    <mergeCell ref="N450:R450"/>
    <mergeCell ref="D396:E396"/>
    <mergeCell ref="D456:E456"/>
    <mergeCell ref="G476:N476"/>
    <mergeCell ref="D116:E116"/>
    <mergeCell ref="D414:E414"/>
    <mergeCell ref="N160:T160"/>
    <mergeCell ref="D352:E352"/>
    <mergeCell ref="D162:E162"/>
    <mergeCell ref="N377:T377"/>
    <mergeCell ref="D398:E398"/>
    <mergeCell ref="N37:T37"/>
    <mergeCell ref="A62:X62"/>
    <mergeCell ref="A333:X333"/>
    <mergeCell ref="N469:T469"/>
    <mergeCell ref="D106:E106"/>
    <mergeCell ref="D416:E416"/>
    <mergeCell ref="Q477:Q478"/>
    <mergeCell ref="S477:S478"/>
    <mergeCell ref="D93:E93"/>
    <mergeCell ref="D264:E264"/>
    <mergeCell ref="A102:X102"/>
    <mergeCell ref="D220:E220"/>
    <mergeCell ref="A344:X344"/>
    <mergeCell ref="N441:T441"/>
    <mergeCell ref="N435:T435"/>
    <mergeCell ref="N285:R285"/>
    <mergeCell ref="N456:R456"/>
    <mergeCell ref="N136:T136"/>
    <mergeCell ref="D157:E157"/>
    <mergeCell ref="A44:M45"/>
    <mergeCell ref="N470:T470"/>
    <mergeCell ref="N99:R99"/>
    <mergeCell ref="N397:R397"/>
    <mergeCell ref="N74:R74"/>
    <mergeCell ref="N145:R145"/>
    <mergeCell ref="A168:X168"/>
    <mergeCell ref="D182:E182"/>
    <mergeCell ref="N163:R163"/>
    <mergeCell ref="D109:E109"/>
    <mergeCell ref="N76:R76"/>
    <mergeCell ref="T5:U5"/>
    <mergeCell ref="D119:E119"/>
    <mergeCell ref="N174:R174"/>
    <mergeCell ref="D190:E190"/>
    <mergeCell ref="U17:U18"/>
    <mergeCell ref="A268:M269"/>
    <mergeCell ref="N445:R445"/>
    <mergeCell ref="N361:R361"/>
    <mergeCell ref="N90:T90"/>
    <mergeCell ref="D111:E111"/>
    <mergeCell ref="D233:E233"/>
    <mergeCell ref="N140:R140"/>
    <mergeCell ref="D183:E183"/>
    <mergeCell ref="A21:X21"/>
    <mergeCell ref="N232:R232"/>
    <mergeCell ref="D248:E248"/>
    <mergeCell ref="D419:E419"/>
    <mergeCell ref="D104:E104"/>
    <mergeCell ref="N154:T154"/>
    <mergeCell ref="A428:X428"/>
    <mergeCell ref="T6:U9"/>
    <mergeCell ref="N77:R77"/>
    <mergeCell ref="N390:T390"/>
    <mergeCell ref="A129:X129"/>
    <mergeCell ref="N169:R169"/>
    <mergeCell ref="D185:E185"/>
    <mergeCell ref="N389:T389"/>
    <mergeCell ref="D277:E277"/>
    <mergeCell ref="N92:R92"/>
    <mergeCell ref="N263:R263"/>
    <mergeCell ref="N327:T327"/>
    <mergeCell ref="D371:E371"/>
    <mergeCell ref="A131:X131"/>
    <mergeCell ref="D43:E43"/>
    <mergeCell ref="N29:R29"/>
    <mergeCell ref="N265:R265"/>
    <mergeCell ref="N387:R387"/>
    <mergeCell ref="N458:R458"/>
    <mergeCell ref="N31:R31"/>
    <mergeCell ref="N87:R87"/>
    <mergeCell ref="N202:R202"/>
    <mergeCell ref="N451:R451"/>
    <mergeCell ref="D74:E74"/>
    <mergeCell ref="N158:R158"/>
    <mergeCell ref="A34:X34"/>
    <mergeCell ref="D68:E68"/>
    <mergeCell ref="A83:X83"/>
    <mergeCell ref="A276:X276"/>
    <mergeCell ref="N329:R329"/>
    <mergeCell ref="A270:X270"/>
    <mergeCell ref="N167:T167"/>
    <mergeCell ref="D335:E335"/>
    <mergeCell ref="Q476:R476"/>
    <mergeCell ref="D424:E424"/>
    <mergeCell ref="D132:E132"/>
    <mergeCell ref="N274:T274"/>
    <mergeCell ref="D295:E295"/>
    <mergeCell ref="D178:E178"/>
    <mergeCell ref="N467:T467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D7:L7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A89:M90"/>
    <mergeCell ref="A282:M283"/>
    <mergeCell ref="C476:F476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D56:E56"/>
    <mergeCell ref="N155:T155"/>
    <mergeCell ref="D176:E176"/>
    <mergeCell ref="D347:E347"/>
    <mergeCell ref="D285:E285"/>
    <mergeCell ref="D412:E412"/>
    <mergeCell ref="D64:E64"/>
    <mergeCell ref="F477:F478"/>
    <mergeCell ref="D362:E362"/>
    <mergeCell ref="A437:X437"/>
    <mergeCell ref="H477:H478"/>
    <mergeCell ref="A260:X260"/>
    <mergeCell ref="A407:M408"/>
    <mergeCell ref="N108:R108"/>
    <mergeCell ref="N199:T199"/>
    <mergeCell ref="N95:R95"/>
    <mergeCell ref="N70:R70"/>
    <mergeCell ref="N186:T186"/>
    <mergeCell ref="N266:R266"/>
    <mergeCell ref="N393:R393"/>
    <mergeCell ref="D203:E203"/>
    <mergeCell ref="N330:R330"/>
    <mergeCell ref="N97:R97"/>
    <mergeCell ref="D140:E140"/>
    <mergeCell ref="N395:R395"/>
    <mergeCell ref="D267:E267"/>
    <mergeCell ref="D438:E438"/>
    <mergeCell ref="A385:X385"/>
    <mergeCell ref="D425:E425"/>
    <mergeCell ref="N96:R96"/>
    <mergeCell ref="A193:M194"/>
    <mergeCell ref="D359:E359"/>
    <mergeCell ref="H17:H18"/>
    <mergeCell ref="D204:E204"/>
    <mergeCell ref="A42:X42"/>
    <mergeCell ref="A331:M332"/>
    <mergeCell ref="A151:X151"/>
    <mergeCell ref="D465:E465"/>
    <mergeCell ref="D296:E296"/>
    <mergeCell ref="A449:X449"/>
    <mergeCell ref="A376:M377"/>
    <mergeCell ref="N98:R98"/>
    <mergeCell ref="N396:R396"/>
    <mergeCell ref="D75:E75"/>
    <mergeCell ref="A150:X150"/>
    <mergeCell ref="D206:E206"/>
    <mergeCell ref="N41:T41"/>
    <mergeCell ref="A386:X386"/>
    <mergeCell ref="N112:T112"/>
    <mergeCell ref="A120:M121"/>
    <mergeCell ref="N283:T283"/>
    <mergeCell ref="A411:X411"/>
    <mergeCell ref="D298:E298"/>
    <mergeCell ref="D181:E181"/>
    <mergeCell ref="N404:T404"/>
    <mergeCell ref="N252:T252"/>
    <mergeCell ref="D39:E39"/>
    <mergeCell ref="A159:M160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D153:E153"/>
    <mergeCell ref="N399:T399"/>
    <mergeCell ref="D420:E420"/>
    <mergeCell ref="N59:T59"/>
    <mergeCell ref="N256:R256"/>
    <mergeCell ref="N109:R109"/>
    <mergeCell ref="H1:O1"/>
    <mergeCell ref="A305:X305"/>
    <mergeCell ref="D364:E364"/>
    <mergeCell ref="D413:E413"/>
    <mergeCell ref="O9:P9"/>
    <mergeCell ref="N22:R22"/>
    <mergeCell ref="D65:E65"/>
    <mergeCell ref="A443:X443"/>
    <mergeCell ref="N36:T36"/>
    <mergeCell ref="D415:E415"/>
    <mergeCell ref="Z17:Z18"/>
    <mergeCell ref="A374:X374"/>
    <mergeCell ref="N100:T100"/>
    <mergeCell ref="A239:M240"/>
    <mergeCell ref="D446:E446"/>
    <mergeCell ref="A311:X311"/>
    <mergeCell ref="N111:R111"/>
    <mergeCell ref="E477:E478"/>
    <mergeCell ref="G477:G478"/>
    <mergeCell ref="A32:M33"/>
    <mergeCell ref="A303:M304"/>
    <mergeCell ref="D212:E212"/>
    <mergeCell ref="D146:E146"/>
    <mergeCell ref="D317:E317"/>
    <mergeCell ref="D439:E439"/>
    <mergeCell ref="A278:M279"/>
    <mergeCell ref="N119:R119"/>
    <mergeCell ref="N162:R162"/>
    <mergeCell ref="N211:R211"/>
    <mergeCell ref="D143:E143"/>
    <mergeCell ref="N398:R398"/>
    <mergeCell ref="N127:T127"/>
    <mergeCell ref="D368:E368"/>
    <mergeCell ref="N177:R177"/>
    <mergeCell ref="N335:R335"/>
    <mergeCell ref="D85:E85"/>
    <mergeCell ref="N120:T120"/>
    <mergeCell ref="D207:E207"/>
    <mergeCell ref="D256:E256"/>
    <mergeCell ref="D299:E299"/>
    <mergeCell ref="N349:T349"/>
    <mergeCell ref="D370:E370"/>
    <mergeCell ref="N35:R35"/>
    <mergeCell ref="N206:R206"/>
    <mergeCell ref="N128:T128"/>
    <mergeCell ref="G17:G18"/>
    <mergeCell ref="N426:T426"/>
    <mergeCell ref="A345:X345"/>
    <mergeCell ref="A316:X316"/>
    <mergeCell ref="H10:L10"/>
    <mergeCell ref="N407:T407"/>
    <mergeCell ref="N414:R414"/>
    <mergeCell ref="A46:X46"/>
    <mergeCell ref="D80:E80"/>
    <mergeCell ref="N66:R66"/>
    <mergeCell ref="N222:T222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A389:M390"/>
    <mergeCell ref="N246:T246"/>
    <mergeCell ref="N417:R417"/>
    <mergeCell ref="A9:C9"/>
    <mergeCell ref="D202:E202"/>
    <mergeCell ref="D58:E58"/>
    <mergeCell ref="N348:R348"/>
    <mergeCell ref="N273:T273"/>
    <mergeCell ref="A309:M310"/>
    <mergeCell ref="O12:P12"/>
    <mergeCell ref="A229:X229"/>
    <mergeCell ref="N52:T52"/>
    <mergeCell ref="D231:E231"/>
    <mergeCell ref="D358:E358"/>
    <mergeCell ref="N208:R208"/>
    <mergeCell ref="N379:R379"/>
    <mergeCell ref="A403:M404"/>
    <mergeCell ref="N300:R300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N237:R237"/>
    <mergeCell ref="A467:M468"/>
    <mergeCell ref="M477:M478"/>
    <mergeCell ref="O477:O478"/>
    <mergeCell ref="N212:R212"/>
    <mergeCell ref="D84:E84"/>
    <mergeCell ref="D22:E22"/>
    <mergeCell ref="N203:R203"/>
    <mergeCell ref="N277:R277"/>
    <mergeCell ref="N301:R301"/>
    <mergeCell ref="A351:X351"/>
    <mergeCell ref="N217:T217"/>
    <mergeCell ref="N105:R105"/>
    <mergeCell ref="N43:R43"/>
    <mergeCell ref="N214:R214"/>
    <mergeCell ref="D86:E86"/>
    <mergeCell ref="N341:R341"/>
    <mergeCell ref="D213:E213"/>
    <mergeCell ref="N228:T228"/>
    <mergeCell ref="N107:R107"/>
    <mergeCell ref="A219:X219"/>
    <mergeCell ref="D215:E215"/>
    <mergeCell ref="N221:T221"/>
    <mergeCell ref="N365:T365"/>
    <mergeCell ref="N286:T286"/>
    <mergeCell ref="M17:M18"/>
    <mergeCell ref="N67:R67"/>
    <mergeCell ref="A161:X161"/>
    <mergeCell ref="N132:R132"/>
    <mergeCell ref="N430:R430"/>
    <mergeCell ref="N230:R230"/>
    <mergeCell ref="N350:T350"/>
    <mergeCell ref="O8:P8"/>
    <mergeCell ref="N69:R69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A123:X123"/>
    <mergeCell ref="N225:R225"/>
    <mergeCell ref="N296:R296"/>
    <mergeCell ref="N418:R418"/>
    <mergeCell ref="N318:T318"/>
    <mergeCell ref="D35:E35"/>
    <mergeCell ref="N356:R356"/>
    <mergeCell ref="N383:T383"/>
    <mergeCell ref="D10:E10"/>
    <mergeCell ref="N306:R306"/>
    <mergeCell ref="F10:G10"/>
    <mergeCell ref="N433:R433"/>
    <mergeCell ref="N110:R110"/>
    <mergeCell ref="D243:E243"/>
    <mergeCell ref="D99:E99"/>
    <mergeCell ref="N149:T149"/>
    <mergeCell ref="N376:T376"/>
    <mergeCell ref="D397:E397"/>
    <mergeCell ref="N314:T314"/>
    <mergeCell ref="N420:R420"/>
    <mergeCell ref="A410:X410"/>
    <mergeCell ref="A423:X423"/>
    <mergeCell ref="N447:T447"/>
    <mergeCell ref="N164:R164"/>
    <mergeCell ref="A12:L12"/>
    <mergeCell ref="N209:R209"/>
    <mergeCell ref="N403:T403"/>
    <mergeCell ref="D76:E76"/>
    <mergeCell ref="F5:G5"/>
    <mergeCell ref="O476:P476"/>
    <mergeCell ref="A14:L14"/>
    <mergeCell ref="N224:R224"/>
    <mergeCell ref="A47:X47"/>
    <mergeCell ref="N189:R189"/>
    <mergeCell ref="N322:R322"/>
    <mergeCell ref="D455:E455"/>
    <mergeCell ref="D430:E430"/>
    <mergeCell ref="D175:E175"/>
    <mergeCell ref="T11:U11"/>
    <mergeCell ref="D392:E392"/>
    <mergeCell ref="A401:X401"/>
    <mergeCell ref="N57:R57"/>
    <mergeCell ref="N436:T436"/>
    <mergeCell ref="D457:E457"/>
    <mergeCell ref="D165:E165"/>
    <mergeCell ref="N146:R146"/>
    <mergeCell ref="N317:R317"/>
    <mergeCell ref="A314:M315"/>
    <mergeCell ref="D152:E152"/>
    <mergeCell ref="D323:E323"/>
    <mergeCell ref="N373:T373"/>
    <mergeCell ref="D394:E394"/>
    <mergeCell ref="N33:T33"/>
    <mergeCell ref="D450:E450"/>
    <mergeCell ref="D29:E29"/>
    <mergeCell ref="N477:N478"/>
    <mergeCell ref="P477:P478"/>
    <mergeCell ref="N366:T366"/>
    <mergeCell ref="D216:E216"/>
    <mergeCell ref="D265:E265"/>
    <mergeCell ref="A372:M373"/>
    <mergeCell ref="A461:X461"/>
    <mergeCell ref="A40:M41"/>
    <mergeCell ref="A338:M339"/>
    <mergeCell ref="N204:R204"/>
    <mergeCell ref="N375:R375"/>
    <mergeCell ref="A51:M52"/>
    <mergeCell ref="N464:R464"/>
    <mergeCell ref="N141:R141"/>
    <mergeCell ref="N439:R439"/>
    <mergeCell ref="N233:R233"/>
    <mergeCell ref="D249:E249"/>
    <mergeCell ref="D105:E105"/>
    <mergeCell ref="D170:E170"/>
    <mergeCell ref="D341:E341"/>
    <mergeCell ref="N72:R72"/>
    <mergeCell ref="D477:D478"/>
    <mergeCell ref="N370:R370"/>
    <mergeCell ref="O5:P5"/>
    <mergeCell ref="N143:R143"/>
    <mergeCell ref="D49:E49"/>
    <mergeCell ref="N248:R248"/>
    <mergeCell ref="F17:F18"/>
    <mergeCell ref="A195:X195"/>
    <mergeCell ref="A198:M199"/>
    <mergeCell ref="N235:R235"/>
    <mergeCell ref="D242:E242"/>
    <mergeCell ref="N257:T257"/>
    <mergeCell ref="D107:E107"/>
    <mergeCell ref="D163:E163"/>
    <mergeCell ref="N297:R297"/>
    <mergeCell ref="D234:E234"/>
    <mergeCell ref="N384:T384"/>
    <mergeCell ref="N185:R185"/>
    <mergeCell ref="N312:R312"/>
    <mergeCell ref="A135:M136"/>
    <mergeCell ref="A188:X188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81:T81"/>
    <mergeCell ref="N88:R88"/>
    <mergeCell ref="A318:M319"/>
    <mergeCell ref="N324:R324"/>
    <mergeCell ref="A15:L15"/>
    <mergeCell ref="N23:T23"/>
    <mergeCell ref="A48:X48"/>
    <mergeCell ref="N194:T194"/>
    <mergeCell ref="N261:R261"/>
    <mergeCell ref="D133:E133"/>
    <mergeCell ref="N388:R388"/>
    <mergeCell ref="N452:T452"/>
    <mergeCell ref="N427:T427"/>
    <mergeCell ref="J9:L9"/>
    <mergeCell ref="A186:M187"/>
    <mergeCell ref="R5:S5"/>
    <mergeCell ref="N27:R27"/>
    <mergeCell ref="A257:M258"/>
    <mergeCell ref="N325:R325"/>
    <mergeCell ref="D271:E271"/>
    <mergeCell ref="A349:M350"/>
    <mergeCell ref="D191:E191"/>
    <mergeCell ref="D458:E458"/>
    <mergeCell ref="D262:E262"/>
    <mergeCell ref="D433:E433"/>
    <mergeCell ref="A442:X442"/>
    <mergeCell ref="D237:E237"/>
    <mergeCell ref="A426:M427"/>
    <mergeCell ref="N85:R85"/>
    <mergeCell ref="A137:X137"/>
    <mergeCell ref="N468:T468"/>
    <mergeCell ref="D95:E95"/>
    <mergeCell ref="S17:T17"/>
    <mergeCell ref="D266:E266"/>
    <mergeCell ref="N372:T372"/>
    <mergeCell ref="N310:T310"/>
    <mergeCell ref="Y17:Y18"/>
    <mergeCell ref="D57:E57"/>
    <mergeCell ref="A8:C8"/>
    <mergeCell ref="D355:E355"/>
    <mergeCell ref="N101:T101"/>
    <mergeCell ref="A247:X247"/>
    <mergeCell ref="N113:T113"/>
    <mergeCell ref="D97:E97"/>
    <mergeCell ref="A217:M218"/>
    <mergeCell ref="N180:R180"/>
    <mergeCell ref="D395:E395"/>
    <mergeCell ref="A10:C10"/>
    <mergeCell ref="N272:R272"/>
    <mergeCell ref="A440:M441"/>
    <mergeCell ref="N182:R182"/>
    <mergeCell ref="D184:E184"/>
    <mergeCell ref="N474:T474"/>
    <mergeCell ref="N84:R84"/>
    <mergeCell ref="N249:R249"/>
    <mergeCell ref="A130:X130"/>
    <mergeCell ref="D192:E192"/>
    <mergeCell ref="P1:R1"/>
    <mergeCell ref="A435:M436"/>
    <mergeCell ref="D17:E18"/>
    <mergeCell ref="D173:E173"/>
    <mergeCell ref="N313:R313"/>
    <mergeCell ref="V17:V18"/>
    <mergeCell ref="A138:X138"/>
    <mergeCell ref="X17:X18"/>
    <mergeCell ref="D250:E250"/>
    <mergeCell ref="D50:E50"/>
    <mergeCell ref="A59:M6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6ys5eXd7Xaup2fkmbg/kQ==" formatRows="1" sort="0" spinCount="100000" hashValue="Wz9+p2sJ5WWRINjF8pHPJv0kMSVr3O3slF6/gRG63qiy5QGT++J9fyFhr/5NAGkBDd5V3cJloh9vYbo8tbLv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2024-01-04T09:22:36Z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