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45297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НВ, ООО 9001015535, Запорожская обл, Мелитополь г, 8 Марта ул, д. 43/1,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"НОВОЕ ВРЕМЯ"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0.375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596383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100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82" t="n">
        <v>4680115883956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«Любительская ГОСТ» Весовой п/а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82" t="n">
        <v>4680115883949</v>
      </c>
      <c r="E64" s="655" t="n"/>
      <c r="F64" s="687" t="n">
        <v>0.37</v>
      </c>
      <c r="G64" s="38" t="n">
        <v>10</v>
      </c>
      <c r="H64" s="687" t="n">
        <v>3.7</v>
      </c>
      <c r="I64" s="68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12" t="inlineStr">
        <is>
          <t>Вареные колбасы «Любительская ГОСТ» Фикс.вес 0,37 п/а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2" t="n">
        <v>4607091382945</v>
      </c>
      <c r="E65" s="655" t="n"/>
      <c r="F65" s="687" t="n">
        <v>1.4</v>
      </c>
      <c r="G65" s="38" t="n">
        <v>8</v>
      </c>
      <c r="H65" s="687" t="n">
        <v>11.2</v>
      </c>
      <c r="I65" s="68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3" t="inlineStr">
        <is>
          <t>Вареные колбасы «Вязанка со шпиком» Весовые Вектор УВВ ТМ «Вязанка»</t>
        </is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82" t="n">
        <v>4607091385670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4" t="inlineStr">
        <is>
          <t>Вареные колбасы «Докторская ГОСТ» Весовые Вектор УВВ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82" t="n">
        <v>4607091385670</v>
      </c>
      <c r="E67" s="655" t="n"/>
      <c r="F67" s="687" t="n">
        <v>1.35</v>
      </c>
      <c r="G67" s="38" t="n">
        <v>8</v>
      </c>
      <c r="H67" s="687" t="n">
        <v>10.8</v>
      </c>
      <c r="I67" s="68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689" t="n"/>
      <c r="P67" s="689" t="n"/>
      <c r="Q67" s="689" t="n"/>
      <c r="R67" s="655" t="n"/>
      <c r="S67" s="40" t="inlineStr"/>
      <c r="T67" s="40" t="inlineStr">
        <is>
          <t>09.01.2024</t>
        </is>
      </c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2" t="n">
        <v>4680115881327</v>
      </c>
      <c r="E68" s="655" t="n"/>
      <c r="F68" s="687" t="n">
        <v>1.35</v>
      </c>
      <c r="G68" s="38" t="n">
        <v>8</v>
      </c>
      <c r="H68" s="687" t="n">
        <v>10.8</v>
      </c>
      <c r="I68" s="68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0</v>
      </c>
      <c r="W68" s="69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2" t="n">
        <v>4680115882133</v>
      </c>
      <c r="E69" s="655" t="n"/>
      <c r="F69" s="687" t="n">
        <v>1.4</v>
      </c>
      <c r="G69" s="38" t="n">
        <v>8</v>
      </c>
      <c r="H69" s="687" t="n">
        <v>11.2</v>
      </c>
      <c r="I69" s="68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7" t="inlineStr">
        <is>
          <t>Вареные колбасы «Сливушка» Вес П/а ТМ «Вязанка»</t>
        </is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2" t="n">
        <v>4607091382952</v>
      </c>
      <c r="E70" s="655" t="n"/>
      <c r="F70" s="687" t="n">
        <v>0.5</v>
      </c>
      <c r="G70" s="38" t="n">
        <v>6</v>
      </c>
      <c r="H70" s="687" t="n">
        <v>3</v>
      </c>
      <c r="I70" s="68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82" t="n">
        <v>4680115882539</v>
      </c>
      <c r="E71" s="655" t="n"/>
      <c r="F71" s="687" t="n">
        <v>0.37</v>
      </c>
      <c r="G71" s="38" t="n">
        <v>10</v>
      </c>
      <c r="H71" s="687" t="n">
        <v>3.7</v>
      </c>
      <c r="I71" s="687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82" t="n">
        <v>4607091385687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2" t="n">
        <v>4607091384604</v>
      </c>
      <c r="E73" s="655" t="n"/>
      <c r="F73" s="687" t="n">
        <v>0.4</v>
      </c>
      <c r="G73" s="38" t="n">
        <v>10</v>
      </c>
      <c r="H73" s="687" t="n">
        <v>4</v>
      </c>
      <c r="I73" s="68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2" t="n">
        <v>4680115880283</v>
      </c>
      <c r="E74" s="655" t="n"/>
      <c r="F74" s="687" t="n">
        <v>0.6</v>
      </c>
      <c r="G74" s="38" t="n">
        <v>8</v>
      </c>
      <c r="H74" s="687" t="n">
        <v>4.8</v>
      </c>
      <c r="I74" s="68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2" t="n">
        <v>4680115881303</v>
      </c>
      <c r="E75" s="655" t="n"/>
      <c r="F75" s="687" t="n">
        <v>0.45</v>
      </c>
      <c r="G75" s="38" t="n">
        <v>10</v>
      </c>
      <c r="H75" s="687" t="n">
        <v>4.5</v>
      </c>
      <c r="I75" s="687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2" t="n">
        <v>4680115881488</v>
      </c>
      <c r="E84" s="655" t="n"/>
      <c r="F84" s="687" t="n">
        <v>1.35</v>
      </c>
      <c r="G84" s="38" t="n">
        <v>8</v>
      </c>
      <c r="H84" s="687" t="n">
        <v>10.8</v>
      </c>
      <c r="I84" s="68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9">
        <f>HYPERLINK("https://abi.ru/products/Охлажденные/Вязанка/Вязанка/Ветчины/P003236/","Ветчины Сливушка с индейкой Вязанка вес П/а Вязанка")</f>
        <v/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2" t="n">
        <v>4607091384765</v>
      </c>
      <c r="E85" s="655" t="n"/>
      <c r="F85" s="687" t="n">
        <v>0.42</v>
      </c>
      <c r="G85" s="38" t="n">
        <v>6</v>
      </c>
      <c r="H85" s="687" t="n">
        <v>2.52</v>
      </c>
      <c r="I85" s="68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30" t="inlineStr">
        <is>
          <t>Ветчины Запекуша с сочным окороком Вязанка Фикс.вес 0,42 п/а Вязанка</t>
        </is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2" t="n">
        <v>4680115882751</v>
      </c>
      <c r="E86" s="655" t="n"/>
      <c r="F86" s="687" t="n">
        <v>0.45</v>
      </c>
      <c r="G86" s="38" t="n">
        <v>10</v>
      </c>
      <c r="H86" s="687" t="n">
        <v>4.5</v>
      </c>
      <c r="I86" s="68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31" t="inlineStr">
        <is>
          <t>Ветчины «Филейская #Живой_пар» ф/в 0,45 п/а ТМ «Вязанка»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2" t="n">
        <v>4680115882775</v>
      </c>
      <c r="E87" s="655" t="n"/>
      <c r="F87" s="687" t="n">
        <v>0.3</v>
      </c>
      <c r="G87" s="38" t="n">
        <v>8</v>
      </c>
      <c r="H87" s="687" t="n">
        <v>2.4</v>
      </c>
      <c r="I87" s="68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32" t="inlineStr">
        <is>
          <t>Ветчины «Сливушка с индейкой» Фикс.вес 0,3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2" t="n">
        <v>4680115880658</v>
      </c>
      <c r="E88" s="655" t="n"/>
      <c r="F88" s="687" t="n">
        <v>0.4</v>
      </c>
      <c r="G88" s="38" t="n">
        <v>6</v>
      </c>
      <c r="H88" s="687" t="n">
        <v>2.4</v>
      </c>
      <c r="I88" s="68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3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90" t="n"/>
      <c r="B89" s="643" t="n"/>
      <c r="C89" s="643" t="n"/>
      <c r="D89" s="643" t="n"/>
      <c r="E89" s="643" t="n"/>
      <c r="F89" s="643" t="n"/>
      <c r="G89" s="643" t="n"/>
      <c r="H89" s="643" t="n"/>
      <c r="I89" s="643" t="n"/>
      <c r="J89" s="643" t="n"/>
      <c r="K89" s="643" t="n"/>
      <c r="L89" s="643" t="n"/>
      <c r="M89" s="692" t="n"/>
      <c r="N89" s="693" t="inlineStr">
        <is>
          <t>Итого</t>
        </is>
      </c>
      <c r="O89" s="663" t="n"/>
      <c r="P89" s="663" t="n"/>
      <c r="Q89" s="663" t="n"/>
      <c r="R89" s="663" t="n"/>
      <c r="S89" s="663" t="n"/>
      <c r="T89" s="664" t="n"/>
      <c r="U89" s="43" t="inlineStr">
        <is>
          <t>кор</t>
        </is>
      </c>
      <c r="V89" s="694">
        <f>IFERROR(V84/H84,"0")+IFERROR(V85/H85,"0")+IFERROR(V86/H86,"0")+IFERROR(V87/H87,"0")+IFERROR(V88/H88,"0")</f>
        <v/>
      </c>
      <c r="W89" s="694">
        <f>IFERROR(W84/H84,"0")+IFERROR(W85/H85,"0")+IFERROR(W86/H86,"0")+IFERROR(W87/H87,"0")+IFERROR(W88/H88,"0")</f>
        <v/>
      </c>
      <c r="X89" s="694">
        <f>IFERROR(IF(X84="",0,X84),"0")+IFERROR(IF(X85="",0,X85),"0")+IFERROR(IF(X86="",0,X86),"0")+IFERROR(IF(X87="",0,X87),"0")+IFERROR(IF(X88="",0,X88),"0")</f>
        <v/>
      </c>
      <c r="Y89" s="695" t="n"/>
      <c r="Z89" s="695" t="n"/>
    </row>
    <row r="90">
      <c r="A90" s="643" t="n"/>
      <c r="B90" s="643" t="n"/>
      <c r="C90" s="643" t="n"/>
      <c r="D90" s="643" t="n"/>
      <c r="E90" s="643" t="n"/>
      <c r="F90" s="643" t="n"/>
      <c r="G90" s="643" t="n"/>
      <c r="H90" s="643" t="n"/>
      <c r="I90" s="643" t="n"/>
      <c r="J90" s="643" t="n"/>
      <c r="K90" s="643" t="n"/>
      <c r="L90" s="643" t="n"/>
      <c r="M90" s="692" t="n"/>
      <c r="N90" s="693" t="inlineStr">
        <is>
          <t>Итого</t>
        </is>
      </c>
      <c r="O90" s="663" t="n"/>
      <c r="P90" s="663" t="n"/>
      <c r="Q90" s="663" t="n"/>
      <c r="R90" s="663" t="n"/>
      <c r="S90" s="663" t="n"/>
      <c r="T90" s="664" t="n"/>
      <c r="U90" s="43" t="inlineStr">
        <is>
          <t>кг</t>
        </is>
      </c>
      <c r="V90" s="694">
        <f>IFERROR(SUM(V84:V88),"0")</f>
        <v/>
      </c>
      <c r="W90" s="694">
        <f>IFERROR(SUM(W84:W88),"0")</f>
        <v/>
      </c>
      <c r="X90" s="43" t="n"/>
      <c r="Y90" s="695" t="n"/>
      <c r="Z90" s="695" t="n"/>
    </row>
    <row r="91" ht="14.25" customHeight="1">
      <c r="A91" s="381" t="inlineStr">
        <is>
          <t>Копченые колбасы</t>
        </is>
      </c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43" t="n"/>
      <c r="N91" s="643" t="n"/>
      <c r="O91" s="643" t="n"/>
      <c r="P91" s="643" t="n"/>
      <c r="Q91" s="643" t="n"/>
      <c r="R91" s="643" t="n"/>
      <c r="S91" s="643" t="n"/>
      <c r="T91" s="643" t="n"/>
      <c r="U91" s="643" t="n"/>
      <c r="V91" s="643" t="n"/>
      <c r="W91" s="643" t="n"/>
      <c r="X91" s="643" t="n"/>
      <c r="Y91" s="381" t="n"/>
      <c r="Z91" s="38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82" t="n">
        <v>4607091387667</v>
      </c>
      <c r="E92" s="655" t="n"/>
      <c r="F92" s="687" t="n">
        <v>0.9</v>
      </c>
      <c r="G92" s="38" t="n">
        <v>10</v>
      </c>
      <c r="H92" s="687" t="n">
        <v>9</v>
      </c>
      <c r="I92" s="68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3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9" t="n"/>
      <c r="P92" s="689" t="n"/>
      <c r="Q92" s="689" t="n"/>
      <c r="R92" s="655" t="n"/>
      <c r="S92" s="40" t="inlineStr"/>
      <c r="T92" s="40" t="inlineStr"/>
      <c r="U92" s="41" t="inlineStr">
        <is>
          <t>кг</t>
        </is>
      </c>
      <c r="V92" s="690" t="n">
        <v>0</v>
      </c>
      <c r="W92" s="69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82" t="n">
        <v>4607091387636</v>
      </c>
      <c r="E93" s="655" t="n"/>
      <c r="F93" s="687" t="n">
        <v>0.7</v>
      </c>
      <c r="G93" s="38" t="n">
        <v>6</v>
      </c>
      <c r="H93" s="687" t="n">
        <v>4.2</v>
      </c>
      <c r="I93" s="68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9" t="n"/>
      <c r="P93" s="689" t="n"/>
      <c r="Q93" s="689" t="n"/>
      <c r="R93" s="655" t="n"/>
      <c r="S93" s="40" t="inlineStr"/>
      <c r="T93" s="40" t="inlineStr"/>
      <c r="U93" s="41" t="inlineStr">
        <is>
          <t>кг</t>
        </is>
      </c>
      <c r="V93" s="690" t="n">
        <v>0</v>
      </c>
      <c r="W93" s="69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82" t="n">
        <v>4607091384727</v>
      </c>
      <c r="E94" s="655" t="n"/>
      <c r="F94" s="687" t="n">
        <v>0.8</v>
      </c>
      <c r="G94" s="38" t="n">
        <v>6</v>
      </c>
      <c r="H94" s="687" t="n">
        <v>4.8</v>
      </c>
      <c r="I94" s="68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3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82" t="n">
        <v>4607091386745</v>
      </c>
      <c r="E95" s="655" t="n"/>
      <c r="F95" s="687" t="n">
        <v>0.8</v>
      </c>
      <c r="G95" s="38" t="n">
        <v>6</v>
      </c>
      <c r="H95" s="687" t="n">
        <v>4.8</v>
      </c>
      <c r="I95" s="68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82" t="n">
        <v>4607091382426</v>
      </c>
      <c r="E96" s="655" t="n"/>
      <c r="F96" s="687" t="n">
        <v>0.9</v>
      </c>
      <c r="G96" s="38" t="n">
        <v>10</v>
      </c>
      <c r="H96" s="687" t="n">
        <v>9</v>
      </c>
      <c r="I96" s="68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82" t="n">
        <v>4607091386547</v>
      </c>
      <c r="E97" s="655" t="n"/>
      <c r="F97" s="687" t="n">
        <v>0.35</v>
      </c>
      <c r="G97" s="38" t="n">
        <v>8</v>
      </c>
      <c r="H97" s="687" t="n">
        <v>2.8</v>
      </c>
      <c r="I97" s="68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82" t="n">
        <v>4607091384734</v>
      </c>
      <c r="E98" s="655" t="n"/>
      <c r="F98" s="687" t="n">
        <v>0.35</v>
      </c>
      <c r="G98" s="38" t="n">
        <v>6</v>
      </c>
      <c r="H98" s="687" t="n">
        <v>2.1</v>
      </c>
      <c r="I98" s="68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4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82" t="n">
        <v>4607091382464</v>
      </c>
      <c r="E99" s="655" t="n"/>
      <c r="F99" s="687" t="n">
        <v>0.35</v>
      </c>
      <c r="G99" s="38" t="n">
        <v>8</v>
      </c>
      <c r="H99" s="687" t="n">
        <v>2.8</v>
      </c>
      <c r="I99" s="68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90" t="n"/>
      <c r="B100" s="643" t="n"/>
      <c r="C100" s="643" t="n"/>
      <c r="D100" s="643" t="n"/>
      <c r="E100" s="643" t="n"/>
      <c r="F100" s="643" t="n"/>
      <c r="G100" s="643" t="n"/>
      <c r="H100" s="643" t="n"/>
      <c r="I100" s="643" t="n"/>
      <c r="J100" s="643" t="n"/>
      <c r="K100" s="643" t="n"/>
      <c r="L100" s="643" t="n"/>
      <c r="M100" s="692" t="n"/>
      <c r="N100" s="693" t="inlineStr">
        <is>
          <t>Итого</t>
        </is>
      </c>
      <c r="O100" s="663" t="n"/>
      <c r="P100" s="663" t="n"/>
      <c r="Q100" s="663" t="n"/>
      <c r="R100" s="663" t="n"/>
      <c r="S100" s="663" t="n"/>
      <c r="T100" s="664" t="n"/>
      <c r="U100" s="43" t="inlineStr">
        <is>
          <t>кор</t>
        </is>
      </c>
      <c r="V100" s="694">
        <f>IFERROR(V92/H92,"0")+IFERROR(V93/H93,"0")+IFERROR(V94/H94,"0")+IFERROR(V95/H95,"0")+IFERROR(V96/H96,"0")+IFERROR(V97/H97,"0")+IFERROR(V98/H98,"0")+IFERROR(V99/H99,"0")</f>
        <v/>
      </c>
      <c r="W100" s="694">
        <f>IFERROR(W92/H92,"0")+IFERROR(W93/H93,"0")+IFERROR(W94/H94,"0")+IFERROR(W95/H95,"0")+IFERROR(W96/H96,"0")+IFERROR(W97/H97,"0")+IFERROR(W98/H98,"0")+IFERROR(W99/H99,"0")</f>
        <v/>
      </c>
      <c r="X100" s="694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95" t="n"/>
      <c r="Z100" s="695" t="n"/>
    </row>
    <row r="101">
      <c r="A101" s="643" t="n"/>
      <c r="B101" s="643" t="n"/>
      <c r="C101" s="643" t="n"/>
      <c r="D101" s="643" t="n"/>
      <c r="E101" s="643" t="n"/>
      <c r="F101" s="643" t="n"/>
      <c r="G101" s="643" t="n"/>
      <c r="H101" s="643" t="n"/>
      <c r="I101" s="643" t="n"/>
      <c r="J101" s="643" t="n"/>
      <c r="K101" s="643" t="n"/>
      <c r="L101" s="643" t="n"/>
      <c r="M101" s="692" t="n"/>
      <c r="N101" s="693" t="inlineStr">
        <is>
          <t>Итого</t>
        </is>
      </c>
      <c r="O101" s="663" t="n"/>
      <c r="P101" s="663" t="n"/>
      <c r="Q101" s="663" t="n"/>
      <c r="R101" s="663" t="n"/>
      <c r="S101" s="663" t="n"/>
      <c r="T101" s="664" t="n"/>
      <c r="U101" s="43" t="inlineStr">
        <is>
          <t>кг</t>
        </is>
      </c>
      <c r="V101" s="694">
        <f>IFERROR(SUM(V92:V99),"0")</f>
        <v/>
      </c>
      <c r="W101" s="694">
        <f>IFERROR(SUM(W92:W99),"0")</f>
        <v/>
      </c>
      <c r="X101" s="43" t="n"/>
      <c r="Y101" s="695" t="n"/>
      <c r="Z101" s="695" t="n"/>
    </row>
    <row r="102" ht="14.25" customHeight="1">
      <c r="A102" s="381" t="inlineStr">
        <is>
          <t>Сосиски</t>
        </is>
      </c>
      <c r="B102" s="643" t="n"/>
      <c r="C102" s="643" t="n"/>
      <c r="D102" s="643" t="n"/>
      <c r="E102" s="643" t="n"/>
      <c r="F102" s="643" t="n"/>
      <c r="G102" s="643" t="n"/>
      <c r="H102" s="643" t="n"/>
      <c r="I102" s="643" t="n"/>
      <c r="J102" s="643" t="n"/>
      <c r="K102" s="643" t="n"/>
      <c r="L102" s="643" t="n"/>
      <c r="M102" s="643" t="n"/>
      <c r="N102" s="643" t="n"/>
      <c r="O102" s="643" t="n"/>
      <c r="P102" s="643" t="n"/>
      <c r="Q102" s="643" t="n"/>
      <c r="R102" s="643" t="n"/>
      <c r="S102" s="643" t="n"/>
      <c r="T102" s="643" t="n"/>
      <c r="U102" s="643" t="n"/>
      <c r="V102" s="643" t="n"/>
      <c r="W102" s="643" t="n"/>
      <c r="X102" s="643" t="n"/>
      <c r="Y102" s="381" t="n"/>
      <c r="Z102" s="38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82" t="n">
        <v>4607091386967</v>
      </c>
      <c r="E103" s="655" t="n"/>
      <c r="F103" s="687" t="n">
        <v>1.35</v>
      </c>
      <c r="G103" s="38" t="n">
        <v>6</v>
      </c>
      <c r="H103" s="687" t="n">
        <v>8.1</v>
      </c>
      <c r="I103" s="687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42" t="inlineStr">
        <is>
          <t>Сосиски Молокуши (Вязанка Молочные) Вязанка Весовые П/а мгс Вязанка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82" t="n">
        <v>4607091386967</v>
      </c>
      <c r="E104" s="655" t="n"/>
      <c r="F104" s="687" t="n">
        <v>1.4</v>
      </c>
      <c r="G104" s="38" t="n">
        <v>6</v>
      </c>
      <c r="H104" s="687" t="n">
        <v>8.4</v>
      </c>
      <c r="I104" s="687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43" t="inlineStr">
        <is>
          <t>Сосиски «Молокуши (Вязанка Молочные)» Весовые П/а мгс УВВ ТМ «Вязанка»</t>
        </is>
      </c>
      <c r="O104" s="689" t="n"/>
      <c r="P104" s="689" t="n"/>
      <c r="Q104" s="689" t="n"/>
      <c r="R104" s="655" t="n"/>
      <c r="S104" s="40" t="inlineStr"/>
      <c r="T104" s="40" t="inlineStr"/>
      <c r="U104" s="41" t="inlineStr">
        <is>
          <t>кг</t>
        </is>
      </c>
      <c r="V104" s="690" t="n">
        <v>0</v>
      </c>
      <c r="W104" s="691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82" t="n">
        <v>4607091385304</v>
      </c>
      <c r="E105" s="655" t="n"/>
      <c r="F105" s="687" t="n">
        <v>1.4</v>
      </c>
      <c r="G105" s="38" t="n">
        <v>6</v>
      </c>
      <c r="H105" s="687" t="n">
        <v>8.4</v>
      </c>
      <c r="I105" s="687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44" t="inlineStr">
        <is>
          <t>Сосиски «Рубленые» Весовые п/а мгс УВВ ТМ «Вязанка»</t>
        </is>
      </c>
      <c r="O105" s="689" t="n"/>
      <c r="P105" s="689" t="n"/>
      <c r="Q105" s="689" t="n"/>
      <c r="R105" s="655" t="n"/>
      <c r="S105" s="40" t="inlineStr"/>
      <c r="T105" s="40" t="inlineStr"/>
      <c r="U105" s="41" t="inlineStr">
        <is>
          <t>кг</t>
        </is>
      </c>
      <c r="V105" s="690" t="n">
        <v>0</v>
      </c>
      <c r="W105" s="69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82" t="n">
        <v>4607091386264</v>
      </c>
      <c r="E106" s="655" t="n"/>
      <c r="F106" s="687" t="n">
        <v>0.5</v>
      </c>
      <c r="G106" s="38" t="n">
        <v>6</v>
      </c>
      <c r="H106" s="687" t="n">
        <v>3</v>
      </c>
      <c r="I106" s="687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45">
        <f>HYPERLINK("https://abi.ru/products/Охлажденные/Вязанка/Вязанка/Сосиски/P002217/","Сосиски Венские Вязанка Фикс.вес 0,5 NDX мгс Вязанка")</f>
        <v/>
      </c>
      <c r="O106" s="689" t="n"/>
      <c r="P106" s="689" t="n"/>
      <c r="Q106" s="689" t="n"/>
      <c r="R106" s="655" t="n"/>
      <c r="S106" s="40" t="inlineStr"/>
      <c r="T106" s="40" t="inlineStr"/>
      <c r="U106" s="41" t="inlineStr">
        <is>
          <t>кг</t>
        </is>
      </c>
      <c r="V106" s="690" t="n">
        <v>0</v>
      </c>
      <c r="W106" s="691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82" t="n">
        <v>4607091385731</v>
      </c>
      <c r="E107" s="655" t="n"/>
      <c r="F107" s="687" t="n">
        <v>0.45</v>
      </c>
      <c r="G107" s="38" t="n">
        <v>6</v>
      </c>
      <c r="H107" s="687" t="n">
        <v>2.7</v>
      </c>
      <c r="I107" s="687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Фикс.вес 0,45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82" t="n">
        <v>4680115880214</v>
      </c>
      <c r="E108" s="655" t="n"/>
      <c r="F108" s="687" t="n">
        <v>0.45</v>
      </c>
      <c r="G108" s="38" t="n">
        <v>6</v>
      </c>
      <c r="H108" s="687" t="n">
        <v>2.7</v>
      </c>
      <c r="I108" s="687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47" t="inlineStr">
        <is>
          <t>Сосиски Молокуши миникушай Вязанка Ф/в 0,45 амилюкс мгс Вязанка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0</v>
      </c>
      <c r="W108" s="691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82" t="n">
        <v>4680115880894</v>
      </c>
      <c r="E109" s="655" t="n"/>
      <c r="F109" s="687" t="n">
        <v>0.33</v>
      </c>
      <c r="G109" s="38" t="n">
        <v>6</v>
      </c>
      <c r="H109" s="687" t="n">
        <v>1.98</v>
      </c>
      <c r="I109" s="687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8" t="inlineStr">
        <is>
          <t>Сосиски Молокуши Миникушай Вязанка фикс.вес 0,33 п/а Вязанка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82" t="n">
        <v>4607091385427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49">
        <f>HYPERLINK("https://abi.ru/products/Охлажденные/Вязанка/Вязанка/Сосиски/P003030/","Сосиски Рубленые Вязанка Фикс.вес 0,5 п/а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82" t="n">
        <v>4680115882645</v>
      </c>
      <c r="E111" s="655" t="n"/>
      <c r="F111" s="687" t="n">
        <v>0.3</v>
      </c>
      <c r="G111" s="38" t="n">
        <v>6</v>
      </c>
      <c r="H111" s="687" t="n">
        <v>1.8</v>
      </c>
      <c r="I111" s="687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50" t="inlineStr">
        <is>
          <t>Сосиски «Сливушки с сыром» ф/в 0,3 п/а ТМ «Вязанка»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90" t="n"/>
      <c r="B112" s="643" t="n"/>
      <c r="C112" s="643" t="n"/>
      <c r="D112" s="643" t="n"/>
      <c r="E112" s="643" t="n"/>
      <c r="F112" s="643" t="n"/>
      <c r="G112" s="643" t="n"/>
      <c r="H112" s="643" t="n"/>
      <c r="I112" s="643" t="n"/>
      <c r="J112" s="643" t="n"/>
      <c r="K112" s="643" t="n"/>
      <c r="L112" s="643" t="n"/>
      <c r="M112" s="692" t="n"/>
      <c r="N112" s="693" t="inlineStr">
        <is>
          <t>Итого</t>
        </is>
      </c>
      <c r="O112" s="663" t="n"/>
      <c r="P112" s="663" t="n"/>
      <c r="Q112" s="663" t="n"/>
      <c r="R112" s="663" t="n"/>
      <c r="S112" s="663" t="n"/>
      <c r="T112" s="664" t="n"/>
      <c r="U112" s="43" t="inlineStr">
        <is>
          <t>кор</t>
        </is>
      </c>
      <c r="V112" s="694">
        <f>IFERROR(V103/H103,"0")+IFERROR(V104/H104,"0")+IFERROR(V105/H105,"0")+IFERROR(V106/H106,"0")+IFERROR(V107/H107,"0")+IFERROR(V108/H108,"0")+IFERROR(V109/H109,"0")+IFERROR(V110/H110,"0")+IFERROR(V111/H111,"0")</f>
        <v/>
      </c>
      <c r="W112" s="694">
        <f>IFERROR(W103/H103,"0")+IFERROR(W104/H104,"0")+IFERROR(W105/H105,"0")+IFERROR(W106/H106,"0")+IFERROR(W107/H107,"0")+IFERROR(W108/H108,"0")+IFERROR(W109/H109,"0")+IFERROR(W110/H110,"0")+IFERROR(W111/H111,"0")</f>
        <v/>
      </c>
      <c r="X112" s="69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95" t="n"/>
      <c r="Z112" s="695" t="n"/>
    </row>
    <row r="113">
      <c r="A113" s="643" t="n"/>
      <c r="B113" s="643" t="n"/>
      <c r="C113" s="643" t="n"/>
      <c r="D113" s="643" t="n"/>
      <c r="E113" s="643" t="n"/>
      <c r="F113" s="643" t="n"/>
      <c r="G113" s="643" t="n"/>
      <c r="H113" s="643" t="n"/>
      <c r="I113" s="643" t="n"/>
      <c r="J113" s="643" t="n"/>
      <c r="K113" s="643" t="n"/>
      <c r="L113" s="643" t="n"/>
      <c r="M113" s="692" t="n"/>
      <c r="N113" s="693" t="inlineStr">
        <is>
          <t>Итого</t>
        </is>
      </c>
      <c r="O113" s="663" t="n"/>
      <c r="P113" s="663" t="n"/>
      <c r="Q113" s="663" t="n"/>
      <c r="R113" s="663" t="n"/>
      <c r="S113" s="663" t="n"/>
      <c r="T113" s="664" t="n"/>
      <c r="U113" s="43" t="inlineStr">
        <is>
          <t>кг</t>
        </is>
      </c>
      <c r="V113" s="694">
        <f>IFERROR(SUM(V103:V111),"0")</f>
        <v/>
      </c>
      <c r="W113" s="694">
        <f>IFERROR(SUM(W103:W111),"0")</f>
        <v/>
      </c>
      <c r="X113" s="43" t="n"/>
      <c r="Y113" s="695" t="n"/>
      <c r="Z113" s="695" t="n"/>
    </row>
    <row r="114" ht="14.25" customHeight="1">
      <c r="A114" s="381" t="inlineStr">
        <is>
          <t>Сардельки</t>
        </is>
      </c>
      <c r="B114" s="643" t="n"/>
      <c r="C114" s="643" t="n"/>
      <c r="D114" s="643" t="n"/>
      <c r="E114" s="643" t="n"/>
      <c r="F114" s="643" t="n"/>
      <c r="G114" s="643" t="n"/>
      <c r="H114" s="643" t="n"/>
      <c r="I114" s="643" t="n"/>
      <c r="J114" s="643" t="n"/>
      <c r="K114" s="643" t="n"/>
      <c r="L114" s="643" t="n"/>
      <c r="M114" s="643" t="n"/>
      <c r="N114" s="643" t="n"/>
      <c r="O114" s="643" t="n"/>
      <c r="P114" s="643" t="n"/>
      <c r="Q114" s="643" t="n"/>
      <c r="R114" s="643" t="n"/>
      <c r="S114" s="643" t="n"/>
      <c r="T114" s="643" t="n"/>
      <c r="U114" s="643" t="n"/>
      <c r="V114" s="643" t="n"/>
      <c r="W114" s="643" t="n"/>
      <c r="X114" s="643" t="n"/>
      <c r="Y114" s="381" t="n"/>
      <c r="Z114" s="381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82" t="n">
        <v>4607091383065</v>
      </c>
      <c r="E115" s="655" t="n"/>
      <c r="F115" s="687" t="n">
        <v>0.83</v>
      </c>
      <c r="G115" s="38" t="n">
        <v>4</v>
      </c>
      <c r="H115" s="687" t="n">
        <v>3.32</v>
      </c>
      <c r="I115" s="687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P003906</t>
        </is>
      </c>
      <c r="C116" s="37" t="n">
        <v>4301060371</v>
      </c>
      <c r="D116" s="382" t="n">
        <v>4680115881532</v>
      </c>
      <c r="E116" s="655" t="n"/>
      <c r="F116" s="687" t="n">
        <v>1.4</v>
      </c>
      <c r="G116" s="38" t="n">
        <v>6</v>
      </c>
      <c r="H116" s="687" t="n">
        <v>8.4</v>
      </c>
      <c r="I116" s="687" t="n">
        <v>8.964</v>
      </c>
      <c r="J116" s="38" t="n">
        <v>56</v>
      </c>
      <c r="K116" s="38" t="inlineStr">
        <is>
          <t>8</t>
        </is>
      </c>
      <c r="L116" s="39" t="inlineStr">
        <is>
          <t>СК2</t>
        </is>
      </c>
      <c r="M116" s="38" t="n">
        <v>30</v>
      </c>
      <c r="N116" s="752" t="inlineStr">
        <is>
          <t>Сардельки «Филейские» Весовые н/о мгс ТМ «Вязанка»</t>
        </is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82" t="n">
        <v>4680115881532</v>
      </c>
      <c r="E117" s="655" t="n"/>
      <c r="F117" s="687" t="n">
        <v>1.35</v>
      </c>
      <c r="G117" s="38" t="n">
        <v>6</v>
      </c>
      <c r="H117" s="687" t="n">
        <v>8.1</v>
      </c>
      <c r="I117" s="687" t="n">
        <v>8.58</v>
      </c>
      <c r="J117" s="38" t="n">
        <v>56</v>
      </c>
      <c r="K117" s="38" t="inlineStr">
        <is>
          <t>8</t>
        </is>
      </c>
      <c r="L117" s="39" t="inlineStr">
        <is>
          <t>СК3</t>
        </is>
      </c>
      <c r="M117" s="38" t="n">
        <v>30</v>
      </c>
      <c r="N117" s="753">
        <f>HYPERLINK("https://abi.ru/products/Охлажденные/Вязанка/Вязанка/Сардельки/P003237/","Сардельки «Филейские» Весовые NDX мгс ТМ «Вязанка»")</f>
        <v/>
      </c>
      <c r="O117" s="689" t="n"/>
      <c r="P117" s="689" t="n"/>
      <c r="Q117" s="689" t="n"/>
      <c r="R117" s="655" t="n"/>
      <c r="S117" s="40" t="inlineStr"/>
      <c r="T117" s="40" t="inlineStr">
        <is>
          <t>09.01.2024</t>
        </is>
      </c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IFERROR(IF(W117=0,"",ROUNDUP(W117/H117,0)*0.02175),"")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82" t="n">
        <v>4680115882652</v>
      </c>
      <c r="E118" s="655" t="n"/>
      <c r="F118" s="687" t="n">
        <v>0.33</v>
      </c>
      <c r="G118" s="38" t="n">
        <v>6</v>
      </c>
      <c r="H118" s="687" t="n">
        <v>1.98</v>
      </c>
      <c r="I118" s="687" t="n">
        <v>2.84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54" t="inlineStr">
        <is>
          <t>Сардельки «Сливушки с сыром #минидельки» ф/в 0,33 айпил ТМ «Вязанка»</t>
        </is>
      </c>
      <c r="O118" s="689" t="n"/>
      <c r="P118" s="689" t="n"/>
      <c r="Q118" s="689" t="n"/>
      <c r="R118" s="655" t="n"/>
      <c r="S118" s="40" t="inlineStr"/>
      <c r="T118" s="40" t="inlineStr"/>
      <c r="U118" s="41" t="inlineStr">
        <is>
          <t>кг</t>
        </is>
      </c>
      <c r="V118" s="690" t="n">
        <v>0</v>
      </c>
      <c r="W118" s="69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82" t="n">
        <v>4680115881464</v>
      </c>
      <c r="E119" s="655" t="n"/>
      <c r="F119" s="687" t="n">
        <v>0.4</v>
      </c>
      <c r="G119" s="38" t="n">
        <v>6</v>
      </c>
      <c r="H119" s="687" t="n">
        <v>2.4</v>
      </c>
      <c r="I119" s="687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55" t="inlineStr">
        <is>
          <t>Сардельки «Филейские» Фикс.вес 0,4 NDX мгс ТМ «Вязанка»</t>
        </is>
      </c>
      <c r="O119" s="689" t="n"/>
      <c r="P119" s="689" t="n"/>
      <c r="Q119" s="689" t="n"/>
      <c r="R119" s="655" t="n"/>
      <c r="S119" s="40" t="inlineStr"/>
      <c r="T119" s="40" t="inlineStr"/>
      <c r="U119" s="41" t="inlineStr">
        <is>
          <t>кг</t>
        </is>
      </c>
      <c r="V119" s="690" t="n">
        <v>0</v>
      </c>
      <c r="W119" s="69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90" t="n"/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92" t="n"/>
      <c r="N120" s="693" t="inlineStr">
        <is>
          <t>Итого</t>
        </is>
      </c>
      <c r="O120" s="663" t="n"/>
      <c r="P120" s="663" t="n"/>
      <c r="Q120" s="663" t="n"/>
      <c r="R120" s="663" t="n"/>
      <c r="S120" s="663" t="n"/>
      <c r="T120" s="664" t="n"/>
      <c r="U120" s="43" t="inlineStr">
        <is>
          <t>кор</t>
        </is>
      </c>
      <c r="V120" s="694">
        <f>IFERROR(V115/H115,"0")+IFERROR(V116/H116,"0")+IFERROR(V117/H117,"0")+IFERROR(V118/H118,"0")+IFERROR(V119/H119,"0")</f>
        <v/>
      </c>
      <c r="W120" s="694">
        <f>IFERROR(W115/H115,"0")+IFERROR(W116/H116,"0")+IFERROR(W117/H117,"0")+IFERROR(W118/H118,"0")+IFERROR(W119/H119,"0")</f>
        <v/>
      </c>
      <c r="X120" s="694">
        <f>IFERROR(IF(X115="",0,X115),"0")+IFERROR(IF(X116="",0,X116),"0")+IFERROR(IF(X117="",0,X117),"0")+IFERROR(IF(X118="",0,X118),"0")+IFERROR(IF(X119="",0,X119),"0")</f>
        <v/>
      </c>
      <c r="Y120" s="695" t="n"/>
      <c r="Z120" s="695" t="n"/>
    </row>
    <row r="121">
      <c r="A121" s="643" t="n"/>
      <c r="B121" s="643" t="n"/>
      <c r="C121" s="643" t="n"/>
      <c r="D121" s="643" t="n"/>
      <c r="E121" s="643" t="n"/>
      <c r="F121" s="643" t="n"/>
      <c r="G121" s="643" t="n"/>
      <c r="H121" s="643" t="n"/>
      <c r="I121" s="643" t="n"/>
      <c r="J121" s="643" t="n"/>
      <c r="K121" s="643" t="n"/>
      <c r="L121" s="643" t="n"/>
      <c r="M121" s="692" t="n"/>
      <c r="N121" s="693" t="inlineStr">
        <is>
          <t>Итого</t>
        </is>
      </c>
      <c r="O121" s="663" t="n"/>
      <c r="P121" s="663" t="n"/>
      <c r="Q121" s="663" t="n"/>
      <c r="R121" s="663" t="n"/>
      <c r="S121" s="663" t="n"/>
      <c r="T121" s="664" t="n"/>
      <c r="U121" s="43" t="inlineStr">
        <is>
          <t>кг</t>
        </is>
      </c>
      <c r="V121" s="694">
        <f>IFERROR(SUM(V115:V119),"0")</f>
        <v/>
      </c>
      <c r="W121" s="694">
        <f>IFERROR(SUM(W115:W119),"0")</f>
        <v/>
      </c>
      <c r="X121" s="43" t="n"/>
      <c r="Y121" s="695" t="n"/>
      <c r="Z121" s="695" t="n"/>
    </row>
    <row r="122" ht="16.5" customHeight="1">
      <c r="A122" s="380" t="inlineStr">
        <is>
          <t>Сливушки</t>
        </is>
      </c>
      <c r="B122" s="643" t="n"/>
      <c r="C122" s="643" t="n"/>
      <c r="D122" s="643" t="n"/>
      <c r="E122" s="643" t="n"/>
      <c r="F122" s="643" t="n"/>
      <c r="G122" s="643" t="n"/>
      <c r="H122" s="643" t="n"/>
      <c r="I122" s="643" t="n"/>
      <c r="J122" s="643" t="n"/>
      <c r="K122" s="643" t="n"/>
      <c r="L122" s="643" t="n"/>
      <c r="M122" s="643" t="n"/>
      <c r="N122" s="643" t="n"/>
      <c r="O122" s="643" t="n"/>
      <c r="P122" s="643" t="n"/>
      <c r="Q122" s="643" t="n"/>
      <c r="R122" s="643" t="n"/>
      <c r="S122" s="643" t="n"/>
      <c r="T122" s="643" t="n"/>
      <c r="U122" s="643" t="n"/>
      <c r="V122" s="643" t="n"/>
      <c r="W122" s="643" t="n"/>
      <c r="X122" s="643" t="n"/>
      <c r="Y122" s="380" t="n"/>
      <c r="Z122" s="380" t="n"/>
    </row>
    <row r="123" ht="14.25" customHeight="1">
      <c r="A123" s="381" t="inlineStr">
        <is>
          <t>Сосиски</t>
        </is>
      </c>
      <c r="B123" s="643" t="n"/>
      <c r="C123" s="643" t="n"/>
      <c r="D123" s="643" t="n"/>
      <c r="E123" s="643" t="n"/>
      <c r="F123" s="643" t="n"/>
      <c r="G123" s="643" t="n"/>
      <c r="H123" s="643" t="n"/>
      <c r="I123" s="643" t="n"/>
      <c r="J123" s="643" t="n"/>
      <c r="K123" s="643" t="n"/>
      <c r="L123" s="643" t="n"/>
      <c r="M123" s="643" t="n"/>
      <c r="N123" s="643" t="n"/>
      <c r="O123" s="643" t="n"/>
      <c r="P123" s="643" t="n"/>
      <c r="Q123" s="643" t="n"/>
      <c r="R123" s="643" t="n"/>
      <c r="S123" s="643" t="n"/>
      <c r="T123" s="643" t="n"/>
      <c r="U123" s="643" t="n"/>
      <c r="V123" s="643" t="n"/>
      <c r="W123" s="643" t="n"/>
      <c r="X123" s="643" t="n"/>
      <c r="Y123" s="381" t="n"/>
      <c r="Z123" s="381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82" t="n">
        <v>4607091385168</v>
      </c>
      <c r="E124" s="655" t="n"/>
      <c r="F124" s="687" t="n">
        <v>1.4</v>
      </c>
      <c r="G124" s="38" t="n">
        <v>6</v>
      </c>
      <c r="H124" s="687" t="n">
        <v>8.4</v>
      </c>
      <c r="I124" s="687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56" t="inlineStr">
        <is>
          <t>Сосиски «Вязанка Сливочные» Весовые П/а мгс ТМ «Вязанка»</t>
        </is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82" t="n">
        <v>4607091383256</v>
      </c>
      <c r="E125" s="655" t="n"/>
      <c r="F125" s="687" t="n">
        <v>0.33</v>
      </c>
      <c r="G125" s="38" t="n">
        <v>6</v>
      </c>
      <c r="H125" s="687" t="n">
        <v>1.98</v>
      </c>
      <c r="I125" s="687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82" t="n">
        <v>4607091385748</v>
      </c>
      <c r="E126" s="655" t="n"/>
      <c r="F126" s="687" t="n">
        <v>0.45</v>
      </c>
      <c r="G126" s="38" t="n">
        <v>6</v>
      </c>
      <c r="H126" s="687" t="n">
        <v>2.7</v>
      </c>
      <c r="I126" s="687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89" t="n"/>
      <c r="P126" s="689" t="n"/>
      <c r="Q126" s="689" t="n"/>
      <c r="R126" s="655" t="n"/>
      <c r="S126" s="40" t="inlineStr"/>
      <c r="T126" s="40" t="inlineStr"/>
      <c r="U126" s="41" t="inlineStr">
        <is>
          <t>кг</t>
        </is>
      </c>
      <c r="V126" s="690" t="n">
        <v>0</v>
      </c>
      <c r="W126" s="69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90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кор</t>
        </is>
      </c>
      <c r="V127" s="694">
        <f>IFERROR(V124/H124,"0")+IFERROR(V125/H125,"0")+IFERROR(V126/H126,"0")</f>
        <v/>
      </c>
      <c r="W127" s="694">
        <f>IFERROR(W124/H124,"0")+IFERROR(W125/H125,"0")+IFERROR(W126/H126,"0")</f>
        <v/>
      </c>
      <c r="X127" s="694">
        <f>IFERROR(IF(X124="",0,X124),"0")+IFERROR(IF(X125="",0,X125),"0")+IFERROR(IF(X126="",0,X126),"0")</f>
        <v/>
      </c>
      <c r="Y127" s="695" t="n"/>
      <c r="Z127" s="695" t="n"/>
    </row>
    <row r="128">
      <c r="A128" s="643" t="n"/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92" t="n"/>
      <c r="N128" s="693" t="inlineStr">
        <is>
          <t>Итого</t>
        </is>
      </c>
      <c r="O128" s="663" t="n"/>
      <c r="P128" s="663" t="n"/>
      <c r="Q128" s="663" t="n"/>
      <c r="R128" s="663" t="n"/>
      <c r="S128" s="663" t="n"/>
      <c r="T128" s="664" t="n"/>
      <c r="U128" s="43" t="inlineStr">
        <is>
          <t>кг</t>
        </is>
      </c>
      <c r="V128" s="694">
        <f>IFERROR(SUM(V124:V126),"0")</f>
        <v/>
      </c>
      <c r="W128" s="694">
        <f>IFERROR(SUM(W124:W126),"0")</f>
        <v/>
      </c>
      <c r="X128" s="43" t="n"/>
      <c r="Y128" s="695" t="n"/>
      <c r="Z128" s="695" t="n"/>
    </row>
    <row r="129" ht="27.75" customHeight="1">
      <c r="A129" s="379" t="inlineStr">
        <is>
          <t>Стародворье</t>
        </is>
      </c>
      <c r="B129" s="686" t="n"/>
      <c r="C129" s="686" t="n"/>
      <c r="D129" s="686" t="n"/>
      <c r="E129" s="686" t="n"/>
      <c r="F129" s="686" t="n"/>
      <c r="G129" s="686" t="n"/>
      <c r="H129" s="686" t="n"/>
      <c r="I129" s="686" t="n"/>
      <c r="J129" s="686" t="n"/>
      <c r="K129" s="686" t="n"/>
      <c r="L129" s="686" t="n"/>
      <c r="M129" s="686" t="n"/>
      <c r="N129" s="686" t="n"/>
      <c r="O129" s="686" t="n"/>
      <c r="P129" s="686" t="n"/>
      <c r="Q129" s="686" t="n"/>
      <c r="R129" s="686" t="n"/>
      <c r="S129" s="686" t="n"/>
      <c r="T129" s="686" t="n"/>
      <c r="U129" s="686" t="n"/>
      <c r="V129" s="686" t="n"/>
      <c r="W129" s="686" t="n"/>
      <c r="X129" s="686" t="n"/>
      <c r="Y129" s="55" t="n"/>
      <c r="Z129" s="55" t="n"/>
    </row>
    <row r="130" ht="16.5" customHeight="1">
      <c r="A130" s="380" t="inlineStr">
        <is>
          <t>Золоченная в печи</t>
        </is>
      </c>
      <c r="B130" s="643" t="n"/>
      <c r="C130" s="643" t="n"/>
      <c r="D130" s="643" t="n"/>
      <c r="E130" s="643" t="n"/>
      <c r="F130" s="643" t="n"/>
      <c r="G130" s="643" t="n"/>
      <c r="H130" s="643" t="n"/>
      <c r="I130" s="643" t="n"/>
      <c r="J130" s="643" t="n"/>
      <c r="K130" s="643" t="n"/>
      <c r="L130" s="643" t="n"/>
      <c r="M130" s="643" t="n"/>
      <c r="N130" s="643" t="n"/>
      <c r="O130" s="643" t="n"/>
      <c r="P130" s="643" t="n"/>
      <c r="Q130" s="643" t="n"/>
      <c r="R130" s="643" t="n"/>
      <c r="S130" s="643" t="n"/>
      <c r="T130" s="643" t="n"/>
      <c r="U130" s="643" t="n"/>
      <c r="V130" s="643" t="n"/>
      <c r="W130" s="643" t="n"/>
      <c r="X130" s="643" t="n"/>
      <c r="Y130" s="380" t="n"/>
      <c r="Z130" s="380" t="n"/>
    </row>
    <row r="131" ht="14.25" customHeight="1">
      <c r="A131" s="381" t="inlineStr">
        <is>
          <t>Вареные колбасы</t>
        </is>
      </c>
      <c r="B131" s="643" t="n"/>
      <c r="C131" s="643" t="n"/>
      <c r="D131" s="643" t="n"/>
      <c r="E131" s="643" t="n"/>
      <c r="F131" s="643" t="n"/>
      <c r="G131" s="643" t="n"/>
      <c r="H131" s="643" t="n"/>
      <c r="I131" s="643" t="n"/>
      <c r="J131" s="643" t="n"/>
      <c r="K131" s="643" t="n"/>
      <c r="L131" s="643" t="n"/>
      <c r="M131" s="643" t="n"/>
      <c r="N131" s="643" t="n"/>
      <c r="O131" s="643" t="n"/>
      <c r="P131" s="643" t="n"/>
      <c r="Q131" s="643" t="n"/>
      <c r="R131" s="643" t="n"/>
      <c r="S131" s="643" t="n"/>
      <c r="T131" s="643" t="n"/>
      <c r="U131" s="643" t="n"/>
      <c r="V131" s="643" t="n"/>
      <c r="W131" s="643" t="n"/>
      <c r="X131" s="643" t="n"/>
      <c r="Y131" s="381" t="n"/>
      <c r="Z131" s="381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82" t="n">
        <v>4607091383423</v>
      </c>
      <c r="E132" s="655" t="n"/>
      <c r="F132" s="687" t="n">
        <v>1.35</v>
      </c>
      <c r="G132" s="38" t="n">
        <v>8</v>
      </c>
      <c r="H132" s="687" t="n">
        <v>10.8</v>
      </c>
      <c r="I132" s="687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82" t="n">
        <v>4607091381405</v>
      </c>
      <c r="E133" s="655" t="n"/>
      <c r="F133" s="687" t="n">
        <v>1.35</v>
      </c>
      <c r="G133" s="38" t="n">
        <v>8</v>
      </c>
      <c r="H133" s="687" t="n">
        <v>10.8</v>
      </c>
      <c r="I133" s="687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89" t="n"/>
      <c r="P133" s="689" t="n"/>
      <c r="Q133" s="689" t="n"/>
      <c r="R133" s="655" t="n"/>
      <c r="S133" s="40" t="inlineStr"/>
      <c r="T133" s="40" t="inlineStr"/>
      <c r="U133" s="41" t="inlineStr">
        <is>
          <t>кг</t>
        </is>
      </c>
      <c r="V133" s="690" t="n">
        <v>0</v>
      </c>
      <c r="W133" s="69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82" t="n">
        <v>4607091386516</v>
      </c>
      <c r="E134" s="655" t="n"/>
      <c r="F134" s="687" t="n">
        <v>1.4</v>
      </c>
      <c r="G134" s="38" t="n">
        <v>8</v>
      </c>
      <c r="H134" s="687" t="n">
        <v>11.2</v>
      </c>
      <c r="I134" s="687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89" t="n"/>
      <c r="P134" s="689" t="n"/>
      <c r="Q134" s="689" t="n"/>
      <c r="R134" s="655" t="n"/>
      <c r="S134" s="40" t="inlineStr"/>
      <c r="T134" s="40" t="inlineStr"/>
      <c r="U134" s="41" t="inlineStr">
        <is>
          <t>кг</t>
        </is>
      </c>
      <c r="V134" s="690" t="n">
        <v>0</v>
      </c>
      <c r="W134" s="69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90" t="n"/>
      <c r="B135" s="643" t="n"/>
      <c r="C135" s="643" t="n"/>
      <c r="D135" s="643" t="n"/>
      <c r="E135" s="643" t="n"/>
      <c r="F135" s="643" t="n"/>
      <c r="G135" s="643" t="n"/>
      <c r="H135" s="643" t="n"/>
      <c r="I135" s="643" t="n"/>
      <c r="J135" s="643" t="n"/>
      <c r="K135" s="643" t="n"/>
      <c r="L135" s="643" t="n"/>
      <c r="M135" s="692" t="n"/>
      <c r="N135" s="693" t="inlineStr">
        <is>
          <t>Итого</t>
        </is>
      </c>
      <c r="O135" s="663" t="n"/>
      <c r="P135" s="663" t="n"/>
      <c r="Q135" s="663" t="n"/>
      <c r="R135" s="663" t="n"/>
      <c r="S135" s="663" t="n"/>
      <c r="T135" s="664" t="n"/>
      <c r="U135" s="43" t="inlineStr">
        <is>
          <t>кор</t>
        </is>
      </c>
      <c r="V135" s="694">
        <f>IFERROR(V132/H132,"0")+IFERROR(V133/H133,"0")+IFERROR(V134/H134,"0")</f>
        <v/>
      </c>
      <c r="W135" s="694">
        <f>IFERROR(W132/H132,"0")+IFERROR(W133/H133,"0")+IFERROR(W134/H134,"0")</f>
        <v/>
      </c>
      <c r="X135" s="694">
        <f>IFERROR(IF(X132="",0,X132),"0")+IFERROR(IF(X133="",0,X133),"0")+IFERROR(IF(X134="",0,X134),"0")</f>
        <v/>
      </c>
      <c r="Y135" s="695" t="n"/>
      <c r="Z135" s="695" t="n"/>
    </row>
    <row r="136">
      <c r="A136" s="643" t="n"/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92" t="n"/>
      <c r="N136" s="693" t="inlineStr">
        <is>
          <t>Итого</t>
        </is>
      </c>
      <c r="O136" s="663" t="n"/>
      <c r="P136" s="663" t="n"/>
      <c r="Q136" s="663" t="n"/>
      <c r="R136" s="663" t="n"/>
      <c r="S136" s="663" t="n"/>
      <c r="T136" s="664" t="n"/>
      <c r="U136" s="43" t="inlineStr">
        <is>
          <t>кг</t>
        </is>
      </c>
      <c r="V136" s="694">
        <f>IFERROR(SUM(V132:V134),"0")</f>
        <v/>
      </c>
      <c r="W136" s="694">
        <f>IFERROR(SUM(W132:W134),"0")</f>
        <v/>
      </c>
      <c r="X136" s="43" t="n"/>
      <c r="Y136" s="695" t="n"/>
      <c r="Z136" s="695" t="n"/>
    </row>
    <row r="137" ht="16.5" customHeight="1">
      <c r="A137" s="380" t="inlineStr">
        <is>
          <t>Мясорубская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0" t="n"/>
      <c r="Z137" s="380" t="n"/>
    </row>
    <row r="138" ht="14.25" customHeight="1">
      <c r="A138" s="381" t="inlineStr">
        <is>
          <t>Копченые колбасы</t>
        </is>
      </c>
      <c r="B138" s="643" t="n"/>
      <c r="C138" s="643" t="n"/>
      <c r="D138" s="643" t="n"/>
      <c r="E138" s="643" t="n"/>
      <c r="F138" s="643" t="n"/>
      <c r="G138" s="643" t="n"/>
      <c r="H138" s="643" t="n"/>
      <c r="I138" s="643" t="n"/>
      <c r="J138" s="643" t="n"/>
      <c r="K138" s="643" t="n"/>
      <c r="L138" s="643" t="n"/>
      <c r="M138" s="643" t="n"/>
      <c r="N138" s="643" t="n"/>
      <c r="O138" s="643" t="n"/>
      <c r="P138" s="643" t="n"/>
      <c r="Q138" s="643" t="n"/>
      <c r="R138" s="643" t="n"/>
      <c r="S138" s="643" t="n"/>
      <c r="T138" s="643" t="n"/>
      <c r="U138" s="643" t="n"/>
      <c r="V138" s="643" t="n"/>
      <c r="W138" s="643" t="n"/>
      <c r="X138" s="643" t="n"/>
      <c r="Y138" s="381" t="n"/>
      <c r="Z138" s="381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82" t="n">
        <v>4680115880993</v>
      </c>
      <c r="E139" s="655" t="n"/>
      <c r="F139" s="687" t="n">
        <v>0.7</v>
      </c>
      <c r="G139" s="38" t="n">
        <v>6</v>
      </c>
      <c r="H139" s="687" t="n">
        <v>4.2</v>
      </c>
      <c r="I139" s="687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82" t="n">
        <v>4680115881761</v>
      </c>
      <c r="E140" s="655" t="n"/>
      <c r="F140" s="687" t="n">
        <v>0.7</v>
      </c>
      <c r="G140" s="38" t="n">
        <v>6</v>
      </c>
      <c r="H140" s="687" t="n">
        <v>4.2</v>
      </c>
      <c r="I140" s="687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82" t="n">
        <v>4680115881563</v>
      </c>
      <c r="E141" s="655" t="n"/>
      <c r="F141" s="687" t="n">
        <v>0.7</v>
      </c>
      <c r="G141" s="38" t="n">
        <v>6</v>
      </c>
      <c r="H141" s="687" t="n">
        <v>4.2</v>
      </c>
      <c r="I141" s="687" t="n">
        <v>4.4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1" s="689" t="n"/>
      <c r="P141" s="689" t="n"/>
      <c r="Q141" s="689" t="n"/>
      <c r="R141" s="655" t="n"/>
      <c r="S141" s="40" t="inlineStr"/>
      <c r="T141" s="40" t="inlineStr"/>
      <c r="U141" s="41" t="inlineStr">
        <is>
          <t>кг</t>
        </is>
      </c>
      <c r="V141" s="690" t="n">
        <v>0</v>
      </c>
      <c r="W141" s="69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82" t="n">
        <v>4680115880986</v>
      </c>
      <c r="E142" s="655" t="n"/>
      <c r="F142" s="687" t="n">
        <v>0.35</v>
      </c>
      <c r="G142" s="38" t="n">
        <v>6</v>
      </c>
      <c r="H142" s="687" t="n">
        <v>2.1</v>
      </c>
      <c r="I142" s="687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2" s="689" t="n"/>
      <c r="P142" s="689" t="n"/>
      <c r="Q142" s="689" t="n"/>
      <c r="R142" s="655" t="n"/>
      <c r="S142" s="40" t="inlineStr"/>
      <c r="T142" s="40" t="inlineStr"/>
      <c r="U142" s="41" t="inlineStr">
        <is>
          <t>кг</t>
        </is>
      </c>
      <c r="V142" s="690" t="n">
        <v>0</v>
      </c>
      <c r="W142" s="691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82" t="n">
        <v>4680115880207</v>
      </c>
      <c r="E143" s="655" t="n"/>
      <c r="F143" s="687" t="n">
        <v>0.4</v>
      </c>
      <c r="G143" s="38" t="n">
        <v>6</v>
      </c>
      <c r="H143" s="687" t="n">
        <v>2.4</v>
      </c>
      <c r="I143" s="687" t="n">
        <v>2.63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3" s="689" t="n"/>
      <c r="P143" s="689" t="n"/>
      <c r="Q143" s="689" t="n"/>
      <c r="R143" s="655" t="n"/>
      <c r="S143" s="40" t="inlineStr"/>
      <c r="T143" s="40" t="inlineStr"/>
      <c r="U143" s="41" t="inlineStr">
        <is>
          <t>кг</t>
        </is>
      </c>
      <c r="V143" s="690" t="n">
        <v>0</v>
      </c>
      <c r="W143" s="69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82" t="n">
        <v>4680115881785</v>
      </c>
      <c r="E144" s="655" t="n"/>
      <c r="F144" s="687" t="n">
        <v>0.35</v>
      </c>
      <c r="G144" s="38" t="n">
        <v>6</v>
      </c>
      <c r="H144" s="687" t="n">
        <v>2.1</v>
      </c>
      <c r="I144" s="68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4" s="689" t="n"/>
      <c r="P144" s="689" t="n"/>
      <c r="Q144" s="689" t="n"/>
      <c r="R144" s="655" t="n"/>
      <c r="S144" s="40" t="inlineStr"/>
      <c r="T144" s="40" t="inlineStr"/>
      <c r="U144" s="41" t="inlineStr">
        <is>
          <t>кг</t>
        </is>
      </c>
      <c r="V144" s="690" t="n">
        <v>0</v>
      </c>
      <c r="W144" s="69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82" t="n">
        <v>4680115881679</v>
      </c>
      <c r="E145" s="655" t="n"/>
      <c r="F145" s="687" t="n">
        <v>0.35</v>
      </c>
      <c r="G145" s="38" t="n">
        <v>6</v>
      </c>
      <c r="H145" s="687" t="n">
        <v>2.1</v>
      </c>
      <c r="I145" s="687" t="n">
        <v>2.2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82" t="n">
        <v>4680115880191</v>
      </c>
      <c r="E146" s="655" t="n"/>
      <c r="F146" s="687" t="n">
        <v>0.4</v>
      </c>
      <c r="G146" s="38" t="n">
        <v>6</v>
      </c>
      <c r="H146" s="687" t="n">
        <v>2.4</v>
      </c>
      <c r="I146" s="687" t="n">
        <v>2.6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16.5" customHeight="1">
      <c r="A147" s="64" t="inlineStr">
        <is>
          <t>SU003046</t>
        </is>
      </c>
      <c r="B147" s="64" t="inlineStr">
        <is>
          <t>P003598</t>
        </is>
      </c>
      <c r="C147" s="37" t="n">
        <v>4301031245</v>
      </c>
      <c r="D147" s="382" t="n">
        <v>4680115883963</v>
      </c>
      <c r="E147" s="655" t="n"/>
      <c r="F147" s="687" t="n">
        <v>0.28</v>
      </c>
      <c r="G147" s="38" t="n">
        <v>6</v>
      </c>
      <c r="H147" s="687" t="n">
        <v>1.68</v>
      </c>
      <c r="I147" s="687" t="n">
        <v>1.78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70" t="inlineStr">
        <is>
          <t>П/к колбасы «Мясорубская» ф/в 0,28 н/о ТМ «Стародворье»</t>
        </is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>
      <c r="A148" s="390" t="n"/>
      <c r="B148" s="643" t="n"/>
      <c r="C148" s="643" t="n"/>
      <c r="D148" s="643" t="n"/>
      <c r="E148" s="643" t="n"/>
      <c r="F148" s="643" t="n"/>
      <c r="G148" s="643" t="n"/>
      <c r="H148" s="643" t="n"/>
      <c r="I148" s="643" t="n"/>
      <c r="J148" s="643" t="n"/>
      <c r="K148" s="643" t="n"/>
      <c r="L148" s="643" t="n"/>
      <c r="M148" s="692" t="n"/>
      <c r="N148" s="693" t="inlineStr">
        <is>
          <t>Итого</t>
        </is>
      </c>
      <c r="O148" s="663" t="n"/>
      <c r="P148" s="663" t="n"/>
      <c r="Q148" s="663" t="n"/>
      <c r="R148" s="663" t="n"/>
      <c r="S148" s="663" t="n"/>
      <c r="T148" s="664" t="n"/>
      <c r="U148" s="43" t="inlineStr">
        <is>
          <t>кор</t>
        </is>
      </c>
      <c r="V148" s="694">
        <f>IFERROR(V139/H139,"0")+IFERROR(V140/H140,"0")+IFERROR(V141/H141,"0")+IFERROR(V142/H142,"0")+IFERROR(V143/H143,"0")+IFERROR(V144/H144,"0")+IFERROR(V145/H145,"0")+IFERROR(V146/H146,"0")+IFERROR(V147/H147,"0")</f>
        <v/>
      </c>
      <c r="W148" s="694">
        <f>IFERROR(W139/H139,"0")+IFERROR(W140/H140,"0")+IFERROR(W141/H141,"0")+IFERROR(W142/H142,"0")+IFERROR(W143/H143,"0")+IFERROR(W144/H144,"0")+IFERROR(W145/H145,"0")+IFERROR(W146/H146,"0")+IFERROR(W147/H147,"0")</f>
        <v/>
      </c>
      <c r="X148" s="694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/>
      </c>
      <c r="Y148" s="695" t="n"/>
      <c r="Z148" s="695" t="n"/>
    </row>
    <row r="149">
      <c r="A149" s="643" t="n"/>
      <c r="B149" s="643" t="n"/>
      <c r="C149" s="643" t="n"/>
      <c r="D149" s="643" t="n"/>
      <c r="E149" s="643" t="n"/>
      <c r="F149" s="643" t="n"/>
      <c r="G149" s="643" t="n"/>
      <c r="H149" s="643" t="n"/>
      <c r="I149" s="643" t="n"/>
      <c r="J149" s="643" t="n"/>
      <c r="K149" s="643" t="n"/>
      <c r="L149" s="643" t="n"/>
      <c r="M149" s="692" t="n"/>
      <c r="N149" s="693" t="inlineStr">
        <is>
          <t>Итого</t>
        </is>
      </c>
      <c r="O149" s="663" t="n"/>
      <c r="P149" s="663" t="n"/>
      <c r="Q149" s="663" t="n"/>
      <c r="R149" s="663" t="n"/>
      <c r="S149" s="663" t="n"/>
      <c r="T149" s="664" t="n"/>
      <c r="U149" s="43" t="inlineStr">
        <is>
          <t>кг</t>
        </is>
      </c>
      <c r="V149" s="694">
        <f>IFERROR(SUM(V139:V147),"0")</f>
        <v/>
      </c>
      <c r="W149" s="694">
        <f>IFERROR(SUM(W139:W147),"0")</f>
        <v/>
      </c>
      <c r="X149" s="43" t="n"/>
      <c r="Y149" s="695" t="n"/>
      <c r="Z149" s="695" t="n"/>
    </row>
    <row r="150" ht="16.5" customHeight="1">
      <c r="A150" s="380" t="inlineStr">
        <is>
          <t>Сочинка</t>
        </is>
      </c>
      <c r="B150" s="643" t="n"/>
      <c r="C150" s="643" t="n"/>
      <c r="D150" s="643" t="n"/>
      <c r="E150" s="643" t="n"/>
      <c r="F150" s="643" t="n"/>
      <c r="G150" s="643" t="n"/>
      <c r="H150" s="643" t="n"/>
      <c r="I150" s="643" t="n"/>
      <c r="J150" s="643" t="n"/>
      <c r="K150" s="643" t="n"/>
      <c r="L150" s="643" t="n"/>
      <c r="M150" s="643" t="n"/>
      <c r="N150" s="643" t="n"/>
      <c r="O150" s="643" t="n"/>
      <c r="P150" s="643" t="n"/>
      <c r="Q150" s="643" t="n"/>
      <c r="R150" s="643" t="n"/>
      <c r="S150" s="643" t="n"/>
      <c r="T150" s="643" t="n"/>
      <c r="U150" s="643" t="n"/>
      <c r="V150" s="643" t="n"/>
      <c r="W150" s="643" t="n"/>
      <c r="X150" s="643" t="n"/>
      <c r="Y150" s="380" t="n"/>
      <c r="Z150" s="380" t="n"/>
    </row>
    <row r="151" ht="14.25" customHeight="1">
      <c r="A151" s="381" t="inlineStr">
        <is>
          <t>Вареные колбасы</t>
        </is>
      </c>
      <c r="B151" s="643" t="n"/>
      <c r="C151" s="643" t="n"/>
      <c r="D151" s="643" t="n"/>
      <c r="E151" s="643" t="n"/>
      <c r="F151" s="643" t="n"/>
      <c r="G151" s="643" t="n"/>
      <c r="H151" s="643" t="n"/>
      <c r="I151" s="643" t="n"/>
      <c r="J151" s="643" t="n"/>
      <c r="K151" s="643" t="n"/>
      <c r="L151" s="643" t="n"/>
      <c r="M151" s="643" t="n"/>
      <c r="N151" s="643" t="n"/>
      <c r="O151" s="643" t="n"/>
      <c r="P151" s="643" t="n"/>
      <c r="Q151" s="643" t="n"/>
      <c r="R151" s="643" t="n"/>
      <c r="S151" s="643" t="n"/>
      <c r="T151" s="643" t="n"/>
      <c r="U151" s="643" t="n"/>
      <c r="V151" s="643" t="n"/>
      <c r="W151" s="643" t="n"/>
      <c r="X151" s="643" t="n"/>
      <c r="Y151" s="381" t="n"/>
      <c r="Z151" s="381" t="n"/>
    </row>
    <row r="152" ht="16.5" customHeight="1">
      <c r="A152" s="64" t="inlineStr">
        <is>
          <t>SU002824</t>
        </is>
      </c>
      <c r="B152" s="64" t="inlineStr">
        <is>
          <t>P003231</t>
        </is>
      </c>
      <c r="C152" s="37" t="n">
        <v>4301011450</v>
      </c>
      <c r="D152" s="382" t="n">
        <v>4680115881402</v>
      </c>
      <c r="E152" s="655" t="n"/>
      <c r="F152" s="687" t="n">
        <v>1.35</v>
      </c>
      <c r="G152" s="38" t="n">
        <v>8</v>
      </c>
      <c r="H152" s="687" t="n">
        <v>10.8</v>
      </c>
      <c r="I152" s="687" t="n">
        <v>11.28</v>
      </c>
      <c r="J152" s="38" t="n">
        <v>56</v>
      </c>
      <c r="K152" s="38" t="inlineStr">
        <is>
          <t>8</t>
        </is>
      </c>
      <c r="L152" s="39" t="inlineStr">
        <is>
          <t>СК1</t>
        </is>
      </c>
      <c r="M152" s="38" t="n">
        <v>55</v>
      </c>
      <c r="N152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IFERROR(IF(W152=0,"",ROUNDUP(W152/H152,0)*0.02175),"")</f>
        <v/>
      </c>
      <c r="Y152" s="69" t="inlineStr"/>
      <c r="Z152" s="70" t="inlineStr"/>
      <c r="AD152" s="71" t="n"/>
      <c r="BA152" s="149" t="inlineStr">
        <is>
          <t>КИ</t>
        </is>
      </c>
    </row>
    <row r="153" ht="27" customHeight="1">
      <c r="A153" s="64" t="inlineStr">
        <is>
          <t>SU002823</t>
        </is>
      </c>
      <c r="B153" s="64" t="inlineStr">
        <is>
          <t>P003230</t>
        </is>
      </c>
      <c r="C153" s="37" t="n">
        <v>4301011454</v>
      </c>
      <c r="D153" s="382" t="n">
        <v>4680115881396</v>
      </c>
      <c r="E153" s="655" t="n"/>
      <c r="F153" s="687" t="n">
        <v>0.45</v>
      </c>
      <c r="G153" s="38" t="n">
        <v>6</v>
      </c>
      <c r="H153" s="687" t="n">
        <v>2.7</v>
      </c>
      <c r="I153" s="687" t="n">
        <v>2.9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55</v>
      </c>
      <c r="N153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0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IFERROR(V152/H152,"0")+IFERROR(V153/H153,"0")</f>
        <v/>
      </c>
      <c r="W154" s="694">
        <f>IFERROR(W152/H152,"0")+IFERROR(W153/H153,"0")</f>
        <v/>
      </c>
      <c r="X154" s="694">
        <f>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IFERROR(SUM(V152:V153),"0")</f>
        <v/>
      </c>
      <c r="W155" s="694">
        <f>IFERROR(SUM(W152:W153),"0")</f>
        <v/>
      </c>
      <c r="X155" s="43" t="n"/>
      <c r="Y155" s="695" t="n"/>
      <c r="Z155" s="695" t="n"/>
    </row>
    <row r="156" ht="14.25" customHeight="1">
      <c r="A156" s="381" t="inlineStr">
        <is>
          <t>Ветчины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1" t="n"/>
      <c r="Z156" s="381" t="n"/>
    </row>
    <row r="157" ht="16.5" customHeight="1">
      <c r="A157" s="64" t="inlineStr">
        <is>
          <t>SU003068</t>
        </is>
      </c>
      <c r="B157" s="64" t="inlineStr">
        <is>
          <t>P003611</t>
        </is>
      </c>
      <c r="C157" s="37" t="n">
        <v>4301020262</v>
      </c>
      <c r="D157" s="382" t="n">
        <v>4680115882935</v>
      </c>
      <c r="E157" s="655" t="n"/>
      <c r="F157" s="687" t="n">
        <v>1.35</v>
      </c>
      <c r="G157" s="38" t="n">
        <v>8</v>
      </c>
      <c r="H157" s="687" t="n">
        <v>10.8</v>
      </c>
      <c r="I157" s="687" t="n">
        <v>11.28</v>
      </c>
      <c r="J157" s="38" t="n">
        <v>56</v>
      </c>
      <c r="K157" s="38" t="inlineStr">
        <is>
          <t>8</t>
        </is>
      </c>
      <c r="L157" s="39" t="inlineStr">
        <is>
          <t>СК3</t>
        </is>
      </c>
      <c r="M157" s="38" t="n">
        <v>50</v>
      </c>
      <c r="N157" s="773" t="inlineStr">
        <is>
          <t>Ветчина «Сочинка с сочным окороком» Весовой п/а ТМ «Стародворье»</t>
        </is>
      </c>
      <c r="O157" s="689" t="n"/>
      <c r="P157" s="689" t="n"/>
      <c r="Q157" s="689" t="n"/>
      <c r="R157" s="655" t="n"/>
      <c r="S157" s="40" t="inlineStr"/>
      <c r="T157" s="40" t="inlineStr"/>
      <c r="U157" s="41" t="inlineStr">
        <is>
          <t>кг</t>
        </is>
      </c>
      <c r="V157" s="690" t="n">
        <v>0</v>
      </c>
      <c r="W157" s="69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1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82" t="n">
        <v>4680115880764</v>
      </c>
      <c r="E158" s="655" t="n"/>
      <c r="F158" s="687" t="n">
        <v>0.35</v>
      </c>
      <c r="G158" s="38" t="n">
        <v>6</v>
      </c>
      <c r="H158" s="687" t="n">
        <v>2.1</v>
      </c>
      <c r="I158" s="687" t="n">
        <v>2.3</v>
      </c>
      <c r="J158" s="38" t="n">
        <v>156</v>
      </c>
      <c r="K158" s="38" t="inlineStr">
        <is>
          <t>12</t>
        </is>
      </c>
      <c r="L158" s="39" t="inlineStr">
        <is>
          <t>СК1</t>
        </is>
      </c>
      <c r="M158" s="38" t="n">
        <v>50</v>
      </c>
      <c r="N158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2" t="inlineStr">
        <is>
          <t>КИ</t>
        </is>
      </c>
    </row>
    <row r="159">
      <c r="A159" s="390" t="n"/>
      <c r="B159" s="643" t="n"/>
      <c r="C159" s="643" t="n"/>
      <c r="D159" s="643" t="n"/>
      <c r="E159" s="643" t="n"/>
      <c r="F159" s="643" t="n"/>
      <c r="G159" s="643" t="n"/>
      <c r="H159" s="643" t="n"/>
      <c r="I159" s="643" t="n"/>
      <c r="J159" s="643" t="n"/>
      <c r="K159" s="643" t="n"/>
      <c r="L159" s="643" t="n"/>
      <c r="M159" s="692" t="n"/>
      <c r="N159" s="693" t="inlineStr">
        <is>
          <t>Итого</t>
        </is>
      </c>
      <c r="O159" s="663" t="n"/>
      <c r="P159" s="663" t="n"/>
      <c r="Q159" s="663" t="n"/>
      <c r="R159" s="663" t="n"/>
      <c r="S159" s="663" t="n"/>
      <c r="T159" s="664" t="n"/>
      <c r="U159" s="43" t="inlineStr">
        <is>
          <t>кор</t>
        </is>
      </c>
      <c r="V159" s="694">
        <f>IFERROR(V157/H157,"0")+IFERROR(V158/H158,"0")</f>
        <v/>
      </c>
      <c r="W159" s="694">
        <f>IFERROR(W157/H157,"0")+IFERROR(W158/H158,"0")</f>
        <v/>
      </c>
      <c r="X159" s="694">
        <f>IFERROR(IF(X157="",0,X157),"0")+IFERROR(IF(X158="",0,X158),"0")</f>
        <v/>
      </c>
      <c r="Y159" s="695" t="n"/>
      <c r="Z159" s="695" t="n"/>
    </row>
    <row r="160">
      <c r="A160" s="643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кг</t>
        </is>
      </c>
      <c r="V160" s="694">
        <f>IFERROR(SUM(V157:V158),"0")</f>
        <v/>
      </c>
      <c r="W160" s="694">
        <f>IFERROR(SUM(W157:W158),"0")</f>
        <v/>
      </c>
      <c r="X160" s="43" t="n"/>
      <c r="Y160" s="695" t="n"/>
      <c r="Z160" s="695" t="n"/>
    </row>
    <row r="161" ht="14.25" customHeight="1">
      <c r="A161" s="381" t="inlineStr">
        <is>
          <t>Копченые колбасы</t>
        </is>
      </c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43" t="n"/>
      <c r="N161" s="643" t="n"/>
      <c r="O161" s="643" t="n"/>
      <c r="P161" s="643" t="n"/>
      <c r="Q161" s="643" t="n"/>
      <c r="R161" s="643" t="n"/>
      <c r="S161" s="643" t="n"/>
      <c r="T161" s="643" t="n"/>
      <c r="U161" s="643" t="n"/>
      <c r="V161" s="643" t="n"/>
      <c r="W161" s="643" t="n"/>
      <c r="X161" s="643" t="n"/>
      <c r="Y161" s="381" t="n"/>
      <c r="Z161" s="381" t="n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82" t="n">
        <v>4680115882683</v>
      </c>
      <c r="E162" s="655" t="n"/>
      <c r="F162" s="687" t="n">
        <v>0.9</v>
      </c>
      <c r="G162" s="38" t="n">
        <v>6</v>
      </c>
      <c r="H162" s="687" t="n">
        <v>5.4</v>
      </c>
      <c r="I162" s="687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2" s="689" t="n"/>
      <c r="P162" s="689" t="n"/>
      <c r="Q162" s="689" t="n"/>
      <c r="R162" s="655" t="n"/>
      <c r="S162" s="40" t="inlineStr"/>
      <c r="T162" s="40" t="inlineStr"/>
      <c r="U162" s="41" t="inlineStr">
        <is>
          <t>кг</t>
        </is>
      </c>
      <c r="V162" s="690" t="n">
        <v>0</v>
      </c>
      <c r="W162" s="691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82" t="n">
        <v>4680115882690</v>
      </c>
      <c r="E163" s="655" t="n"/>
      <c r="F163" s="687" t="n">
        <v>0.9</v>
      </c>
      <c r="G163" s="38" t="n">
        <v>6</v>
      </c>
      <c r="H163" s="687" t="n">
        <v>5.4</v>
      </c>
      <c r="I163" s="68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82" t="n">
        <v>4680115882669</v>
      </c>
      <c r="E164" s="655" t="n"/>
      <c r="F164" s="687" t="n">
        <v>0.9</v>
      </c>
      <c r="G164" s="38" t="n">
        <v>6</v>
      </c>
      <c r="H164" s="687" t="n">
        <v>5.4</v>
      </c>
      <c r="I164" s="68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82" t="n">
        <v>4680115882676</v>
      </c>
      <c r="E165" s="655" t="n"/>
      <c r="F165" s="687" t="n">
        <v>0.9</v>
      </c>
      <c r="G165" s="38" t="n">
        <v>6</v>
      </c>
      <c r="H165" s="687" t="n">
        <v>5.4</v>
      </c>
      <c r="I165" s="68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5" s="689" t="n"/>
      <c r="P165" s="689" t="n"/>
      <c r="Q165" s="689" t="n"/>
      <c r="R165" s="655" t="n"/>
      <c r="S165" s="40" t="inlineStr"/>
      <c r="T165" s="40" t="inlineStr"/>
      <c r="U165" s="41" t="inlineStr">
        <is>
          <t>кг</t>
        </is>
      </c>
      <c r="V165" s="690" t="n">
        <v>0</v>
      </c>
      <c r="W165" s="69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>
      <c r="A166" s="390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кор</t>
        </is>
      </c>
      <c r="V166" s="694">
        <f>IFERROR(V162/H162,"0")+IFERROR(V163/H163,"0")+IFERROR(V164/H164,"0")+IFERROR(V165/H165,"0")</f>
        <v/>
      </c>
      <c r="W166" s="694">
        <f>IFERROR(W162/H162,"0")+IFERROR(W163/H163,"0")+IFERROR(W164/H164,"0")+IFERROR(W165/H165,"0")</f>
        <v/>
      </c>
      <c r="X166" s="694">
        <f>IFERROR(IF(X162="",0,X162),"0")+IFERROR(IF(X163="",0,X163),"0")+IFERROR(IF(X164="",0,X164),"0")+IFERROR(IF(X165="",0,X165),"0")</f>
        <v/>
      </c>
      <c r="Y166" s="695" t="n"/>
      <c r="Z166" s="695" t="n"/>
    </row>
    <row r="167">
      <c r="A167" s="643" t="n"/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92" t="n"/>
      <c r="N167" s="693" t="inlineStr">
        <is>
          <t>Итого</t>
        </is>
      </c>
      <c r="O167" s="663" t="n"/>
      <c r="P167" s="663" t="n"/>
      <c r="Q167" s="663" t="n"/>
      <c r="R167" s="663" t="n"/>
      <c r="S167" s="663" t="n"/>
      <c r="T167" s="664" t="n"/>
      <c r="U167" s="43" t="inlineStr">
        <is>
          <t>кг</t>
        </is>
      </c>
      <c r="V167" s="694">
        <f>IFERROR(SUM(V162:V165),"0")</f>
        <v/>
      </c>
      <c r="W167" s="694">
        <f>IFERROR(SUM(W162:W165),"0")</f>
        <v/>
      </c>
      <c r="X167" s="43" t="n"/>
      <c r="Y167" s="695" t="n"/>
      <c r="Z167" s="695" t="n"/>
    </row>
    <row r="168" ht="14.25" customHeight="1">
      <c r="A168" s="381" t="inlineStr">
        <is>
          <t>Сосиски</t>
        </is>
      </c>
      <c r="B168" s="643" t="n"/>
      <c r="C168" s="643" t="n"/>
      <c r="D168" s="643" t="n"/>
      <c r="E168" s="643" t="n"/>
      <c r="F168" s="643" t="n"/>
      <c r="G168" s="643" t="n"/>
      <c r="H168" s="643" t="n"/>
      <c r="I168" s="643" t="n"/>
      <c r="J168" s="643" t="n"/>
      <c r="K168" s="643" t="n"/>
      <c r="L168" s="643" t="n"/>
      <c r="M168" s="643" t="n"/>
      <c r="N168" s="643" t="n"/>
      <c r="O168" s="643" t="n"/>
      <c r="P168" s="643" t="n"/>
      <c r="Q168" s="643" t="n"/>
      <c r="R168" s="643" t="n"/>
      <c r="S168" s="643" t="n"/>
      <c r="T168" s="643" t="n"/>
      <c r="U168" s="643" t="n"/>
      <c r="V168" s="643" t="n"/>
      <c r="W168" s="643" t="n"/>
      <c r="X168" s="643" t="n"/>
      <c r="Y168" s="381" t="n"/>
      <c r="Z168" s="381" t="n"/>
    </row>
    <row r="169" ht="27" customHeight="1">
      <c r="A169" s="64" t="inlineStr">
        <is>
          <t>SU002857</t>
        </is>
      </c>
      <c r="B169" s="64" t="inlineStr">
        <is>
          <t>P003264</t>
        </is>
      </c>
      <c r="C169" s="37" t="n">
        <v>4301051409</v>
      </c>
      <c r="D169" s="382" t="n">
        <v>4680115881556</v>
      </c>
      <c r="E169" s="655" t="n"/>
      <c r="F169" s="687" t="n">
        <v>1</v>
      </c>
      <c r="G169" s="38" t="n">
        <v>4</v>
      </c>
      <c r="H169" s="687" t="n">
        <v>4</v>
      </c>
      <c r="I169" s="687" t="n">
        <v>4.408</v>
      </c>
      <c r="J169" s="38" t="n">
        <v>104</v>
      </c>
      <c r="K169" s="38" t="inlineStr">
        <is>
          <t>8</t>
        </is>
      </c>
      <c r="L169" s="39" t="inlineStr">
        <is>
          <t>СК3</t>
        </is>
      </c>
      <c r="M169" s="38" t="n">
        <v>45</v>
      </c>
      <c r="N169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0</v>
      </c>
      <c r="W169" s="691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SU002725</t>
        </is>
      </c>
      <c r="B170" s="64" t="inlineStr">
        <is>
          <t>P003672</t>
        </is>
      </c>
      <c r="C170" s="37" t="n">
        <v>4301051538</v>
      </c>
      <c r="D170" s="382" t="n">
        <v>4680115880573</v>
      </c>
      <c r="E170" s="655" t="n"/>
      <c r="F170" s="687" t="n">
        <v>1.45</v>
      </c>
      <c r="G170" s="38" t="n">
        <v>6</v>
      </c>
      <c r="H170" s="687" t="n">
        <v>8.699999999999999</v>
      </c>
      <c r="I170" s="687" t="n">
        <v>9.263999999999999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45</v>
      </c>
      <c r="N170" s="780" t="inlineStr">
        <is>
          <t>Сосиски «Сочинки» Весовой п/а ТМ «Стародворье»</t>
        </is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SU002843</t>
        </is>
      </c>
      <c r="B171" s="64" t="inlineStr">
        <is>
          <t>P003263</t>
        </is>
      </c>
      <c r="C171" s="37" t="n">
        <v>4301051408</v>
      </c>
      <c r="D171" s="382" t="n">
        <v>4680115881594</v>
      </c>
      <c r="E171" s="655" t="n"/>
      <c r="F171" s="687" t="n">
        <v>1.35</v>
      </c>
      <c r="G171" s="38" t="n">
        <v>6</v>
      </c>
      <c r="H171" s="687" t="n">
        <v>8.1</v>
      </c>
      <c r="I171" s="687" t="n">
        <v>8.664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0</v>
      </c>
      <c r="W171" s="69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SU002858</t>
        </is>
      </c>
      <c r="B172" s="64" t="inlineStr">
        <is>
          <t>P003581</t>
        </is>
      </c>
      <c r="C172" s="37" t="n">
        <v>4301051505</v>
      </c>
      <c r="D172" s="382" t="n">
        <v>4680115881587</v>
      </c>
      <c r="E172" s="655" t="n"/>
      <c r="F172" s="687" t="n">
        <v>1</v>
      </c>
      <c r="G172" s="38" t="n">
        <v>4</v>
      </c>
      <c r="H172" s="687" t="n">
        <v>4</v>
      </c>
      <c r="I172" s="687" t="n">
        <v>4.408</v>
      </c>
      <c r="J172" s="38" t="n">
        <v>104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82" t="inlineStr">
        <is>
          <t>Сосиски «Сочинки по-баварски с сыром» вес п/а ТМ «Стародворье» 1,0 кг</t>
        </is>
      </c>
      <c r="O172" s="689" t="n"/>
      <c r="P172" s="689" t="n"/>
      <c r="Q172" s="689" t="n"/>
      <c r="R172" s="655" t="n"/>
      <c r="S172" s="40" t="inlineStr"/>
      <c r="T172" s="40" t="inlineStr"/>
      <c r="U172" s="41" t="inlineStr">
        <is>
          <t>кг</t>
        </is>
      </c>
      <c r="V172" s="690" t="n">
        <v>0</v>
      </c>
      <c r="W172" s="69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SU002795</t>
        </is>
      </c>
      <c r="B173" s="64" t="inlineStr">
        <is>
          <t>P003203</t>
        </is>
      </c>
      <c r="C173" s="37" t="n">
        <v>4301051380</v>
      </c>
      <c r="D173" s="382" t="n">
        <v>4680115880962</v>
      </c>
      <c r="E173" s="655" t="n"/>
      <c r="F173" s="687" t="n">
        <v>1.3</v>
      </c>
      <c r="G173" s="38" t="n">
        <v>6</v>
      </c>
      <c r="H173" s="687" t="n">
        <v>7.8</v>
      </c>
      <c r="I173" s="687" t="n">
        <v>8.364000000000001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3" s="689" t="n"/>
      <c r="P173" s="689" t="n"/>
      <c r="Q173" s="689" t="n"/>
      <c r="R173" s="655" t="n"/>
      <c r="S173" s="40" t="inlineStr"/>
      <c r="T173" s="40" t="inlineStr"/>
      <c r="U173" s="41" t="inlineStr">
        <is>
          <t>кг</t>
        </is>
      </c>
      <c r="V173" s="690" t="n">
        <v>0</v>
      </c>
      <c r="W173" s="69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SU002845</t>
        </is>
      </c>
      <c r="B174" s="64" t="inlineStr">
        <is>
          <t>P003266</t>
        </is>
      </c>
      <c r="C174" s="37" t="n">
        <v>4301051411</v>
      </c>
      <c r="D174" s="382" t="n">
        <v>4680115881617</v>
      </c>
      <c r="E174" s="655" t="n"/>
      <c r="F174" s="687" t="n">
        <v>1.35</v>
      </c>
      <c r="G174" s="38" t="n">
        <v>6</v>
      </c>
      <c r="H174" s="687" t="n">
        <v>8.1</v>
      </c>
      <c r="I174" s="687" t="n">
        <v>8.646000000000001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4" s="689" t="n"/>
      <c r="P174" s="689" t="n"/>
      <c r="Q174" s="689" t="n"/>
      <c r="R174" s="655" t="n"/>
      <c r="S174" s="40" t="inlineStr"/>
      <c r="T174" s="40" t="inlineStr"/>
      <c r="U174" s="41" t="inlineStr">
        <is>
          <t>кг</t>
        </is>
      </c>
      <c r="V174" s="690" t="n">
        <v>0</v>
      </c>
      <c r="W174" s="69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SU002801</t>
        </is>
      </c>
      <c r="B175" s="64" t="inlineStr">
        <is>
          <t>P003475</t>
        </is>
      </c>
      <c r="C175" s="37" t="n">
        <v>4301051487</v>
      </c>
      <c r="D175" s="382" t="n">
        <v>4680115881228</v>
      </c>
      <c r="E175" s="655" t="n"/>
      <c r="F175" s="687" t="n">
        <v>0.4</v>
      </c>
      <c r="G175" s="38" t="n">
        <v>6</v>
      </c>
      <c r="H175" s="687" t="n">
        <v>2.4</v>
      </c>
      <c r="I175" s="687" t="n">
        <v>2.672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85" t="inlineStr">
        <is>
          <t>Сосиски «Сочинки по-баварски с сыром» Фикс.вес 0,4 П/а мгс ТМ «Стародворье»</t>
        </is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SU002802</t>
        </is>
      </c>
      <c r="B176" s="64" t="inlineStr">
        <is>
          <t>P003580</t>
        </is>
      </c>
      <c r="C176" s="37" t="n">
        <v>4301051506</v>
      </c>
      <c r="D176" s="382" t="n">
        <v>4680115881037</v>
      </c>
      <c r="E176" s="655" t="n"/>
      <c r="F176" s="687" t="n">
        <v>0.84</v>
      </c>
      <c r="G176" s="38" t="n">
        <v>4</v>
      </c>
      <c r="H176" s="687" t="n">
        <v>3.36</v>
      </c>
      <c r="I176" s="687" t="n">
        <v>3.618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86" t="inlineStr">
        <is>
          <t>Сосиски «Сочинки по-баварски с сыром» Фикс.вес 0,84 кг п/а мгс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0</v>
      </c>
      <c r="W176" s="691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SU002799</t>
        </is>
      </c>
      <c r="B177" s="64" t="inlineStr">
        <is>
          <t>P003217</t>
        </is>
      </c>
      <c r="C177" s="37" t="n">
        <v>4301051384</v>
      </c>
      <c r="D177" s="382" t="n">
        <v>4680115881211</v>
      </c>
      <c r="E177" s="655" t="n"/>
      <c r="F177" s="687" t="n">
        <v>0.4</v>
      </c>
      <c r="G177" s="38" t="n">
        <v>6</v>
      </c>
      <c r="H177" s="687" t="n">
        <v>2.4</v>
      </c>
      <c r="I177" s="687" t="n">
        <v>2.6</v>
      </c>
      <c r="J177" s="38" t="n">
        <v>156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SU002800</t>
        </is>
      </c>
      <c r="B178" s="64" t="inlineStr">
        <is>
          <t>P003201</t>
        </is>
      </c>
      <c r="C178" s="37" t="n">
        <v>4301051378</v>
      </c>
      <c r="D178" s="382" t="n">
        <v>4680115881020</v>
      </c>
      <c r="E178" s="655" t="n"/>
      <c r="F178" s="687" t="n">
        <v>0.84</v>
      </c>
      <c r="G178" s="38" t="n">
        <v>4</v>
      </c>
      <c r="H178" s="687" t="n">
        <v>3.36</v>
      </c>
      <c r="I178" s="687" t="n">
        <v>3.57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IFERROR(IF(W178=0,"",ROUNDUP(W178/H178,0)*0.00937),"")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382" t="n">
        <v>4680115882195</v>
      </c>
      <c r="E179" s="655" t="n"/>
      <c r="F179" s="687" t="n">
        <v>0.4</v>
      </c>
      <c r="G179" s="38" t="n">
        <v>6</v>
      </c>
      <c r="H179" s="687" t="n">
        <v>2.4</v>
      </c>
      <c r="I179" s="687" t="n">
        <v>2.69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40</v>
      </c>
      <c r="N179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SU002992</t>
        </is>
      </c>
      <c r="B180" s="64" t="inlineStr">
        <is>
          <t>P003443</t>
        </is>
      </c>
      <c r="C180" s="37" t="n">
        <v>4301051479</v>
      </c>
      <c r="D180" s="382" t="n">
        <v>4680115882607</v>
      </c>
      <c r="E180" s="655" t="n"/>
      <c r="F180" s="687" t="n">
        <v>0.3</v>
      </c>
      <c r="G180" s="38" t="n">
        <v>6</v>
      </c>
      <c r="H180" s="687" t="n">
        <v>1.8</v>
      </c>
      <c r="I180" s="687" t="n">
        <v>2.072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82" t="n">
        <v>4680115880092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82" t="n">
        <v>4680115880221</v>
      </c>
      <c r="E182" s="655" t="n"/>
      <c r="F182" s="687" t="n">
        <v>0.4</v>
      </c>
      <c r="G182" s="38" t="n">
        <v>6</v>
      </c>
      <c r="H182" s="687" t="n">
        <v>2.4</v>
      </c>
      <c r="I182" s="68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82" t="n">
        <v>4680115882942</v>
      </c>
      <c r="E183" s="655" t="n"/>
      <c r="F183" s="687" t="n">
        <v>0.3</v>
      </c>
      <c r="G183" s="38" t="n">
        <v>6</v>
      </c>
      <c r="H183" s="687" t="n">
        <v>1.8</v>
      </c>
      <c r="I183" s="687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82" t="n">
        <v>4680115880504</v>
      </c>
      <c r="E184" s="655" t="n"/>
      <c r="F184" s="687" t="n">
        <v>0.4</v>
      </c>
      <c r="G184" s="38" t="n">
        <v>6</v>
      </c>
      <c r="H184" s="687" t="n">
        <v>2.4</v>
      </c>
      <c r="I184" s="68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82" t="n">
        <v>4680115882164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90" t="n"/>
      <c r="B186" s="643" t="n"/>
      <c r="C186" s="643" t="n"/>
      <c r="D186" s="643" t="n"/>
      <c r="E186" s="643" t="n"/>
      <c r="F186" s="643" t="n"/>
      <c r="G186" s="643" t="n"/>
      <c r="H186" s="643" t="n"/>
      <c r="I186" s="643" t="n"/>
      <c r="J186" s="643" t="n"/>
      <c r="K186" s="643" t="n"/>
      <c r="L186" s="643" t="n"/>
      <c r="M186" s="692" t="n"/>
      <c r="N186" s="693" t="inlineStr">
        <is>
          <t>Итого</t>
        </is>
      </c>
      <c r="O186" s="663" t="n"/>
      <c r="P186" s="663" t="n"/>
      <c r="Q186" s="663" t="n"/>
      <c r="R186" s="663" t="n"/>
      <c r="S186" s="663" t="n"/>
      <c r="T186" s="664" t="n"/>
      <c r="U186" s="43" t="inlineStr">
        <is>
          <t>кор</t>
        </is>
      </c>
      <c r="V186" s="694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94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94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95" t="n"/>
      <c r="Z186" s="695" t="n"/>
    </row>
    <row r="187">
      <c r="A187" s="643" t="n"/>
      <c r="B187" s="643" t="n"/>
      <c r="C187" s="643" t="n"/>
      <c r="D187" s="643" t="n"/>
      <c r="E187" s="643" t="n"/>
      <c r="F187" s="643" t="n"/>
      <c r="G187" s="643" t="n"/>
      <c r="H187" s="643" t="n"/>
      <c r="I187" s="643" t="n"/>
      <c r="J187" s="643" t="n"/>
      <c r="K187" s="643" t="n"/>
      <c r="L187" s="643" t="n"/>
      <c r="M187" s="692" t="n"/>
      <c r="N187" s="693" t="inlineStr">
        <is>
          <t>Итого</t>
        </is>
      </c>
      <c r="O187" s="663" t="n"/>
      <c r="P187" s="663" t="n"/>
      <c r="Q187" s="663" t="n"/>
      <c r="R187" s="663" t="n"/>
      <c r="S187" s="663" t="n"/>
      <c r="T187" s="664" t="n"/>
      <c r="U187" s="43" t="inlineStr">
        <is>
          <t>кг</t>
        </is>
      </c>
      <c r="V187" s="694">
        <f>IFERROR(SUM(V169:V185),"0")</f>
        <v/>
      </c>
      <c r="W187" s="694">
        <f>IFERROR(SUM(W169:W185),"0")</f>
        <v/>
      </c>
      <c r="X187" s="43" t="n"/>
      <c r="Y187" s="695" t="n"/>
      <c r="Z187" s="695" t="n"/>
    </row>
    <row r="188" ht="14.25" customHeight="1">
      <c r="A188" s="381" t="inlineStr">
        <is>
          <t>Сардельки</t>
        </is>
      </c>
      <c r="B188" s="643" t="n"/>
      <c r="C188" s="643" t="n"/>
      <c r="D188" s="643" t="n"/>
      <c r="E188" s="643" t="n"/>
      <c r="F188" s="643" t="n"/>
      <c r="G188" s="643" t="n"/>
      <c r="H188" s="643" t="n"/>
      <c r="I188" s="643" t="n"/>
      <c r="J188" s="643" t="n"/>
      <c r="K188" s="643" t="n"/>
      <c r="L188" s="643" t="n"/>
      <c r="M188" s="643" t="n"/>
      <c r="N188" s="643" t="n"/>
      <c r="O188" s="643" t="n"/>
      <c r="P188" s="643" t="n"/>
      <c r="Q188" s="643" t="n"/>
      <c r="R188" s="643" t="n"/>
      <c r="S188" s="643" t="n"/>
      <c r="T188" s="643" t="n"/>
      <c r="U188" s="643" t="n"/>
      <c r="V188" s="643" t="n"/>
      <c r="W188" s="643" t="n"/>
      <c r="X188" s="643" t="n"/>
      <c r="Y188" s="381" t="n"/>
      <c r="Z188" s="381" t="n"/>
    </row>
    <row r="189" ht="16.5" customHeight="1">
      <c r="A189" s="64" t="inlineStr">
        <is>
          <t>SU003042</t>
        </is>
      </c>
      <c r="B189" s="64" t="inlineStr">
        <is>
          <t>P003608</t>
        </is>
      </c>
      <c r="C189" s="37" t="n">
        <v>4301060360</v>
      </c>
      <c r="D189" s="382" t="n">
        <v>4680115882874</v>
      </c>
      <c r="E189" s="655" t="n"/>
      <c r="F189" s="687" t="n">
        <v>0.8</v>
      </c>
      <c r="G189" s="38" t="n">
        <v>4</v>
      </c>
      <c r="H189" s="687" t="n">
        <v>3.2</v>
      </c>
      <c r="I189" s="687" t="n">
        <v>3.466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30</v>
      </c>
      <c r="N189" s="796" t="inlineStr">
        <is>
          <t>Сардельки «Сочинки» Весовой н/о ТМ «Стародворье»</t>
        </is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16.5" customHeight="1">
      <c r="A190" s="64" t="inlineStr">
        <is>
          <t>SU003043</t>
        </is>
      </c>
      <c r="B190" s="64" t="inlineStr">
        <is>
          <t>P003604</t>
        </is>
      </c>
      <c r="C190" s="37" t="n">
        <v>4301060359</v>
      </c>
      <c r="D190" s="382" t="n">
        <v>4680115884434</v>
      </c>
      <c r="E190" s="655" t="n"/>
      <c r="F190" s="687" t="n">
        <v>0.8</v>
      </c>
      <c r="G190" s="38" t="n">
        <v>4</v>
      </c>
      <c r="H190" s="687" t="n">
        <v>3.2</v>
      </c>
      <c r="I190" s="687" t="n">
        <v>3.466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8" t="n">
        <v>30</v>
      </c>
      <c r="N190" s="797" t="inlineStr">
        <is>
          <t>Сардельки «Шпикачки Сочинки» Весовой н/о ТМ «Стародворье»</t>
        </is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IFERROR(IF(W190=0,"",ROUNDUP(W190/H190,0)*0.00937),"")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82" t="n">
        <v>4680115880801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82" t="n">
        <v>4680115880818</v>
      </c>
      <c r="E192" s="655" t="n"/>
      <c r="F192" s="687" t="n">
        <v>0.4</v>
      </c>
      <c r="G192" s="38" t="n">
        <v>6</v>
      </c>
      <c r="H192" s="687" t="n">
        <v>2.4</v>
      </c>
      <c r="I192" s="68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89" t="n"/>
      <c r="P192" s="689" t="n"/>
      <c r="Q192" s="689" t="n"/>
      <c r="R192" s="655" t="n"/>
      <c r="S192" s="40" t="inlineStr"/>
      <c r="T192" s="40" t="inlineStr"/>
      <c r="U192" s="41" t="inlineStr">
        <is>
          <t>кг</t>
        </is>
      </c>
      <c r="V192" s="690" t="n">
        <v>0</v>
      </c>
      <c r="W192" s="69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90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кор</t>
        </is>
      </c>
      <c r="V193" s="694">
        <f>IFERROR(V189/H189,"0")+IFERROR(V190/H190,"0")+IFERROR(V191/H191,"0")+IFERROR(V192/H192,"0")</f>
        <v/>
      </c>
      <c r="W193" s="694">
        <f>IFERROR(W189/H189,"0")+IFERROR(W190/H190,"0")+IFERROR(W191/H191,"0")+IFERROR(W192/H192,"0")</f>
        <v/>
      </c>
      <c r="X193" s="694">
        <f>IFERROR(IF(X189="",0,X189),"0")+IFERROR(IF(X190="",0,X190),"0")+IFERROR(IF(X191="",0,X191),"0")+IFERROR(IF(X192="",0,X192),"0")</f>
        <v/>
      </c>
      <c r="Y193" s="695" t="n"/>
      <c r="Z193" s="695" t="n"/>
    </row>
    <row r="194">
      <c r="A194" s="643" t="n"/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92" t="n"/>
      <c r="N194" s="693" t="inlineStr">
        <is>
          <t>Итого</t>
        </is>
      </c>
      <c r="O194" s="663" t="n"/>
      <c r="P194" s="663" t="n"/>
      <c r="Q194" s="663" t="n"/>
      <c r="R194" s="663" t="n"/>
      <c r="S194" s="663" t="n"/>
      <c r="T194" s="664" t="n"/>
      <c r="U194" s="43" t="inlineStr">
        <is>
          <t>кг</t>
        </is>
      </c>
      <c r="V194" s="694">
        <f>IFERROR(SUM(V189:V192),"0")</f>
        <v/>
      </c>
      <c r="W194" s="694">
        <f>IFERROR(SUM(W189:W192),"0")</f>
        <v/>
      </c>
      <c r="X194" s="43" t="n"/>
      <c r="Y194" s="695" t="n"/>
      <c r="Z194" s="695" t="n"/>
    </row>
    <row r="195" ht="16.5" customHeight="1">
      <c r="A195" s="380" t="inlineStr">
        <is>
          <t>Филедворская</t>
        </is>
      </c>
      <c r="B195" s="643" t="n"/>
      <c r="C195" s="643" t="n"/>
      <c r="D195" s="643" t="n"/>
      <c r="E195" s="643" t="n"/>
      <c r="F195" s="643" t="n"/>
      <c r="G195" s="643" t="n"/>
      <c r="H195" s="643" t="n"/>
      <c r="I195" s="643" t="n"/>
      <c r="J195" s="643" t="n"/>
      <c r="K195" s="643" t="n"/>
      <c r="L195" s="643" t="n"/>
      <c r="M195" s="643" t="n"/>
      <c r="N195" s="643" t="n"/>
      <c r="O195" s="643" t="n"/>
      <c r="P195" s="643" t="n"/>
      <c r="Q195" s="643" t="n"/>
      <c r="R195" s="643" t="n"/>
      <c r="S195" s="643" t="n"/>
      <c r="T195" s="643" t="n"/>
      <c r="U195" s="643" t="n"/>
      <c r="V195" s="643" t="n"/>
      <c r="W195" s="643" t="n"/>
      <c r="X195" s="643" t="n"/>
      <c r="Y195" s="380" t="n"/>
      <c r="Z195" s="380" t="n"/>
    </row>
    <row r="196" ht="14.25" customHeight="1">
      <c r="A196" s="381" t="inlineStr">
        <is>
          <t>Копченые колбасы</t>
        </is>
      </c>
      <c r="B196" s="643" t="n"/>
      <c r="C196" s="643" t="n"/>
      <c r="D196" s="643" t="n"/>
      <c r="E196" s="643" t="n"/>
      <c r="F196" s="643" t="n"/>
      <c r="G196" s="643" t="n"/>
      <c r="H196" s="643" t="n"/>
      <c r="I196" s="643" t="n"/>
      <c r="J196" s="643" t="n"/>
      <c r="K196" s="643" t="n"/>
      <c r="L196" s="643" t="n"/>
      <c r="M196" s="643" t="n"/>
      <c r="N196" s="643" t="n"/>
      <c r="O196" s="643" t="n"/>
      <c r="P196" s="643" t="n"/>
      <c r="Q196" s="643" t="n"/>
      <c r="R196" s="643" t="n"/>
      <c r="S196" s="643" t="n"/>
      <c r="T196" s="643" t="n"/>
      <c r="U196" s="643" t="n"/>
      <c r="V196" s="643" t="n"/>
      <c r="W196" s="643" t="n"/>
      <c r="X196" s="643" t="n"/>
      <c r="Y196" s="381" t="n"/>
      <c r="Z196" s="381" t="n"/>
    </row>
    <row r="197" ht="27" customHeight="1">
      <c r="A197" s="64" t="inlineStr">
        <is>
          <t>SU002617</t>
        </is>
      </c>
      <c r="B197" s="64" t="inlineStr">
        <is>
          <t>P002951</t>
        </is>
      </c>
      <c r="C197" s="37" t="n">
        <v>4301031151</v>
      </c>
      <c r="D197" s="382" t="n">
        <v>4607091389845</v>
      </c>
      <c r="E197" s="655" t="n"/>
      <c r="F197" s="687" t="n">
        <v>0.35</v>
      </c>
      <c r="G197" s="38" t="n">
        <v>6</v>
      </c>
      <c r="H197" s="687" t="n">
        <v>2.1</v>
      </c>
      <c r="I197" s="687" t="n">
        <v>2.2</v>
      </c>
      <c r="J197" s="38" t="n">
        <v>234</v>
      </c>
      <c r="K197" s="38" t="inlineStr">
        <is>
          <t>18</t>
        </is>
      </c>
      <c r="L197" s="39" t="inlineStr">
        <is>
          <t>СК2</t>
        </is>
      </c>
      <c r="M197" s="38" t="n">
        <v>40</v>
      </c>
      <c r="N197" s="80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0</v>
      </c>
      <c r="W197" s="691">
        <f>IFERROR(IF(V197="",0,CEILING((V197/$H197),1)*$H197),"")</f>
        <v/>
      </c>
      <c r="X197" s="42">
        <f>IFERROR(IF(W197=0,"",ROUNDUP(W197/H197,0)*0.00502),"")</f>
        <v/>
      </c>
      <c r="Y197" s="69" t="inlineStr"/>
      <c r="Z197" s="70" t="inlineStr"/>
      <c r="AD197" s="71" t="n"/>
      <c r="BA197" s="178" t="inlineStr">
        <is>
          <t>КИ</t>
        </is>
      </c>
    </row>
    <row r="198">
      <c r="A198" s="390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кор</t>
        </is>
      </c>
      <c r="V198" s="694">
        <f>IFERROR(V197/H197,"0")</f>
        <v/>
      </c>
      <c r="W198" s="694">
        <f>IFERROR(W197/H197,"0")</f>
        <v/>
      </c>
      <c r="X198" s="694">
        <f>IFERROR(IF(X197="",0,X197),"0")</f>
        <v/>
      </c>
      <c r="Y198" s="695" t="n"/>
      <c r="Z198" s="695" t="n"/>
    </row>
    <row r="199">
      <c r="A199" s="643" t="n"/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кг</t>
        </is>
      </c>
      <c r="V199" s="694">
        <f>IFERROR(SUM(V197:V197),"0")</f>
        <v/>
      </c>
      <c r="W199" s="694">
        <f>IFERROR(SUM(W197:W197),"0")</f>
        <v/>
      </c>
      <c r="X199" s="43" t="n"/>
      <c r="Y199" s="695" t="n"/>
      <c r="Z199" s="695" t="n"/>
    </row>
    <row r="200" ht="16.5" customHeight="1">
      <c r="A200" s="380" t="inlineStr">
        <is>
          <t>Бордо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0" t="n"/>
      <c r="Z200" s="380" t="n"/>
    </row>
    <row r="201" ht="14.25" customHeight="1">
      <c r="A201" s="381" t="inlineStr">
        <is>
          <t>Вареные колбасы</t>
        </is>
      </c>
      <c r="B201" s="643" t="n"/>
      <c r="C201" s="643" t="n"/>
      <c r="D201" s="643" t="n"/>
      <c r="E201" s="643" t="n"/>
      <c r="F201" s="643" t="n"/>
      <c r="G201" s="643" t="n"/>
      <c r="H201" s="643" t="n"/>
      <c r="I201" s="643" t="n"/>
      <c r="J201" s="643" t="n"/>
      <c r="K201" s="643" t="n"/>
      <c r="L201" s="643" t="n"/>
      <c r="M201" s="643" t="n"/>
      <c r="N201" s="643" t="n"/>
      <c r="O201" s="643" t="n"/>
      <c r="P201" s="643" t="n"/>
      <c r="Q201" s="643" t="n"/>
      <c r="R201" s="643" t="n"/>
      <c r="S201" s="643" t="n"/>
      <c r="T201" s="643" t="n"/>
      <c r="U201" s="643" t="n"/>
      <c r="V201" s="643" t="n"/>
      <c r="W201" s="643" t="n"/>
      <c r="X201" s="643" t="n"/>
      <c r="Y201" s="381" t="n"/>
      <c r="Z201" s="381" t="n"/>
    </row>
    <row r="202" ht="27" customHeight="1">
      <c r="A202" s="64" t="inlineStr">
        <is>
          <t>SU000057</t>
        </is>
      </c>
      <c r="B202" s="64" t="inlineStr">
        <is>
          <t>P002047</t>
        </is>
      </c>
      <c r="C202" s="37" t="n">
        <v>4301011346</v>
      </c>
      <c r="D202" s="382" t="n">
        <v>4607091387445</v>
      </c>
      <c r="E202" s="655" t="n"/>
      <c r="F202" s="687" t="n">
        <v>0.9</v>
      </c>
      <c r="G202" s="38" t="n">
        <v>10</v>
      </c>
      <c r="H202" s="687" t="n">
        <v>9</v>
      </c>
      <c r="I202" s="687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P002226</t>
        </is>
      </c>
      <c r="C203" s="37" t="n">
        <v>4301011362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SU001777</t>
        </is>
      </c>
      <c r="B204" s="64" t="inlineStr">
        <is>
          <t>P001777</t>
        </is>
      </c>
      <c r="C204" s="37" t="n">
        <v>4301011308</v>
      </c>
      <c r="D204" s="382" t="n">
        <v>4607091386004</v>
      </c>
      <c r="E204" s="655" t="n"/>
      <c r="F204" s="687" t="n">
        <v>1.35</v>
      </c>
      <c r="G204" s="38" t="n">
        <v>8</v>
      </c>
      <c r="H204" s="687" t="n">
        <v>10.8</v>
      </c>
      <c r="I204" s="68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SU000058</t>
        </is>
      </c>
      <c r="B205" s="64" t="inlineStr">
        <is>
          <t>P002048</t>
        </is>
      </c>
      <c r="C205" s="37" t="n">
        <v>4301011347</v>
      </c>
      <c r="D205" s="382" t="n">
        <v>4607091386073</v>
      </c>
      <c r="E205" s="655" t="n"/>
      <c r="F205" s="687" t="n">
        <v>0.9</v>
      </c>
      <c r="G205" s="38" t="n">
        <v>10</v>
      </c>
      <c r="H205" s="687" t="n">
        <v>9</v>
      </c>
      <c r="I205" s="687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SU001780</t>
        </is>
      </c>
      <c r="B207" s="64" t="inlineStr">
        <is>
          <t>P003075</t>
        </is>
      </c>
      <c r="C207" s="37" t="n">
        <v>4301011395</v>
      </c>
      <c r="D207" s="382" t="n">
        <v>4607091387322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0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SU001778</t>
        </is>
      </c>
      <c r="B208" s="64" t="inlineStr">
        <is>
          <t>P001778</t>
        </is>
      </c>
      <c r="C208" s="37" t="n">
        <v>4301011311</v>
      </c>
      <c r="D208" s="382" t="n">
        <v>4607091387377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SU000043</t>
        </is>
      </c>
      <c r="B209" s="64" t="inlineStr">
        <is>
          <t>P001807</t>
        </is>
      </c>
      <c r="C209" s="37" t="n">
        <v>4301010945</v>
      </c>
      <c r="D209" s="382" t="n">
        <v>4607091387353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SU001800</t>
        </is>
      </c>
      <c r="B210" s="64" t="inlineStr">
        <is>
          <t>P001800</t>
        </is>
      </c>
      <c r="C210" s="37" t="n">
        <v>4301011328</v>
      </c>
      <c r="D210" s="382" t="n">
        <v>4607091386011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0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SU001805</t>
        </is>
      </c>
      <c r="B211" s="64" t="inlineStr">
        <is>
          <t>P001805</t>
        </is>
      </c>
      <c r="C211" s="37" t="n">
        <v>4301011329</v>
      </c>
      <c r="D211" s="382" t="n">
        <v>4607091387308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5.21</v>
      </c>
      <c r="J211" s="38" t="n">
        <v>120</v>
      </c>
      <c r="K211" s="38" t="inlineStr">
        <is>
          <t>12</t>
        </is>
      </c>
      <c r="L211" s="39" t="inlineStr">
        <is>
          <t>СК2</t>
        </is>
      </c>
      <c r="M211" s="38" t="n">
        <v>55</v>
      </c>
      <c r="N211" s="81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SU001829</t>
        </is>
      </c>
      <c r="B212" s="64" t="inlineStr">
        <is>
          <t>P001829</t>
        </is>
      </c>
      <c r="C212" s="37" t="n">
        <v>4301011049</v>
      </c>
      <c r="D212" s="382" t="n">
        <v>4607091387339</v>
      </c>
      <c r="E212" s="655" t="n"/>
      <c r="F212" s="687" t="n">
        <v>0.5</v>
      </c>
      <c r="G212" s="38" t="n">
        <v>10</v>
      </c>
      <c r="H212" s="687" t="n">
        <v>5</v>
      </c>
      <c r="I212" s="687" t="n">
        <v>5.24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SU002787</t>
        </is>
      </c>
      <c r="B213" s="64" t="inlineStr">
        <is>
          <t>P003189</t>
        </is>
      </c>
      <c r="C213" s="37" t="n">
        <v>4301011433</v>
      </c>
      <c r="D213" s="382" t="n">
        <v>4680115882638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SU002894</t>
        </is>
      </c>
      <c r="B214" s="64" t="inlineStr">
        <is>
          <t>P003314</t>
        </is>
      </c>
      <c r="C214" s="37" t="n">
        <v>4301011573</v>
      </c>
      <c r="D214" s="382" t="n">
        <v>4680115881938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1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SU000078</t>
        </is>
      </c>
      <c r="B215" s="64" t="inlineStr">
        <is>
          <t>P001806</t>
        </is>
      </c>
      <c r="C215" s="37" t="n">
        <v>4301010944</v>
      </c>
      <c r="D215" s="382" t="n">
        <v>4607091387346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SU002616</t>
        </is>
      </c>
      <c r="B216" s="64" t="inlineStr">
        <is>
          <t>P002950</t>
        </is>
      </c>
      <c r="C216" s="37" t="n">
        <v>4301011353</v>
      </c>
      <c r="D216" s="382" t="n">
        <v>4607091389807</v>
      </c>
      <c r="E216" s="655" t="n"/>
      <c r="F216" s="687" t="n">
        <v>0.4</v>
      </c>
      <c r="G216" s="38" t="n">
        <v>10</v>
      </c>
      <c r="H216" s="687" t="n">
        <v>4</v>
      </c>
      <c r="I216" s="687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1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>
      <c r="A217" s="390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кор</t>
        </is>
      </c>
      <c r="V217" s="694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/>
      </c>
      <c r="W217" s="694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/>
      </c>
      <c r="X217" s="694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/>
      </c>
      <c r="Y217" s="695" t="n"/>
      <c r="Z217" s="695" t="n"/>
    </row>
    <row r="218">
      <c r="A218" s="643" t="n"/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92" t="n"/>
      <c r="N218" s="693" t="inlineStr">
        <is>
          <t>Итого</t>
        </is>
      </c>
      <c r="O218" s="663" t="n"/>
      <c r="P218" s="663" t="n"/>
      <c r="Q218" s="663" t="n"/>
      <c r="R218" s="663" t="n"/>
      <c r="S218" s="663" t="n"/>
      <c r="T218" s="664" t="n"/>
      <c r="U218" s="43" t="inlineStr">
        <is>
          <t>кг</t>
        </is>
      </c>
      <c r="V218" s="694">
        <f>IFERROR(SUM(V202:V216),"0")</f>
        <v/>
      </c>
      <c r="W218" s="694">
        <f>IFERROR(SUM(W202:W216),"0")</f>
        <v/>
      </c>
      <c r="X218" s="43" t="n"/>
      <c r="Y218" s="695" t="n"/>
      <c r="Z218" s="695" t="n"/>
    </row>
    <row r="219" ht="14.25" customHeight="1">
      <c r="A219" s="381" t="inlineStr">
        <is>
          <t>Ветчины</t>
        </is>
      </c>
      <c r="B219" s="643" t="n"/>
      <c r="C219" s="643" t="n"/>
      <c r="D219" s="643" t="n"/>
      <c r="E219" s="643" t="n"/>
      <c r="F219" s="643" t="n"/>
      <c r="G219" s="643" t="n"/>
      <c r="H219" s="643" t="n"/>
      <c r="I219" s="643" t="n"/>
      <c r="J219" s="643" t="n"/>
      <c r="K219" s="643" t="n"/>
      <c r="L219" s="643" t="n"/>
      <c r="M219" s="643" t="n"/>
      <c r="N219" s="643" t="n"/>
      <c r="O219" s="643" t="n"/>
      <c r="P219" s="643" t="n"/>
      <c r="Q219" s="643" t="n"/>
      <c r="R219" s="643" t="n"/>
      <c r="S219" s="643" t="n"/>
      <c r="T219" s="643" t="n"/>
      <c r="U219" s="643" t="n"/>
      <c r="V219" s="643" t="n"/>
      <c r="W219" s="643" t="n"/>
      <c r="X219" s="643" t="n"/>
      <c r="Y219" s="381" t="n"/>
      <c r="Z219" s="381" t="n"/>
    </row>
    <row r="220" ht="27" customHeight="1">
      <c r="A220" s="64" t="inlineStr">
        <is>
          <t>SU002788</t>
        </is>
      </c>
      <c r="B220" s="64" t="inlineStr">
        <is>
          <t>P003190</t>
        </is>
      </c>
      <c r="C220" s="37" t="n">
        <v>4301020254</v>
      </c>
      <c r="D220" s="382" t="n">
        <v>4680115881914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>
      <c r="A221" s="390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кор</t>
        </is>
      </c>
      <c r="V221" s="694">
        <f>IFERROR(V220/H220,"0")</f>
        <v/>
      </c>
      <c r="W221" s="694">
        <f>IFERROR(W220/H220,"0")</f>
        <v/>
      </c>
      <c r="X221" s="694">
        <f>IFERROR(IF(X220="",0,X220),"0")</f>
        <v/>
      </c>
      <c r="Y221" s="695" t="n"/>
      <c r="Z221" s="695" t="n"/>
    </row>
    <row r="222">
      <c r="A222" s="643" t="n"/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кг</t>
        </is>
      </c>
      <c r="V222" s="694">
        <f>IFERROR(SUM(V220:V220),"0")</f>
        <v/>
      </c>
      <c r="W222" s="694">
        <f>IFERROR(SUM(W220:W220),"0")</f>
        <v/>
      </c>
      <c r="X222" s="43" t="n"/>
      <c r="Y222" s="695" t="n"/>
      <c r="Z222" s="695" t="n"/>
    </row>
    <row r="223" ht="14.25" customHeight="1">
      <c r="A223" s="381" t="inlineStr">
        <is>
          <t>Копченые колбасы</t>
        </is>
      </c>
      <c r="B223" s="643" t="n"/>
      <c r="C223" s="643" t="n"/>
      <c r="D223" s="643" t="n"/>
      <c r="E223" s="643" t="n"/>
      <c r="F223" s="643" t="n"/>
      <c r="G223" s="643" t="n"/>
      <c r="H223" s="643" t="n"/>
      <c r="I223" s="643" t="n"/>
      <c r="J223" s="643" t="n"/>
      <c r="K223" s="643" t="n"/>
      <c r="L223" s="643" t="n"/>
      <c r="M223" s="643" t="n"/>
      <c r="N223" s="643" t="n"/>
      <c r="O223" s="643" t="n"/>
      <c r="P223" s="643" t="n"/>
      <c r="Q223" s="643" t="n"/>
      <c r="R223" s="643" t="n"/>
      <c r="S223" s="643" t="n"/>
      <c r="T223" s="643" t="n"/>
      <c r="U223" s="643" t="n"/>
      <c r="V223" s="643" t="n"/>
      <c r="W223" s="643" t="n"/>
      <c r="X223" s="643" t="n"/>
      <c r="Y223" s="381" t="n"/>
      <c r="Z223" s="381" t="n"/>
    </row>
    <row r="224" ht="27" customHeight="1">
      <c r="A224" s="64" t="inlineStr">
        <is>
          <t>SU001820</t>
        </is>
      </c>
      <c r="B224" s="64" t="inlineStr">
        <is>
          <t>P001820</t>
        </is>
      </c>
      <c r="C224" s="37" t="n">
        <v>4301030878</v>
      </c>
      <c r="D224" s="382" t="n">
        <v>4607091387193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35</v>
      </c>
      <c r="N224" s="81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5" t="inlineStr">
        <is>
          <t>КИ</t>
        </is>
      </c>
    </row>
    <row r="225" ht="27" customHeight="1">
      <c r="A225" s="64" t="inlineStr">
        <is>
          <t>SU001822</t>
        </is>
      </c>
      <c r="B225" s="64" t="inlineStr">
        <is>
          <t>P003013</t>
        </is>
      </c>
      <c r="C225" s="37" t="n">
        <v>4301031153</v>
      </c>
      <c r="D225" s="382" t="n">
        <v>4607091387230</v>
      </c>
      <c r="E225" s="655" t="n"/>
      <c r="F225" s="687" t="n">
        <v>0.7</v>
      </c>
      <c r="G225" s="38" t="n">
        <v>6</v>
      </c>
      <c r="H225" s="687" t="n">
        <v>4.2</v>
      </c>
      <c r="I225" s="687" t="n">
        <v>4.46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1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6" t="inlineStr">
        <is>
          <t>КИ</t>
        </is>
      </c>
    </row>
    <row r="226" ht="27" customHeight="1">
      <c r="A226" s="64" t="inlineStr">
        <is>
          <t>SU002579</t>
        </is>
      </c>
      <c r="B226" s="64" t="inlineStr">
        <is>
          <t>P003012</t>
        </is>
      </c>
      <c r="C226" s="37" t="n">
        <v>4301031152</v>
      </c>
      <c r="D226" s="382" t="n">
        <v>4607091387285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2.23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1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0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197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IFERROR(V224/H224,"0")+IFERROR(V225/H225,"0")+IFERROR(V226/H226,"0")</f>
        <v/>
      </c>
      <c r="W227" s="694">
        <f>IFERROR(W224/H224,"0")+IFERROR(W225/H225,"0")+IFERROR(W226/H226,"0")</f>
        <v/>
      </c>
      <c r="X227" s="694">
        <f>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IFERROR(SUM(V224:V226),"0")</f>
        <v/>
      </c>
      <c r="W228" s="694">
        <f>IFERROR(SUM(W224:W226),"0")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</v>
      </c>
      <c r="G230" s="38" t="n">
        <v>6</v>
      </c>
      <c r="H230" s="687" t="n">
        <v>7.8</v>
      </c>
      <c r="I230" s="687" t="n">
        <v>8.358000000000001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0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3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29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07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08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1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09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2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0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3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1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11.9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2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3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3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5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3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P003673</t>
        </is>
      </c>
      <c r="C263" s="37" t="n">
        <v>4301011619</v>
      </c>
      <c r="D263" s="382" t="n">
        <v>4607091387452</v>
      </c>
      <c r="E263" s="655" t="n"/>
      <c r="F263" s="687" t="n">
        <v>1.45</v>
      </c>
      <c r="G263" s="38" t="n">
        <v>8</v>
      </c>
      <c r="H263" s="687" t="n">
        <v>11.6</v>
      </c>
      <c r="I263" s="687" t="n">
        <v>12.08</v>
      </c>
      <c r="J263" s="38" t="n">
        <v>56</v>
      </c>
      <c r="K263" s="38" t="inlineStr">
        <is>
          <t>8</t>
        </is>
      </c>
      <c r="L263" s="39" t="inlineStr">
        <is>
          <t>СК1</t>
        </is>
      </c>
      <c r="M263" s="38" t="n">
        <v>55</v>
      </c>
      <c r="N263" s="840" t="inlineStr">
        <is>
          <t>Вареные колбасы Молочная По-стародворски Фирменная Весовые П/а Стародворье</t>
        </is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P003076</t>
        </is>
      </c>
      <c r="C264" s="37" t="n">
        <v>4301011396</v>
      </c>
      <c r="D264" s="382" t="n">
        <v>4607091387452</v>
      </c>
      <c r="E264" s="655" t="n"/>
      <c r="F264" s="687" t="n">
        <v>1.35</v>
      </c>
      <c r="G264" s="38" t="n">
        <v>8</v>
      </c>
      <c r="H264" s="687" t="n">
        <v>10.8</v>
      </c>
      <c r="I264" s="687" t="n">
        <v>11.28</v>
      </c>
      <c r="J264" s="38" t="n">
        <v>48</v>
      </c>
      <c r="K264" s="38" t="inlineStr">
        <is>
          <t>8</t>
        </is>
      </c>
      <c r="L264" s="39" t="inlineStr">
        <is>
          <t>ВЗ</t>
        </is>
      </c>
      <c r="M264" s="38" t="n">
        <v>55</v>
      </c>
      <c r="N264" s="84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IFERROR(IF(W264=0,"",ROUNDUP(W264/H264,0)*0.02039),"")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2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4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4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5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4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26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4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7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28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2000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56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5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6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7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0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8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39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SU003161</t>
        </is>
      </c>
      <c r="B312" s="64" t="inlineStr">
        <is>
          <t>P003767</t>
        </is>
      </c>
      <c r="C312" s="37" t="n">
        <v>4301051560</v>
      </c>
      <c r="D312" s="382" t="n">
        <v>4607091383928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8.369999999999999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40</v>
      </c>
      <c r="N312" s="862" t="inlineStr">
        <is>
          <t>Сосиски «Датские» Весовые п/а мгс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0" t="inlineStr">
        <is>
          <t>КИ</t>
        </is>
      </c>
    </row>
    <row r="313" ht="27" customHeight="1">
      <c r="A313" s="64" t="inlineStr">
        <is>
          <t>SU000246</t>
        </is>
      </c>
      <c r="B313" s="64" t="inlineStr">
        <is>
          <t>P002690</t>
        </is>
      </c>
      <c r="C313" s="37" t="n">
        <v>4301051298</v>
      </c>
      <c r="D313" s="382" t="n">
        <v>4607091384260</v>
      </c>
      <c r="E313" s="655" t="n"/>
      <c r="F313" s="687" t="n">
        <v>1.3</v>
      </c>
      <c r="G313" s="38" t="n">
        <v>6</v>
      </c>
      <c r="H313" s="687" t="n">
        <v>7.8</v>
      </c>
      <c r="I313" s="687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35</v>
      </c>
      <c r="N313" s="86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100</v>
      </c>
      <c r="W313" s="691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1" t="inlineStr">
        <is>
          <t>КИ</t>
        </is>
      </c>
    </row>
    <row r="314">
      <c r="A314" s="390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IFERROR(V312/H312,"0")+IFERROR(V313/H313,"0")</f>
        <v/>
      </c>
      <c r="W314" s="694">
        <f>IFERROR(W312/H312,"0")+IFERROR(W313/H313,"0")</f>
        <v/>
      </c>
      <c r="X314" s="694">
        <f>IFERROR(IF(X312="",0,X312),"0")+IFERROR(IF(X313="",0,X313),"0")</f>
        <v/>
      </c>
      <c r="Y314" s="695" t="n"/>
      <c r="Z314" s="695" t="n"/>
    </row>
    <row r="315">
      <c r="A315" s="643" t="n"/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IFERROR(SUM(V312:V313),"0")</f>
        <v/>
      </c>
      <c r="W315" s="694">
        <f>IFERROR(SUM(W312:W313),"0")</f>
        <v/>
      </c>
      <c r="X315" s="43" t="n"/>
      <c r="Y315" s="695" t="n"/>
      <c r="Z315" s="695" t="n"/>
    </row>
    <row r="316" ht="14.25" customHeight="1">
      <c r="A316" s="381" t="inlineStr">
        <is>
          <t>Сардельки</t>
        </is>
      </c>
      <c r="B316" s="643" t="n"/>
      <c r="C316" s="643" t="n"/>
      <c r="D316" s="643" t="n"/>
      <c r="E316" s="643" t="n"/>
      <c r="F316" s="643" t="n"/>
      <c r="G316" s="643" t="n"/>
      <c r="H316" s="643" t="n"/>
      <c r="I316" s="643" t="n"/>
      <c r="J316" s="643" t="n"/>
      <c r="K316" s="643" t="n"/>
      <c r="L316" s="643" t="n"/>
      <c r="M316" s="643" t="n"/>
      <c r="N316" s="643" t="n"/>
      <c r="O316" s="643" t="n"/>
      <c r="P316" s="643" t="n"/>
      <c r="Q316" s="643" t="n"/>
      <c r="R316" s="643" t="n"/>
      <c r="S316" s="643" t="n"/>
      <c r="T316" s="643" t="n"/>
      <c r="U316" s="643" t="n"/>
      <c r="V316" s="643" t="n"/>
      <c r="W316" s="643" t="n"/>
      <c r="X316" s="643" t="n"/>
      <c r="Y316" s="381" t="n"/>
      <c r="Z316" s="381" t="n"/>
    </row>
    <row r="317" ht="16.5" customHeight="1">
      <c r="A317" s="64" t="inlineStr">
        <is>
          <t>SU002287</t>
        </is>
      </c>
      <c r="B317" s="64" t="inlineStr">
        <is>
          <t>P002490</t>
        </is>
      </c>
      <c r="C317" s="37" t="n">
        <v>4301060314</v>
      </c>
      <c r="D317" s="382" t="n">
        <v>4607091384673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30</v>
      </c>
      <c r="N317" s="86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90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643" t="n"/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6.5" customHeight="1">
      <c r="A320" s="380" t="inlineStr">
        <is>
          <t>Особая Без свинины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0" t="n"/>
      <c r="Z320" s="380" t="n"/>
    </row>
    <row r="321" ht="14.25" customHeight="1">
      <c r="A321" s="381" t="inlineStr">
        <is>
          <t>Вареные колбасы</t>
        </is>
      </c>
      <c r="B321" s="643" t="n"/>
      <c r="C321" s="643" t="n"/>
      <c r="D321" s="643" t="n"/>
      <c r="E321" s="643" t="n"/>
      <c r="F321" s="643" t="n"/>
      <c r="G321" s="643" t="n"/>
      <c r="H321" s="643" t="n"/>
      <c r="I321" s="643" t="n"/>
      <c r="J321" s="643" t="n"/>
      <c r="K321" s="643" t="n"/>
      <c r="L321" s="643" t="n"/>
      <c r="M321" s="643" t="n"/>
      <c r="N321" s="643" t="n"/>
      <c r="O321" s="643" t="n"/>
      <c r="P321" s="643" t="n"/>
      <c r="Q321" s="643" t="n"/>
      <c r="R321" s="643" t="n"/>
      <c r="S321" s="643" t="n"/>
      <c r="T321" s="643" t="n"/>
      <c r="U321" s="643" t="n"/>
      <c r="V321" s="643" t="n"/>
      <c r="W321" s="643" t="n"/>
      <c r="X321" s="643" t="n"/>
      <c r="Y321" s="381" t="n"/>
      <c r="Z321" s="381" t="n"/>
    </row>
    <row r="322" ht="27" customHeight="1">
      <c r="A322" s="64" t="inlineStr">
        <is>
          <t>SU002073</t>
        </is>
      </c>
      <c r="B322" s="64" t="inlineStr">
        <is>
          <t>P002563</t>
        </is>
      </c>
      <c r="C322" s="37" t="n">
        <v>4301011324</v>
      </c>
      <c r="D322" s="382" t="n">
        <v>4607091384185</v>
      </c>
      <c r="E322" s="655" t="n"/>
      <c r="F322" s="687" t="n">
        <v>0.8</v>
      </c>
      <c r="G322" s="38" t="n">
        <v>15</v>
      </c>
      <c r="H322" s="687" t="n">
        <v>12</v>
      </c>
      <c r="I322" s="687" t="n">
        <v>12.48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SU002187</t>
        </is>
      </c>
      <c r="B323" s="64" t="inlineStr">
        <is>
          <t>P002559</t>
        </is>
      </c>
      <c r="C323" s="37" t="n">
        <v>4301011312</v>
      </c>
      <c r="D323" s="382" t="n">
        <v>4607091384192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СК1</t>
        </is>
      </c>
      <c r="M323" s="38" t="n">
        <v>60</v>
      </c>
      <c r="N323" s="86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4" t="inlineStr">
        <is>
          <t>КИ</t>
        </is>
      </c>
    </row>
    <row r="324" ht="27" customHeight="1">
      <c r="A324" s="64" t="inlineStr">
        <is>
          <t>SU002899</t>
        </is>
      </c>
      <c r="B324" s="64" t="inlineStr">
        <is>
          <t>P003323</t>
        </is>
      </c>
      <c r="C324" s="37" t="n">
        <v>4301011483</v>
      </c>
      <c r="D324" s="382" t="n">
        <v>4680115881907</v>
      </c>
      <c r="E324" s="655" t="n"/>
      <c r="F324" s="687" t="n">
        <v>1.8</v>
      </c>
      <c r="G324" s="38" t="n">
        <v>6</v>
      </c>
      <c r="H324" s="687" t="n">
        <v>10.8</v>
      </c>
      <c r="I324" s="687" t="n">
        <v>11.28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SU002462</t>
        </is>
      </c>
      <c r="B325" s="64" t="inlineStr">
        <is>
          <t>P002768</t>
        </is>
      </c>
      <c r="C325" s="37" t="n">
        <v>4301011303</v>
      </c>
      <c r="D325" s="382" t="n">
        <v>4607091384680</v>
      </c>
      <c r="E325" s="655" t="n"/>
      <c r="F325" s="687" t="n">
        <v>0.4</v>
      </c>
      <c r="G325" s="38" t="n">
        <v>10</v>
      </c>
      <c r="H325" s="687" t="n">
        <v>4</v>
      </c>
      <c r="I325" s="687" t="n">
        <v>4.21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86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5" s="689" t="n"/>
      <c r="P325" s="689" t="n"/>
      <c r="Q325" s="689" t="n"/>
      <c r="R325" s="655" t="n"/>
      <c r="S325" s="40" t="inlineStr"/>
      <c r="T325" s="40" t="inlineStr"/>
      <c r="U325" s="41" t="inlineStr">
        <is>
          <t>кг</t>
        </is>
      </c>
      <c r="V325" s="690" t="n">
        <v>0</v>
      </c>
      <c r="W325" s="691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46" t="inlineStr">
        <is>
          <t>КИ</t>
        </is>
      </c>
    </row>
    <row r="326">
      <c r="A326" s="390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кор</t>
        </is>
      </c>
      <c r="V326" s="694">
        <f>IFERROR(V322/H322,"0")+IFERROR(V323/H323,"0")+IFERROR(V324/H324,"0")+IFERROR(V325/H325,"0")</f>
        <v/>
      </c>
      <c r="W326" s="694">
        <f>IFERROR(W322/H322,"0")+IFERROR(W323/H323,"0")+IFERROR(W324/H324,"0")+IFERROR(W325/H325,"0")</f>
        <v/>
      </c>
      <c r="X326" s="694">
        <f>IFERROR(IF(X322="",0,X322),"0")+IFERROR(IF(X323="",0,X323),"0")+IFERROR(IF(X324="",0,X324),"0")+IFERROR(IF(X325="",0,X325),"0")</f>
        <v/>
      </c>
      <c r="Y326" s="695" t="n"/>
      <c r="Z326" s="695" t="n"/>
    </row>
    <row r="327">
      <c r="A327" s="643" t="n"/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92" t="n"/>
      <c r="N327" s="693" t="inlineStr">
        <is>
          <t>Итого</t>
        </is>
      </c>
      <c r="O327" s="663" t="n"/>
      <c r="P327" s="663" t="n"/>
      <c r="Q327" s="663" t="n"/>
      <c r="R327" s="663" t="n"/>
      <c r="S327" s="663" t="n"/>
      <c r="T327" s="664" t="n"/>
      <c r="U327" s="43" t="inlineStr">
        <is>
          <t>кг</t>
        </is>
      </c>
      <c r="V327" s="694">
        <f>IFERROR(SUM(V322:V325),"0")</f>
        <v/>
      </c>
      <c r="W327" s="694">
        <f>IFERROR(SUM(W322:W325),"0")</f>
        <v/>
      </c>
      <c r="X327" s="43" t="n"/>
      <c r="Y327" s="695" t="n"/>
      <c r="Z327" s="695" t="n"/>
    </row>
    <row r="328" ht="14.25" customHeight="1">
      <c r="A328" s="381" t="inlineStr">
        <is>
          <t>Копченые колбасы</t>
        </is>
      </c>
      <c r="B328" s="643" t="n"/>
      <c r="C328" s="643" t="n"/>
      <c r="D328" s="643" t="n"/>
      <c r="E328" s="643" t="n"/>
      <c r="F328" s="643" t="n"/>
      <c r="G328" s="643" t="n"/>
      <c r="H328" s="643" t="n"/>
      <c r="I328" s="643" t="n"/>
      <c r="J328" s="643" t="n"/>
      <c r="K328" s="643" t="n"/>
      <c r="L328" s="643" t="n"/>
      <c r="M328" s="643" t="n"/>
      <c r="N328" s="643" t="n"/>
      <c r="O328" s="643" t="n"/>
      <c r="P328" s="643" t="n"/>
      <c r="Q328" s="643" t="n"/>
      <c r="R328" s="643" t="n"/>
      <c r="S328" s="643" t="n"/>
      <c r="T328" s="643" t="n"/>
      <c r="U328" s="643" t="n"/>
      <c r="V328" s="643" t="n"/>
      <c r="W328" s="643" t="n"/>
      <c r="X328" s="643" t="n"/>
      <c r="Y328" s="381" t="n"/>
      <c r="Z328" s="381" t="n"/>
    </row>
    <row r="329" ht="27" customHeight="1">
      <c r="A329" s="64" t="inlineStr">
        <is>
          <t>SU002360</t>
        </is>
      </c>
      <c r="B329" s="64" t="inlineStr">
        <is>
          <t>P002629</t>
        </is>
      </c>
      <c r="C329" s="37" t="n">
        <v>4301031139</v>
      </c>
      <c r="D329" s="382" t="n">
        <v>4607091384802</v>
      </c>
      <c r="E329" s="655" t="n"/>
      <c r="F329" s="687" t="n">
        <v>0.73</v>
      </c>
      <c r="G329" s="38" t="n">
        <v>6</v>
      </c>
      <c r="H329" s="687" t="n">
        <v>4.38</v>
      </c>
      <c r="I329" s="687" t="n">
        <v>4.58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35</v>
      </c>
      <c r="N329" s="86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80</v>
      </c>
      <c r="W329" s="691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7" t="inlineStr">
        <is>
          <t>КИ</t>
        </is>
      </c>
    </row>
    <row r="330" ht="27" customHeight="1">
      <c r="A330" s="64" t="inlineStr">
        <is>
          <t>SU002361</t>
        </is>
      </c>
      <c r="B330" s="64" t="inlineStr">
        <is>
          <t>P002630</t>
        </is>
      </c>
      <c r="C330" s="37" t="n">
        <v>4301031140</v>
      </c>
      <c r="D330" s="382" t="n">
        <v>4607091384826</v>
      </c>
      <c r="E330" s="655" t="n"/>
      <c r="F330" s="687" t="n">
        <v>0.35</v>
      </c>
      <c r="G330" s="38" t="n">
        <v>8</v>
      </c>
      <c r="H330" s="687" t="n">
        <v>2.8</v>
      </c>
      <c r="I330" s="687" t="n">
        <v>2.9</v>
      </c>
      <c r="J330" s="38" t="n">
        <v>234</v>
      </c>
      <c r="K330" s="38" t="inlineStr">
        <is>
          <t>18</t>
        </is>
      </c>
      <c r="L330" s="39" t="inlineStr">
        <is>
          <t>СК2</t>
        </is>
      </c>
      <c r="M330" s="38" t="n">
        <v>35</v>
      </c>
      <c r="N330" s="87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0" s="689" t="n"/>
      <c r="P330" s="689" t="n"/>
      <c r="Q330" s="689" t="n"/>
      <c r="R330" s="655" t="n"/>
      <c r="S330" s="40" t="inlineStr"/>
      <c r="T330" s="40" t="inlineStr"/>
      <c r="U330" s="41" t="inlineStr">
        <is>
          <t>кг</t>
        </is>
      </c>
      <c r="V330" s="690" t="n">
        <v>0</v>
      </c>
      <c r="W330" s="691">
        <f>IFERROR(IF(V330="",0,CEILING((V330/$H330),1)*$H330),"")</f>
        <v/>
      </c>
      <c r="X330" s="42">
        <f>IFERROR(IF(W330=0,"",ROUNDUP(W330/H330,0)*0.00502),"")</f>
        <v/>
      </c>
      <c r="Y330" s="69" t="inlineStr"/>
      <c r="Z330" s="70" t="inlineStr"/>
      <c r="AD330" s="71" t="n"/>
      <c r="BA330" s="248" t="inlineStr">
        <is>
          <t>КИ</t>
        </is>
      </c>
    </row>
    <row r="331">
      <c r="A331" s="390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кор</t>
        </is>
      </c>
      <c r="V331" s="694">
        <f>IFERROR(V329/H329,"0")+IFERROR(V330/H330,"0")</f>
        <v/>
      </c>
      <c r="W331" s="694">
        <f>IFERROR(W329/H329,"0")+IFERROR(W330/H330,"0")</f>
        <v/>
      </c>
      <c r="X331" s="694">
        <f>IFERROR(IF(X329="",0,X329),"0")+IFERROR(IF(X330="",0,X330),"0")</f>
        <v/>
      </c>
      <c r="Y331" s="695" t="n"/>
      <c r="Z331" s="695" t="n"/>
    </row>
    <row r="332">
      <c r="A332" s="643" t="n"/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92" t="n"/>
      <c r="N332" s="693" t="inlineStr">
        <is>
          <t>Итого</t>
        </is>
      </c>
      <c r="O332" s="663" t="n"/>
      <c r="P332" s="663" t="n"/>
      <c r="Q332" s="663" t="n"/>
      <c r="R332" s="663" t="n"/>
      <c r="S332" s="663" t="n"/>
      <c r="T332" s="664" t="n"/>
      <c r="U332" s="43" t="inlineStr">
        <is>
          <t>кг</t>
        </is>
      </c>
      <c r="V332" s="694">
        <f>IFERROR(SUM(V329:V330),"0")</f>
        <v/>
      </c>
      <c r="W332" s="694">
        <f>IFERROR(SUM(W329:W330),"0")</f>
        <v/>
      </c>
      <c r="X332" s="43" t="n"/>
      <c r="Y332" s="695" t="n"/>
      <c r="Z332" s="695" t="n"/>
    </row>
    <row r="333" ht="14.25" customHeight="1">
      <c r="A333" s="381" t="inlineStr">
        <is>
          <t>Сосиски</t>
        </is>
      </c>
      <c r="B333" s="643" t="n"/>
      <c r="C333" s="643" t="n"/>
      <c r="D333" s="643" t="n"/>
      <c r="E333" s="643" t="n"/>
      <c r="F333" s="643" t="n"/>
      <c r="G333" s="643" t="n"/>
      <c r="H333" s="643" t="n"/>
      <c r="I333" s="643" t="n"/>
      <c r="J333" s="643" t="n"/>
      <c r="K333" s="643" t="n"/>
      <c r="L333" s="643" t="n"/>
      <c r="M333" s="643" t="n"/>
      <c r="N333" s="643" t="n"/>
      <c r="O333" s="643" t="n"/>
      <c r="P333" s="643" t="n"/>
      <c r="Q333" s="643" t="n"/>
      <c r="R333" s="643" t="n"/>
      <c r="S333" s="643" t="n"/>
      <c r="T333" s="643" t="n"/>
      <c r="U333" s="643" t="n"/>
      <c r="V333" s="643" t="n"/>
      <c r="W333" s="643" t="n"/>
      <c r="X333" s="643" t="n"/>
      <c r="Y333" s="381" t="n"/>
      <c r="Z333" s="381" t="n"/>
    </row>
    <row r="334" ht="27" customHeight="1">
      <c r="A334" s="64" t="inlineStr">
        <is>
          <t>SU002074</t>
        </is>
      </c>
      <c r="B334" s="64" t="inlineStr">
        <is>
          <t>P002693</t>
        </is>
      </c>
      <c r="C334" s="37" t="n">
        <v>4301051303</v>
      </c>
      <c r="D334" s="382" t="n">
        <v>4607091384246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SU002896</t>
        </is>
      </c>
      <c r="B335" s="64" t="inlineStr">
        <is>
          <t>P003330</t>
        </is>
      </c>
      <c r="C335" s="37" t="n">
        <v>4301051445</v>
      </c>
      <c r="D335" s="382" t="n">
        <v>4680115881976</v>
      </c>
      <c r="E335" s="655" t="n"/>
      <c r="F335" s="687" t="n">
        <v>1.3</v>
      </c>
      <c r="G335" s="38" t="n">
        <v>6</v>
      </c>
      <c r="H335" s="687" t="n">
        <v>7.8</v>
      </c>
      <c r="I335" s="68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7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0" t="inlineStr">
        <is>
          <t>КИ</t>
        </is>
      </c>
    </row>
    <row r="336" ht="27" customHeight="1">
      <c r="A336" s="64" t="inlineStr">
        <is>
          <t>SU002205</t>
        </is>
      </c>
      <c r="B336" s="64" t="inlineStr">
        <is>
          <t>P002694</t>
        </is>
      </c>
      <c r="C336" s="37" t="n">
        <v>4301051297</v>
      </c>
      <c r="D336" s="382" t="n">
        <v>4607091384253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2.684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SU002895</t>
        </is>
      </c>
      <c r="B337" s="64" t="inlineStr">
        <is>
          <t>P003329</t>
        </is>
      </c>
      <c r="C337" s="37" t="n">
        <v>4301051444</v>
      </c>
      <c r="D337" s="382" t="n">
        <v>4680115881969</v>
      </c>
      <c r="E337" s="655" t="n"/>
      <c r="F337" s="687" t="n">
        <v>0.4</v>
      </c>
      <c r="G337" s="38" t="n">
        <v>6</v>
      </c>
      <c r="H337" s="687" t="n">
        <v>2.4</v>
      </c>
      <c r="I337" s="687" t="n">
        <v>2.6</v>
      </c>
      <c r="J337" s="38" t="n">
        <v>156</v>
      </c>
      <c r="K337" s="38" t="inlineStr">
        <is>
          <t>12</t>
        </is>
      </c>
      <c r="L337" s="39" t="inlineStr">
        <is>
          <t>СК2</t>
        </is>
      </c>
      <c r="M337" s="38" t="n">
        <v>40</v>
      </c>
      <c r="N337" s="87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7" s="689" t="n"/>
      <c r="P337" s="689" t="n"/>
      <c r="Q337" s="689" t="n"/>
      <c r="R337" s="655" t="n"/>
      <c r="S337" s="40" t="inlineStr"/>
      <c r="T337" s="40" t="inlineStr"/>
      <c r="U337" s="41" t="inlineStr">
        <is>
          <t>кг</t>
        </is>
      </c>
      <c r="V337" s="690" t="n">
        <v>0</v>
      </c>
      <c r="W337" s="691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52" t="inlineStr">
        <is>
          <t>КИ</t>
        </is>
      </c>
    </row>
    <row r="338">
      <c r="A338" s="390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кор</t>
        </is>
      </c>
      <c r="V338" s="694">
        <f>IFERROR(V334/H334,"0")+IFERROR(V335/H335,"0")+IFERROR(V336/H336,"0")+IFERROR(V337/H337,"0")</f>
        <v/>
      </c>
      <c r="W338" s="694">
        <f>IFERROR(W334/H334,"0")+IFERROR(W335/H335,"0")+IFERROR(W336/H336,"0")+IFERROR(W337/H337,"0")</f>
        <v/>
      </c>
      <c r="X338" s="694">
        <f>IFERROR(IF(X334="",0,X334),"0")+IFERROR(IF(X335="",0,X335),"0")+IFERROR(IF(X336="",0,X336),"0")+IFERROR(IF(X337="",0,X337),"0")</f>
        <v/>
      </c>
      <c r="Y338" s="695" t="n"/>
      <c r="Z338" s="695" t="n"/>
    </row>
    <row r="339">
      <c r="A339" s="643" t="n"/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92" t="n"/>
      <c r="N339" s="693" t="inlineStr">
        <is>
          <t>Итого</t>
        </is>
      </c>
      <c r="O339" s="663" t="n"/>
      <c r="P339" s="663" t="n"/>
      <c r="Q339" s="663" t="n"/>
      <c r="R339" s="663" t="n"/>
      <c r="S339" s="663" t="n"/>
      <c r="T339" s="664" t="n"/>
      <c r="U339" s="43" t="inlineStr">
        <is>
          <t>кг</t>
        </is>
      </c>
      <c r="V339" s="694">
        <f>IFERROR(SUM(V334:V337),"0")</f>
        <v/>
      </c>
      <c r="W339" s="694">
        <f>IFERROR(SUM(W334:W337),"0")</f>
        <v/>
      </c>
      <c r="X339" s="43" t="n"/>
      <c r="Y339" s="695" t="n"/>
      <c r="Z339" s="695" t="n"/>
    </row>
    <row r="340" ht="14.25" customHeight="1">
      <c r="A340" s="381" t="inlineStr">
        <is>
          <t>Сардельки</t>
        </is>
      </c>
      <c r="B340" s="643" t="n"/>
      <c r="C340" s="643" t="n"/>
      <c r="D340" s="643" t="n"/>
      <c r="E340" s="643" t="n"/>
      <c r="F340" s="643" t="n"/>
      <c r="G340" s="643" t="n"/>
      <c r="H340" s="643" t="n"/>
      <c r="I340" s="643" t="n"/>
      <c r="J340" s="643" t="n"/>
      <c r="K340" s="643" t="n"/>
      <c r="L340" s="643" t="n"/>
      <c r="M340" s="643" t="n"/>
      <c r="N340" s="643" t="n"/>
      <c r="O340" s="643" t="n"/>
      <c r="P340" s="643" t="n"/>
      <c r="Q340" s="643" t="n"/>
      <c r="R340" s="643" t="n"/>
      <c r="S340" s="643" t="n"/>
      <c r="T340" s="643" t="n"/>
      <c r="U340" s="643" t="n"/>
      <c r="V340" s="643" t="n"/>
      <c r="W340" s="643" t="n"/>
      <c r="X340" s="643" t="n"/>
      <c r="Y340" s="381" t="n"/>
      <c r="Z340" s="381" t="n"/>
    </row>
    <row r="341" ht="27" customHeight="1">
      <c r="A341" s="64" t="inlineStr">
        <is>
          <t>SU002472</t>
        </is>
      </c>
      <c r="B341" s="64" t="inlineStr">
        <is>
          <t>P002973</t>
        </is>
      </c>
      <c r="C341" s="37" t="n">
        <v>4301060322</v>
      </c>
      <c r="D341" s="382" t="n">
        <v>4607091389357</v>
      </c>
      <c r="E341" s="655" t="n"/>
      <c r="F341" s="687" t="n">
        <v>1.3</v>
      </c>
      <c r="G341" s="38" t="n">
        <v>6</v>
      </c>
      <c r="H341" s="687" t="n">
        <v>7.8</v>
      </c>
      <c r="I341" s="687" t="n">
        <v>8.279999999999999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7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3" t="inlineStr">
        <is>
          <t>КИ</t>
        </is>
      </c>
    </row>
    <row r="342">
      <c r="A342" s="390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IFERROR(V341/H341,"0")</f>
        <v/>
      </c>
      <c r="W342" s="694">
        <f>IFERROR(W341/H341,"0")</f>
        <v/>
      </c>
      <c r="X342" s="694">
        <f>IFERROR(IF(X341="",0,X341),"0")</f>
        <v/>
      </c>
      <c r="Y342" s="695" t="n"/>
      <c r="Z342" s="695" t="n"/>
    </row>
    <row r="343">
      <c r="A343" s="643" t="n"/>
      <c r="B343" s="643" t="n"/>
      <c r="C343" s="643" t="n"/>
      <c r="D343" s="643" t="n"/>
      <c r="E343" s="643" t="n"/>
      <c r="F343" s="643" t="n"/>
      <c r="G343" s="643" t="n"/>
      <c r="H343" s="643" t="n"/>
      <c r="I343" s="643" t="n"/>
      <c r="J343" s="643" t="n"/>
      <c r="K343" s="643" t="n"/>
      <c r="L343" s="643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IFERROR(SUM(V341:V341),"0")</f>
        <v/>
      </c>
      <c r="W343" s="694">
        <f>IFERROR(SUM(W341:W341),"0")</f>
        <v/>
      </c>
      <c r="X343" s="43" t="n"/>
      <c r="Y343" s="695" t="n"/>
      <c r="Z343" s="695" t="n"/>
    </row>
    <row r="344" ht="27.75" customHeight="1">
      <c r="A344" s="379" t="inlineStr">
        <is>
          <t>Баварушка</t>
        </is>
      </c>
      <c r="B344" s="686" t="n"/>
      <c r="C344" s="686" t="n"/>
      <c r="D344" s="686" t="n"/>
      <c r="E344" s="686" t="n"/>
      <c r="F344" s="686" t="n"/>
      <c r="G344" s="686" t="n"/>
      <c r="H344" s="686" t="n"/>
      <c r="I344" s="686" t="n"/>
      <c r="J344" s="686" t="n"/>
      <c r="K344" s="686" t="n"/>
      <c r="L344" s="686" t="n"/>
      <c r="M344" s="686" t="n"/>
      <c r="N344" s="686" t="n"/>
      <c r="O344" s="686" t="n"/>
      <c r="P344" s="686" t="n"/>
      <c r="Q344" s="686" t="n"/>
      <c r="R344" s="686" t="n"/>
      <c r="S344" s="686" t="n"/>
      <c r="T344" s="686" t="n"/>
      <c r="U344" s="686" t="n"/>
      <c r="V344" s="686" t="n"/>
      <c r="W344" s="686" t="n"/>
      <c r="X344" s="686" t="n"/>
      <c r="Y344" s="55" t="n"/>
      <c r="Z344" s="55" t="n"/>
    </row>
    <row r="345" ht="16.5" customHeight="1">
      <c r="A345" s="380" t="inlineStr">
        <is>
          <t>Филейбургская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0" t="n"/>
      <c r="Z345" s="380" t="n"/>
    </row>
    <row r="346" ht="14.25" customHeight="1">
      <c r="A346" s="381" t="inlineStr">
        <is>
          <t>Вареные колбасы</t>
        </is>
      </c>
      <c r="B346" s="643" t="n"/>
      <c r="C346" s="643" t="n"/>
      <c r="D346" s="643" t="n"/>
      <c r="E346" s="643" t="n"/>
      <c r="F346" s="643" t="n"/>
      <c r="G346" s="643" t="n"/>
      <c r="H346" s="643" t="n"/>
      <c r="I346" s="643" t="n"/>
      <c r="J346" s="643" t="n"/>
      <c r="K346" s="643" t="n"/>
      <c r="L346" s="643" t="n"/>
      <c r="M346" s="643" t="n"/>
      <c r="N346" s="643" t="n"/>
      <c r="O346" s="643" t="n"/>
      <c r="P346" s="643" t="n"/>
      <c r="Q346" s="643" t="n"/>
      <c r="R346" s="643" t="n"/>
      <c r="S346" s="643" t="n"/>
      <c r="T346" s="643" t="n"/>
      <c r="U346" s="643" t="n"/>
      <c r="V346" s="643" t="n"/>
      <c r="W346" s="643" t="n"/>
      <c r="X346" s="643" t="n"/>
      <c r="Y346" s="381" t="n"/>
      <c r="Z346" s="381" t="n"/>
    </row>
    <row r="347" ht="27" customHeight="1">
      <c r="A347" s="64" t="inlineStr">
        <is>
          <t>SU002477</t>
        </is>
      </c>
      <c r="B347" s="64" t="inlineStr">
        <is>
          <t>P003148</t>
        </is>
      </c>
      <c r="C347" s="37" t="n">
        <v>4301011428</v>
      </c>
      <c r="D347" s="382" t="n">
        <v>4607091389708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7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4" t="inlineStr">
        <is>
          <t>КИ</t>
        </is>
      </c>
    </row>
    <row r="348" ht="27" customHeight="1">
      <c r="A348" s="64" t="inlineStr">
        <is>
          <t>SU002476</t>
        </is>
      </c>
      <c r="B348" s="64" t="inlineStr">
        <is>
          <t>P003147</t>
        </is>
      </c>
      <c r="C348" s="37" t="n">
        <v>4301011427</v>
      </c>
      <c r="D348" s="382" t="n">
        <v>4607091389692</v>
      </c>
      <c r="E348" s="655" t="n"/>
      <c r="F348" s="687" t="n">
        <v>0.45</v>
      </c>
      <c r="G348" s="38" t="n">
        <v>6</v>
      </c>
      <c r="H348" s="687" t="n">
        <v>2.7</v>
      </c>
      <c r="I348" s="687" t="n">
        <v>2.9</v>
      </c>
      <c r="J348" s="38" t="n">
        <v>156</v>
      </c>
      <c r="K348" s="38" t="inlineStr">
        <is>
          <t>12</t>
        </is>
      </c>
      <c r="L348" s="39" t="inlineStr">
        <is>
          <t>СК1</t>
        </is>
      </c>
      <c r="M348" s="38" t="n">
        <v>50</v>
      </c>
      <c r="N348" s="87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8" s="689" t="n"/>
      <c r="P348" s="689" t="n"/>
      <c r="Q348" s="689" t="n"/>
      <c r="R348" s="655" t="n"/>
      <c r="S348" s="40" t="inlineStr"/>
      <c r="T348" s="40" t="inlineStr"/>
      <c r="U348" s="41" t="inlineStr">
        <is>
          <t>кг</t>
        </is>
      </c>
      <c r="V348" s="690" t="n">
        <v>0</v>
      </c>
      <c r="W348" s="69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5" t="inlineStr">
        <is>
          <t>КИ</t>
        </is>
      </c>
    </row>
    <row r="349">
      <c r="A349" s="390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кор</t>
        </is>
      </c>
      <c r="V349" s="694">
        <f>IFERROR(V347/H347,"0")+IFERROR(V348/H348,"0")</f>
        <v/>
      </c>
      <c r="W349" s="694">
        <f>IFERROR(W347/H347,"0")+IFERROR(W348/H348,"0")</f>
        <v/>
      </c>
      <c r="X349" s="694">
        <f>IFERROR(IF(X347="",0,X347),"0")+IFERROR(IF(X348="",0,X348),"0")</f>
        <v/>
      </c>
      <c r="Y349" s="695" t="n"/>
      <c r="Z349" s="695" t="n"/>
    </row>
    <row r="350">
      <c r="A350" s="643" t="n"/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92" t="n"/>
      <c r="N350" s="693" t="inlineStr">
        <is>
          <t>Итого</t>
        </is>
      </c>
      <c r="O350" s="663" t="n"/>
      <c r="P350" s="663" t="n"/>
      <c r="Q350" s="663" t="n"/>
      <c r="R350" s="663" t="n"/>
      <c r="S350" s="663" t="n"/>
      <c r="T350" s="664" t="n"/>
      <c r="U350" s="43" t="inlineStr">
        <is>
          <t>кг</t>
        </is>
      </c>
      <c r="V350" s="694">
        <f>IFERROR(SUM(V347:V348),"0")</f>
        <v/>
      </c>
      <c r="W350" s="694">
        <f>IFERROR(SUM(W347:W348),"0")</f>
        <v/>
      </c>
      <c r="X350" s="43" t="n"/>
      <c r="Y350" s="695" t="n"/>
      <c r="Z350" s="695" t="n"/>
    </row>
    <row r="351" ht="14.25" customHeight="1">
      <c r="A351" s="381" t="inlineStr">
        <is>
          <t>Копченые колбасы</t>
        </is>
      </c>
      <c r="B351" s="643" t="n"/>
      <c r="C351" s="643" t="n"/>
      <c r="D351" s="643" t="n"/>
      <c r="E351" s="643" t="n"/>
      <c r="F351" s="643" t="n"/>
      <c r="G351" s="643" t="n"/>
      <c r="H351" s="643" t="n"/>
      <c r="I351" s="643" t="n"/>
      <c r="J351" s="643" t="n"/>
      <c r="K351" s="643" t="n"/>
      <c r="L351" s="643" t="n"/>
      <c r="M351" s="643" t="n"/>
      <c r="N351" s="643" t="n"/>
      <c r="O351" s="643" t="n"/>
      <c r="P351" s="643" t="n"/>
      <c r="Q351" s="643" t="n"/>
      <c r="R351" s="643" t="n"/>
      <c r="S351" s="643" t="n"/>
      <c r="T351" s="643" t="n"/>
      <c r="U351" s="643" t="n"/>
      <c r="V351" s="643" t="n"/>
      <c r="W351" s="643" t="n"/>
      <c r="X351" s="643" t="n"/>
      <c r="Y351" s="381" t="n"/>
      <c r="Z351" s="381" t="n"/>
    </row>
    <row r="352" ht="27" customHeight="1">
      <c r="A352" s="64" t="inlineStr">
        <is>
          <t>SU002614</t>
        </is>
      </c>
      <c r="B352" s="64" t="inlineStr">
        <is>
          <t>P003138</t>
        </is>
      </c>
      <c r="C352" s="37" t="n">
        <v>4301031177</v>
      </c>
      <c r="D352" s="382" t="n">
        <v>4607091389753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SU002615</t>
        </is>
      </c>
      <c r="B353" s="64" t="inlineStr">
        <is>
          <t>P003136</t>
        </is>
      </c>
      <c r="C353" s="37" t="n">
        <v>4301031174</v>
      </c>
      <c r="D353" s="382" t="n">
        <v>4607091389760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SU002613</t>
        </is>
      </c>
      <c r="B354" s="64" t="inlineStr">
        <is>
          <t>P003133</t>
        </is>
      </c>
      <c r="C354" s="37" t="n">
        <v>4301031175</v>
      </c>
      <c r="D354" s="382" t="n">
        <v>4607091389746</v>
      </c>
      <c r="E354" s="655" t="n"/>
      <c r="F354" s="687" t="n">
        <v>0.7</v>
      </c>
      <c r="G354" s="38" t="n">
        <v>6</v>
      </c>
      <c r="H354" s="687" t="n">
        <v>4.2</v>
      </c>
      <c r="I354" s="687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SU003035</t>
        </is>
      </c>
      <c r="B355" s="64" t="inlineStr">
        <is>
          <t>P003496</t>
        </is>
      </c>
      <c r="C355" s="37" t="n">
        <v>4301031236</v>
      </c>
      <c r="D355" s="382" t="n">
        <v>4680115882928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35</v>
      </c>
      <c r="N355" s="88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SU003083</t>
        </is>
      </c>
      <c r="B356" s="64" t="inlineStr">
        <is>
          <t>P003646</t>
        </is>
      </c>
      <c r="C356" s="37" t="n">
        <v>4301031257</v>
      </c>
      <c r="D356" s="382" t="n">
        <v>4680115883147</v>
      </c>
      <c r="E356" s="655" t="n"/>
      <c r="F356" s="687" t="n">
        <v>0.28</v>
      </c>
      <c r="G356" s="38" t="n">
        <v>6</v>
      </c>
      <c r="H356" s="687" t="n">
        <v>1.68</v>
      </c>
      <c r="I356" s="68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SU002538</t>
        </is>
      </c>
      <c r="B357" s="64" t="inlineStr">
        <is>
          <t>P003139</t>
        </is>
      </c>
      <c r="C357" s="37" t="n">
        <v>4301031178</v>
      </c>
      <c r="D357" s="382" t="n">
        <v>4607091384338</v>
      </c>
      <c r="E357" s="655" t="n"/>
      <c r="F357" s="687" t="n">
        <v>0.35</v>
      </c>
      <c r="G357" s="38" t="n">
        <v>6</v>
      </c>
      <c r="H357" s="687" t="n">
        <v>2.1</v>
      </c>
      <c r="I357" s="68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37.5" customHeight="1">
      <c r="A358" s="64" t="inlineStr">
        <is>
          <t>SU003079</t>
        </is>
      </c>
      <c r="B358" s="64" t="inlineStr">
        <is>
          <t>P003643</t>
        </is>
      </c>
      <c r="C358" s="37" t="n">
        <v>4301031254</v>
      </c>
      <c r="D358" s="382" t="n">
        <v>4680115883154</v>
      </c>
      <c r="E358" s="655" t="n"/>
      <c r="F358" s="687" t="n">
        <v>0.28</v>
      </c>
      <c r="G358" s="38" t="n">
        <v>6</v>
      </c>
      <c r="H358" s="687" t="n">
        <v>1.68</v>
      </c>
      <c r="I358" s="68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SU002602</t>
        </is>
      </c>
      <c r="B359" s="64" t="inlineStr">
        <is>
          <t>P003132</t>
        </is>
      </c>
      <c r="C359" s="37" t="n">
        <v>4301031171</v>
      </c>
      <c r="D359" s="382" t="n">
        <v>4607091389524</v>
      </c>
      <c r="E359" s="655" t="n"/>
      <c r="F359" s="687" t="n">
        <v>0.35</v>
      </c>
      <c r="G359" s="38" t="n">
        <v>6</v>
      </c>
      <c r="H359" s="687" t="n">
        <v>2.1</v>
      </c>
      <c r="I359" s="687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SU003080</t>
        </is>
      </c>
      <c r="B360" s="64" t="inlineStr">
        <is>
          <t>P003647</t>
        </is>
      </c>
      <c r="C360" s="37" t="n">
        <v>4301031258</v>
      </c>
      <c r="D360" s="382" t="n">
        <v>4680115883161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SU002603</t>
        </is>
      </c>
      <c r="B361" s="64" t="inlineStr">
        <is>
          <t>P003131</t>
        </is>
      </c>
      <c r="C361" s="37" t="n">
        <v>4301031170</v>
      </c>
      <c r="D361" s="382" t="n">
        <v>4607091384345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SU003081</t>
        </is>
      </c>
      <c r="B362" s="64" t="inlineStr">
        <is>
          <t>P003645</t>
        </is>
      </c>
      <c r="C362" s="37" t="n">
        <v>4301031256</v>
      </c>
      <c r="D362" s="382" t="n">
        <v>4680115883178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SU002606</t>
        </is>
      </c>
      <c r="B363" s="64" t="inlineStr">
        <is>
          <t>P003134</t>
        </is>
      </c>
      <c r="C363" s="37" t="n">
        <v>4301031172</v>
      </c>
      <c r="D363" s="382" t="n">
        <v>4607091389531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SU003082</t>
        </is>
      </c>
      <c r="B364" s="64" t="inlineStr">
        <is>
          <t>P003644</t>
        </is>
      </c>
      <c r="C364" s="37" t="n">
        <v>4301031255</v>
      </c>
      <c r="D364" s="382" t="n">
        <v>4680115883185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 t="inlineStr">
        <is>
          <t>В/к колбасы «Филейбургская с душистым чесноком» срез Фикс.вес 0,28 фиброуз в/у Баварушка</t>
        </is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>
      <c r="A365" s="390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кор</t>
        </is>
      </c>
      <c r="V365" s="694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/>
      </c>
      <c r="W365" s="694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/>
      </c>
      <c r="X365" s="694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/>
      </c>
      <c r="Y365" s="695" t="n"/>
      <c r="Z365" s="695" t="n"/>
    </row>
    <row r="366">
      <c r="A366" s="643" t="n"/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92" t="n"/>
      <c r="N366" s="693" t="inlineStr">
        <is>
          <t>Итого</t>
        </is>
      </c>
      <c r="O366" s="663" t="n"/>
      <c r="P366" s="663" t="n"/>
      <c r="Q366" s="663" t="n"/>
      <c r="R366" s="663" t="n"/>
      <c r="S366" s="663" t="n"/>
      <c r="T366" s="664" t="n"/>
      <c r="U366" s="43" t="inlineStr">
        <is>
          <t>кг</t>
        </is>
      </c>
      <c r="V366" s="694">
        <f>IFERROR(SUM(V352:V364),"0")</f>
        <v/>
      </c>
      <c r="W366" s="694">
        <f>IFERROR(SUM(W352:W364),"0")</f>
        <v/>
      </c>
      <c r="X366" s="43" t="n"/>
      <c r="Y366" s="695" t="n"/>
      <c r="Z366" s="695" t="n"/>
    </row>
    <row r="367" ht="14.25" customHeight="1">
      <c r="A367" s="381" t="inlineStr">
        <is>
          <t>Сосиски</t>
        </is>
      </c>
      <c r="B367" s="643" t="n"/>
      <c r="C367" s="643" t="n"/>
      <c r="D367" s="643" t="n"/>
      <c r="E367" s="643" t="n"/>
      <c r="F367" s="643" t="n"/>
      <c r="G367" s="643" t="n"/>
      <c r="H367" s="643" t="n"/>
      <c r="I367" s="643" t="n"/>
      <c r="J367" s="643" t="n"/>
      <c r="K367" s="643" t="n"/>
      <c r="L367" s="643" t="n"/>
      <c r="M367" s="643" t="n"/>
      <c r="N367" s="643" t="n"/>
      <c r="O367" s="643" t="n"/>
      <c r="P367" s="643" t="n"/>
      <c r="Q367" s="643" t="n"/>
      <c r="R367" s="643" t="n"/>
      <c r="S367" s="643" t="n"/>
      <c r="T367" s="643" t="n"/>
      <c r="U367" s="643" t="n"/>
      <c r="V367" s="643" t="n"/>
      <c r="W367" s="643" t="n"/>
      <c r="X367" s="643" t="n"/>
      <c r="Y367" s="381" t="n"/>
      <c r="Z367" s="381" t="n"/>
    </row>
    <row r="368" ht="27" customHeight="1">
      <c r="A368" s="64" t="inlineStr">
        <is>
          <t>SU002448</t>
        </is>
      </c>
      <c r="B368" s="64" t="inlineStr">
        <is>
          <t>P002914</t>
        </is>
      </c>
      <c r="C368" s="37" t="n">
        <v>4301051258</v>
      </c>
      <c r="D368" s="382" t="n">
        <v>4607091389685</v>
      </c>
      <c r="E368" s="655" t="n"/>
      <c r="F368" s="687" t="n">
        <v>1.3</v>
      </c>
      <c r="G368" s="38" t="n">
        <v>6</v>
      </c>
      <c r="H368" s="687" t="n">
        <v>7.8</v>
      </c>
      <c r="I368" s="687" t="n">
        <v>8.346</v>
      </c>
      <c r="J368" s="38" t="n">
        <v>56</v>
      </c>
      <c r="K368" s="38" t="inlineStr">
        <is>
          <t>8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SU002557</t>
        </is>
      </c>
      <c r="B369" s="64" t="inlineStr">
        <is>
          <t>P003318</t>
        </is>
      </c>
      <c r="C369" s="37" t="n">
        <v>4301051431</v>
      </c>
      <c r="D369" s="382" t="n">
        <v>4607091389654</v>
      </c>
      <c r="E369" s="655" t="n"/>
      <c r="F369" s="687" t="n">
        <v>0.33</v>
      </c>
      <c r="G369" s="38" t="n">
        <v>6</v>
      </c>
      <c r="H369" s="687" t="n">
        <v>1.98</v>
      </c>
      <c r="I369" s="687" t="n">
        <v>2.258</v>
      </c>
      <c r="J369" s="38" t="n">
        <v>156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0" t="inlineStr">
        <is>
          <t>КИ</t>
        </is>
      </c>
    </row>
    <row r="370" ht="27" customHeight="1">
      <c r="A370" s="64" t="inlineStr">
        <is>
          <t>SU002285</t>
        </is>
      </c>
      <c r="B370" s="64" t="inlineStr">
        <is>
          <t>P002969</t>
        </is>
      </c>
      <c r="C370" s="37" t="n">
        <v>4301051284</v>
      </c>
      <c r="D370" s="382" t="n">
        <v>4607091384352</v>
      </c>
      <c r="E370" s="655" t="n"/>
      <c r="F370" s="687" t="n">
        <v>0.6</v>
      </c>
      <c r="G370" s="38" t="n">
        <v>4</v>
      </c>
      <c r="H370" s="687" t="n">
        <v>2.4</v>
      </c>
      <c r="I370" s="687" t="n">
        <v>2.646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SU002419</t>
        </is>
      </c>
      <c r="B371" s="64" t="inlineStr">
        <is>
          <t>P002913</t>
        </is>
      </c>
      <c r="C371" s="37" t="n">
        <v>4301051257</v>
      </c>
      <c r="D371" s="382" t="n">
        <v>4607091389661</v>
      </c>
      <c r="E371" s="655" t="n"/>
      <c r="F371" s="687" t="n">
        <v>0.55</v>
      </c>
      <c r="G371" s="38" t="n">
        <v>4</v>
      </c>
      <c r="H371" s="687" t="n">
        <v>2.2</v>
      </c>
      <c r="I371" s="687" t="n">
        <v>2.492</v>
      </c>
      <c r="J371" s="38" t="n">
        <v>120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1" s="689" t="n"/>
      <c r="P371" s="689" t="n"/>
      <c r="Q371" s="689" t="n"/>
      <c r="R371" s="655" t="n"/>
      <c r="S371" s="40" t="inlineStr"/>
      <c r="T371" s="40" t="inlineStr"/>
      <c r="U371" s="41" t="inlineStr">
        <is>
          <t>кг</t>
        </is>
      </c>
      <c r="V371" s="690" t="n">
        <v>0</v>
      </c>
      <c r="W371" s="691">
        <f>IFERROR(IF(V371="",0,CEILING((V371/$H371),1)*$H371),"")</f>
        <v/>
      </c>
      <c r="X371" s="42">
        <f>IFERROR(IF(W371=0,"",ROUNDUP(W371/H371,0)*0.00937),"")</f>
        <v/>
      </c>
      <c r="Y371" s="69" t="inlineStr"/>
      <c r="Z371" s="70" t="inlineStr"/>
      <c r="AD371" s="71" t="n"/>
      <c r="BA371" s="272" t="inlineStr">
        <is>
          <t>КИ</t>
        </is>
      </c>
    </row>
    <row r="372">
      <c r="A372" s="390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кор</t>
        </is>
      </c>
      <c r="V372" s="694">
        <f>IFERROR(V368/H368,"0")+IFERROR(V369/H369,"0")+IFERROR(V370/H370,"0")+IFERROR(V371/H371,"0")</f>
        <v/>
      </c>
      <c r="W372" s="694">
        <f>IFERROR(W368/H368,"0")+IFERROR(W369/H369,"0")+IFERROR(W370/H370,"0")+IFERROR(W371/H371,"0")</f>
        <v/>
      </c>
      <c r="X372" s="694">
        <f>IFERROR(IF(X368="",0,X368),"0")+IFERROR(IF(X369="",0,X369),"0")+IFERROR(IF(X370="",0,X370),"0")+IFERROR(IF(X371="",0,X371),"0")</f>
        <v/>
      </c>
      <c r="Y372" s="695" t="n"/>
      <c r="Z372" s="695" t="n"/>
    </row>
    <row r="373">
      <c r="A373" s="643" t="n"/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92" t="n"/>
      <c r="N373" s="693" t="inlineStr">
        <is>
          <t>Итого</t>
        </is>
      </c>
      <c r="O373" s="663" t="n"/>
      <c r="P373" s="663" t="n"/>
      <c r="Q373" s="663" t="n"/>
      <c r="R373" s="663" t="n"/>
      <c r="S373" s="663" t="n"/>
      <c r="T373" s="664" t="n"/>
      <c r="U373" s="43" t="inlineStr">
        <is>
          <t>кг</t>
        </is>
      </c>
      <c r="V373" s="694">
        <f>IFERROR(SUM(V368:V371),"0")</f>
        <v/>
      </c>
      <c r="W373" s="694">
        <f>IFERROR(SUM(W368:W371),"0")</f>
        <v/>
      </c>
      <c r="X373" s="43" t="n"/>
      <c r="Y373" s="695" t="n"/>
      <c r="Z373" s="695" t="n"/>
    </row>
    <row r="374" ht="14.25" customHeight="1">
      <c r="A374" s="381" t="inlineStr">
        <is>
          <t>Сардельки</t>
        </is>
      </c>
      <c r="B374" s="643" t="n"/>
      <c r="C374" s="643" t="n"/>
      <c r="D374" s="643" t="n"/>
      <c r="E374" s="643" t="n"/>
      <c r="F374" s="643" t="n"/>
      <c r="G374" s="643" t="n"/>
      <c r="H374" s="643" t="n"/>
      <c r="I374" s="643" t="n"/>
      <c r="J374" s="643" t="n"/>
      <c r="K374" s="643" t="n"/>
      <c r="L374" s="643" t="n"/>
      <c r="M374" s="643" t="n"/>
      <c r="N374" s="643" t="n"/>
      <c r="O374" s="643" t="n"/>
      <c r="P374" s="643" t="n"/>
      <c r="Q374" s="643" t="n"/>
      <c r="R374" s="643" t="n"/>
      <c r="S374" s="643" t="n"/>
      <c r="T374" s="643" t="n"/>
      <c r="U374" s="643" t="n"/>
      <c r="V374" s="643" t="n"/>
      <c r="W374" s="643" t="n"/>
      <c r="X374" s="643" t="n"/>
      <c r="Y374" s="381" t="n"/>
      <c r="Z374" s="381" t="n"/>
    </row>
    <row r="375" ht="27" customHeight="1">
      <c r="A375" s="64" t="inlineStr">
        <is>
          <t>SU002846</t>
        </is>
      </c>
      <c r="B375" s="64" t="inlineStr">
        <is>
          <t>P003254</t>
        </is>
      </c>
      <c r="C375" s="37" t="n">
        <v>4301060352</v>
      </c>
      <c r="D375" s="382" t="n">
        <v>4680115881648</v>
      </c>
      <c r="E375" s="655" t="n"/>
      <c r="F375" s="687" t="n">
        <v>1</v>
      </c>
      <c r="G375" s="38" t="n">
        <v>4</v>
      </c>
      <c r="H375" s="687" t="n">
        <v>4</v>
      </c>
      <c r="I375" s="687" t="n">
        <v>4.404</v>
      </c>
      <c r="J375" s="38" t="n">
        <v>104</v>
      </c>
      <c r="K375" s="38" t="inlineStr">
        <is>
          <t>8</t>
        </is>
      </c>
      <c r="L375" s="39" t="inlineStr">
        <is>
          <t>СК2</t>
        </is>
      </c>
      <c r="M375" s="38" t="n">
        <v>35</v>
      </c>
      <c r="N375" s="89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IFERROR(IF(W375=0,"",ROUNDUP(W375/H375,0)*0.01196),"")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390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IFERROR(V375/H375,"0")</f>
        <v/>
      </c>
      <c r="W376" s="694">
        <f>IFERROR(W375/H375,"0")</f>
        <v/>
      </c>
      <c r="X376" s="694">
        <f>IFERROR(IF(X375="",0,X375),"0")</f>
        <v/>
      </c>
      <c r="Y376" s="695" t="n"/>
      <c r="Z376" s="695" t="n"/>
    </row>
    <row r="377">
      <c r="A377" s="643" t="n"/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IFERROR(SUM(V375:V375),"0")</f>
        <v/>
      </c>
      <c r="W377" s="694">
        <f>IFERROR(SUM(W375:W375),"0")</f>
        <v/>
      </c>
      <c r="X377" s="43" t="n"/>
      <c r="Y377" s="695" t="n"/>
      <c r="Z377" s="695" t="n"/>
    </row>
    <row r="378" ht="14.25" customHeight="1">
      <c r="A378" s="381" t="inlineStr">
        <is>
          <t>Сырокопченые колбасы</t>
        </is>
      </c>
      <c r="B378" s="643" t="n"/>
      <c r="C378" s="643" t="n"/>
      <c r="D378" s="643" t="n"/>
      <c r="E378" s="643" t="n"/>
      <c r="F378" s="643" t="n"/>
      <c r="G378" s="643" t="n"/>
      <c r="H378" s="643" t="n"/>
      <c r="I378" s="643" t="n"/>
      <c r="J378" s="643" t="n"/>
      <c r="K378" s="643" t="n"/>
      <c r="L378" s="643" t="n"/>
      <c r="M378" s="643" t="n"/>
      <c r="N378" s="643" t="n"/>
      <c r="O378" s="643" t="n"/>
      <c r="P378" s="643" t="n"/>
      <c r="Q378" s="643" t="n"/>
      <c r="R378" s="643" t="n"/>
      <c r="S378" s="643" t="n"/>
      <c r="T378" s="643" t="n"/>
      <c r="U378" s="643" t="n"/>
      <c r="V378" s="643" t="n"/>
      <c r="W378" s="643" t="n"/>
      <c r="X378" s="643" t="n"/>
      <c r="Y378" s="381" t="n"/>
      <c r="Z378" s="381" t="n"/>
    </row>
    <row r="379" ht="27" customHeight="1">
      <c r="A379" s="64" t="inlineStr">
        <is>
          <t>SU003280</t>
        </is>
      </c>
      <c r="B379" s="64" t="inlineStr">
        <is>
          <t>P003776</t>
        </is>
      </c>
      <c r="C379" s="37" t="n">
        <v>4301032046</v>
      </c>
      <c r="D379" s="382" t="n">
        <v>4680115884359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«Балыкбургская с мраморным балыком и нотками кориандра»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SU003277</t>
        </is>
      </c>
      <c r="B380" s="64" t="inlineStr">
        <is>
          <t>P003775</t>
        </is>
      </c>
      <c r="C380" s="37" t="n">
        <v>4301032045</v>
      </c>
      <c r="D380" s="382" t="n">
        <v>4680115884335</v>
      </c>
      <c r="E380" s="655" t="n"/>
      <c r="F380" s="687" t="n">
        <v>0.06</v>
      </c>
      <c r="G380" s="38" t="n">
        <v>20</v>
      </c>
      <c r="H380" s="687" t="n">
        <v>1.2</v>
      </c>
      <c r="I380" s="687" t="n">
        <v>1.8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60</v>
      </c>
      <c r="N380" s="897" t="inlineStr">
        <is>
          <t>с/к колбасы «Филейбургская зернистая» ф/в 0,06 нарезка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8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SU003281</t>
        </is>
      </c>
      <c r="B382" s="64" t="inlineStr">
        <is>
          <t>P003774</t>
        </is>
      </c>
      <c r="C382" s="37" t="n">
        <v>4301170011</v>
      </c>
      <c r="D382" s="382" t="n">
        <v>4680115884113</v>
      </c>
      <c r="E382" s="655" t="n"/>
      <c r="F382" s="687" t="n">
        <v>0.11</v>
      </c>
      <c r="G382" s="38" t="n">
        <v>12</v>
      </c>
      <c r="H382" s="687" t="n">
        <v>1.32</v>
      </c>
      <c r="I382" s="687" t="n">
        <v>1.88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9" t="inlineStr">
        <is>
          <t>с/к колбасы «Филейбургская с филе сочного окорока» ф/в 0,11 н/о ТМ «Баварушка»</t>
        </is>
      </c>
      <c r="O382" s="689" t="n"/>
      <c r="P382" s="689" t="n"/>
      <c r="Q382" s="689" t="n"/>
      <c r="R382" s="655" t="n"/>
      <c r="S382" s="40" t="inlineStr"/>
      <c r="T382" s="40" t="inlineStr"/>
      <c r="U382" s="41" t="inlineStr">
        <is>
          <t>кг</t>
        </is>
      </c>
      <c r="V382" s="690" t="n">
        <v>0</v>
      </c>
      <c r="W382" s="691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>
      <c r="A383" s="390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кор</t>
        </is>
      </c>
      <c r="V383" s="694">
        <f>IFERROR(V379/H379,"0")+IFERROR(V380/H380,"0")+IFERROR(V381/H381,"0")+IFERROR(V382/H382,"0")</f>
        <v/>
      </c>
      <c r="W383" s="694">
        <f>IFERROR(W379/H379,"0")+IFERROR(W380/H380,"0")+IFERROR(W381/H381,"0")+IFERROR(W382/H382,"0")</f>
        <v/>
      </c>
      <c r="X383" s="694">
        <f>IFERROR(IF(X379="",0,X379),"0")+IFERROR(IF(X380="",0,X380),"0")+IFERROR(IF(X381="",0,X381),"0")+IFERROR(IF(X382="",0,X382),"0")</f>
        <v/>
      </c>
      <c r="Y383" s="695" t="n"/>
      <c r="Z383" s="695" t="n"/>
    </row>
    <row r="384">
      <c r="A384" s="643" t="n"/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92" t="n"/>
      <c r="N384" s="693" t="inlineStr">
        <is>
          <t>Итого</t>
        </is>
      </c>
      <c r="O384" s="663" t="n"/>
      <c r="P384" s="663" t="n"/>
      <c r="Q384" s="663" t="n"/>
      <c r="R384" s="663" t="n"/>
      <c r="S384" s="663" t="n"/>
      <c r="T384" s="664" t="n"/>
      <c r="U384" s="43" t="inlineStr">
        <is>
          <t>кг</t>
        </is>
      </c>
      <c r="V384" s="694">
        <f>IFERROR(SUM(V379:V382),"0")</f>
        <v/>
      </c>
      <c r="W384" s="694">
        <f>IFERROR(SUM(W379:W382),"0")</f>
        <v/>
      </c>
      <c r="X384" s="43" t="n"/>
      <c r="Y384" s="695" t="n"/>
      <c r="Z384" s="695" t="n"/>
    </row>
    <row r="385" ht="16.5" customHeight="1">
      <c r="A385" s="380" t="inlineStr">
        <is>
          <t>Балыкбургская</t>
        </is>
      </c>
      <c r="B385" s="643" t="n"/>
      <c r="C385" s="643" t="n"/>
      <c r="D385" s="643" t="n"/>
      <c r="E385" s="643" t="n"/>
      <c r="F385" s="643" t="n"/>
      <c r="G385" s="643" t="n"/>
      <c r="H385" s="643" t="n"/>
      <c r="I385" s="643" t="n"/>
      <c r="J385" s="643" t="n"/>
      <c r="K385" s="643" t="n"/>
      <c r="L385" s="643" t="n"/>
      <c r="M385" s="643" t="n"/>
      <c r="N385" s="643" t="n"/>
      <c r="O385" s="643" t="n"/>
      <c r="P385" s="643" t="n"/>
      <c r="Q385" s="643" t="n"/>
      <c r="R385" s="643" t="n"/>
      <c r="S385" s="643" t="n"/>
      <c r="T385" s="643" t="n"/>
      <c r="U385" s="643" t="n"/>
      <c r="V385" s="643" t="n"/>
      <c r="W385" s="643" t="n"/>
      <c r="X385" s="643" t="n"/>
      <c r="Y385" s="380" t="n"/>
      <c r="Z385" s="380" t="n"/>
    </row>
    <row r="386" ht="14.25" customHeight="1">
      <c r="A386" s="381" t="inlineStr">
        <is>
          <t>Ветчины</t>
        </is>
      </c>
      <c r="B386" s="643" t="n"/>
      <c r="C386" s="643" t="n"/>
      <c r="D386" s="643" t="n"/>
      <c r="E386" s="643" t="n"/>
      <c r="F386" s="643" t="n"/>
      <c r="G386" s="643" t="n"/>
      <c r="H386" s="643" t="n"/>
      <c r="I386" s="643" t="n"/>
      <c r="J386" s="643" t="n"/>
      <c r="K386" s="643" t="n"/>
      <c r="L386" s="643" t="n"/>
      <c r="M386" s="643" t="n"/>
      <c r="N386" s="643" t="n"/>
      <c r="O386" s="643" t="n"/>
      <c r="P386" s="643" t="n"/>
      <c r="Q386" s="643" t="n"/>
      <c r="R386" s="643" t="n"/>
      <c r="S386" s="643" t="n"/>
      <c r="T386" s="643" t="n"/>
      <c r="U386" s="643" t="n"/>
      <c r="V386" s="643" t="n"/>
      <c r="W386" s="643" t="n"/>
      <c r="X386" s="643" t="n"/>
      <c r="Y386" s="381" t="n"/>
      <c r="Z386" s="381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82" t="n">
        <v>4607091389388</v>
      </c>
      <c r="E387" s="655" t="n"/>
      <c r="F387" s="687" t="n">
        <v>1.3</v>
      </c>
      <c r="G387" s="38" t="n">
        <v>4</v>
      </c>
      <c r="H387" s="687" t="n">
        <v>5.2</v>
      </c>
      <c r="I387" s="687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90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9" t="n"/>
      <c r="P387" s="689" t="n"/>
      <c r="Q387" s="689" t="n"/>
      <c r="R387" s="655" t="n"/>
      <c r="S387" s="40" t="inlineStr"/>
      <c r="T387" s="40" t="inlineStr"/>
      <c r="U387" s="41" t="inlineStr">
        <is>
          <t>кг</t>
        </is>
      </c>
      <c r="V387" s="690" t="n">
        <v>0</v>
      </c>
      <c r="W387" s="691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8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82" t="n">
        <v>4607091389364</v>
      </c>
      <c r="E388" s="655" t="n"/>
      <c r="F388" s="687" t="n">
        <v>0.42</v>
      </c>
      <c r="G388" s="38" t="n">
        <v>6</v>
      </c>
      <c r="H388" s="687" t="n">
        <v>2.52</v>
      </c>
      <c r="I388" s="687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90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9" t="n"/>
      <c r="P388" s="689" t="n"/>
      <c r="Q388" s="689" t="n"/>
      <c r="R388" s="655" t="n"/>
      <c r="S388" s="40" t="inlineStr"/>
      <c r="T388" s="40" t="inlineStr"/>
      <c r="U388" s="41" t="inlineStr">
        <is>
          <t>кг</t>
        </is>
      </c>
      <c r="V388" s="690" t="n">
        <v>0</v>
      </c>
      <c r="W388" s="691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79" t="inlineStr">
        <is>
          <t>КИ</t>
        </is>
      </c>
    </row>
    <row r="389">
      <c r="A389" s="390" t="n"/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92" t="n"/>
      <c r="N389" s="693" t="inlineStr">
        <is>
          <t>Итого</t>
        </is>
      </c>
      <c r="O389" s="663" t="n"/>
      <c r="P389" s="663" t="n"/>
      <c r="Q389" s="663" t="n"/>
      <c r="R389" s="663" t="n"/>
      <c r="S389" s="663" t="n"/>
      <c r="T389" s="664" t="n"/>
      <c r="U389" s="43" t="inlineStr">
        <is>
          <t>кор</t>
        </is>
      </c>
      <c r="V389" s="694">
        <f>IFERROR(V387/H387,"0")+IFERROR(V388/H388,"0")</f>
        <v/>
      </c>
      <c r="W389" s="694">
        <f>IFERROR(W387/H387,"0")+IFERROR(W388/H388,"0")</f>
        <v/>
      </c>
      <c r="X389" s="694">
        <f>IFERROR(IF(X387="",0,X387),"0")+IFERROR(IF(X388="",0,X388),"0")</f>
        <v/>
      </c>
      <c r="Y389" s="695" t="n"/>
      <c r="Z389" s="695" t="n"/>
    </row>
    <row r="390">
      <c r="A390" s="643" t="n"/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92" t="n"/>
      <c r="N390" s="693" t="inlineStr">
        <is>
          <t>Итого</t>
        </is>
      </c>
      <c r="O390" s="663" t="n"/>
      <c r="P390" s="663" t="n"/>
      <c r="Q390" s="663" t="n"/>
      <c r="R390" s="663" t="n"/>
      <c r="S390" s="663" t="n"/>
      <c r="T390" s="664" t="n"/>
      <c r="U390" s="43" t="inlineStr">
        <is>
          <t>кг</t>
        </is>
      </c>
      <c r="V390" s="694">
        <f>IFERROR(SUM(V387:V388),"0")</f>
        <v/>
      </c>
      <c r="W390" s="694">
        <f>IFERROR(SUM(W387:W388),"0")</f>
        <v/>
      </c>
      <c r="X390" s="43" t="n"/>
      <c r="Y390" s="695" t="n"/>
      <c r="Z390" s="695" t="n"/>
    </row>
    <row r="391" ht="14.25" customHeight="1">
      <c r="A391" s="381" t="inlineStr">
        <is>
          <t>Копченые колбасы</t>
        </is>
      </c>
      <c r="B391" s="643" t="n"/>
      <c r="C391" s="643" t="n"/>
      <c r="D391" s="643" t="n"/>
      <c r="E391" s="643" t="n"/>
      <c r="F391" s="643" t="n"/>
      <c r="G391" s="643" t="n"/>
      <c r="H391" s="643" t="n"/>
      <c r="I391" s="643" t="n"/>
      <c r="J391" s="643" t="n"/>
      <c r="K391" s="643" t="n"/>
      <c r="L391" s="643" t="n"/>
      <c r="M391" s="643" t="n"/>
      <c r="N391" s="643" t="n"/>
      <c r="O391" s="643" t="n"/>
      <c r="P391" s="643" t="n"/>
      <c r="Q391" s="643" t="n"/>
      <c r="R391" s="643" t="n"/>
      <c r="S391" s="643" t="n"/>
      <c r="T391" s="643" t="n"/>
      <c r="U391" s="643" t="n"/>
      <c r="V391" s="643" t="n"/>
      <c r="W391" s="643" t="n"/>
      <c r="X391" s="643" t="n"/>
      <c r="Y391" s="381" t="n"/>
      <c r="Z391" s="381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82" t="n">
        <v>4607091389739</v>
      </c>
      <c r="E392" s="655" t="n"/>
      <c r="F392" s="687" t="n">
        <v>0.7</v>
      </c>
      <c r="G392" s="38" t="n">
        <v>6</v>
      </c>
      <c r="H392" s="687" t="n">
        <v>4.2</v>
      </c>
      <c r="I392" s="687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90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82" t="n">
        <v>4680115883048</v>
      </c>
      <c r="E393" s="655" t="n"/>
      <c r="F393" s="687" t="n">
        <v>1</v>
      </c>
      <c r="G393" s="38" t="n">
        <v>4</v>
      </c>
      <c r="H393" s="687" t="n">
        <v>4</v>
      </c>
      <c r="I393" s="687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90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9" t="n"/>
      <c r="P393" s="689" t="n"/>
      <c r="Q393" s="689" t="n"/>
      <c r="R393" s="655" t="n"/>
      <c r="S393" s="40" t="inlineStr"/>
      <c r="T393" s="40" t="inlineStr"/>
      <c r="U393" s="41" t="inlineStr">
        <is>
          <t>кг</t>
        </is>
      </c>
      <c r="V393" s="690" t="n">
        <v>0</v>
      </c>
      <c r="W393" s="691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82" t="n">
        <v>4607091389425</v>
      </c>
      <c r="E394" s="655" t="n"/>
      <c r="F394" s="687" t="n">
        <v>0.35</v>
      </c>
      <c r="G394" s="38" t="n">
        <v>6</v>
      </c>
      <c r="H394" s="687" t="n">
        <v>2.1</v>
      </c>
      <c r="I394" s="68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9" t="n"/>
      <c r="P394" s="689" t="n"/>
      <c r="Q394" s="689" t="n"/>
      <c r="R394" s="655" t="n"/>
      <c r="S394" s="40" t="inlineStr"/>
      <c r="T394" s="40" t="inlineStr"/>
      <c r="U394" s="41" t="inlineStr">
        <is>
          <t>кг</t>
        </is>
      </c>
      <c r="V394" s="690" t="n">
        <v>0</v>
      </c>
      <c r="W394" s="69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82" t="n">
        <v>4680115882911</v>
      </c>
      <c r="E395" s="655" t="n"/>
      <c r="F395" s="687" t="n">
        <v>0.4</v>
      </c>
      <c r="G395" s="38" t="n">
        <v>6</v>
      </c>
      <c r="H395" s="687" t="n">
        <v>2.4</v>
      </c>
      <c r="I395" s="687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905" t="inlineStr">
        <is>
          <t>П/к колбасы «Балыкбургская по-баварски» Фикс.вес 0,4 н/о мгс ТМ «Баварушка»</t>
        </is>
      </c>
      <c r="O395" s="689" t="n"/>
      <c r="P395" s="689" t="n"/>
      <c r="Q395" s="689" t="n"/>
      <c r="R395" s="655" t="n"/>
      <c r="S395" s="40" t="inlineStr"/>
      <c r="T395" s="40" t="inlineStr"/>
      <c r="U395" s="41" t="inlineStr">
        <is>
          <t>кг</t>
        </is>
      </c>
      <c r="V395" s="690" t="n">
        <v>0</v>
      </c>
      <c r="W395" s="69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82" t="n">
        <v>4680115880771</v>
      </c>
      <c r="E396" s="655" t="n"/>
      <c r="F396" s="687" t="n">
        <v>0.28</v>
      </c>
      <c r="G396" s="38" t="n">
        <v>6</v>
      </c>
      <c r="H396" s="687" t="n">
        <v>1.68</v>
      </c>
      <c r="I396" s="68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82" t="n">
        <v>4607091389500</v>
      </c>
      <c r="E397" s="655" t="n"/>
      <c r="F397" s="687" t="n">
        <v>0.35</v>
      </c>
      <c r="G397" s="38" t="n">
        <v>6</v>
      </c>
      <c r="H397" s="687" t="n">
        <v>2.1</v>
      </c>
      <c r="I397" s="687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82" t="n">
        <v>4680115881983</v>
      </c>
      <c r="E398" s="655" t="n"/>
      <c r="F398" s="687" t="n">
        <v>0.28</v>
      </c>
      <c r="G398" s="38" t="n">
        <v>4</v>
      </c>
      <c r="H398" s="687" t="n">
        <v>1.12</v>
      </c>
      <c r="I398" s="687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90" t="n"/>
      <c r="B399" s="643" t="n"/>
      <c r="C399" s="643" t="n"/>
      <c r="D399" s="643" t="n"/>
      <c r="E399" s="643" t="n"/>
      <c r="F399" s="643" t="n"/>
      <c r="G399" s="643" t="n"/>
      <c r="H399" s="643" t="n"/>
      <c r="I399" s="643" t="n"/>
      <c r="J399" s="643" t="n"/>
      <c r="K399" s="643" t="n"/>
      <c r="L399" s="643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кор</t>
        </is>
      </c>
      <c r="V399" s="694">
        <f>IFERROR(V392/H392,"0")+IFERROR(V393/H393,"0")+IFERROR(V394/H394,"0")+IFERROR(V395/H395,"0")+IFERROR(V396/H396,"0")+IFERROR(V397/H397,"0")+IFERROR(V398/H398,"0")</f>
        <v/>
      </c>
      <c r="W399" s="694">
        <f>IFERROR(W392/H392,"0")+IFERROR(W393/H393,"0")+IFERROR(W394/H394,"0")+IFERROR(W395/H395,"0")+IFERROR(W396/H396,"0")+IFERROR(W397/H397,"0")+IFERROR(W398/H398,"0")</f>
        <v/>
      </c>
      <c r="X399" s="694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95" t="n"/>
      <c r="Z399" s="695" t="n"/>
    </row>
    <row r="400">
      <c r="A400" s="643" t="n"/>
      <c r="B400" s="643" t="n"/>
      <c r="C400" s="643" t="n"/>
      <c r="D400" s="643" t="n"/>
      <c r="E400" s="643" t="n"/>
      <c r="F400" s="643" t="n"/>
      <c r="G400" s="643" t="n"/>
      <c r="H400" s="643" t="n"/>
      <c r="I400" s="643" t="n"/>
      <c r="J400" s="643" t="n"/>
      <c r="K400" s="643" t="n"/>
      <c r="L400" s="643" t="n"/>
      <c r="M400" s="692" t="n"/>
      <c r="N400" s="693" t="inlineStr">
        <is>
          <t>Итого</t>
        </is>
      </c>
      <c r="O400" s="663" t="n"/>
      <c r="P400" s="663" t="n"/>
      <c r="Q400" s="663" t="n"/>
      <c r="R400" s="663" t="n"/>
      <c r="S400" s="663" t="n"/>
      <c r="T400" s="664" t="n"/>
      <c r="U400" s="43" t="inlineStr">
        <is>
          <t>кг</t>
        </is>
      </c>
      <c r="V400" s="694">
        <f>IFERROR(SUM(V392:V398),"0")</f>
        <v/>
      </c>
      <c r="W400" s="694">
        <f>IFERROR(SUM(W392:W398),"0")</f>
        <v/>
      </c>
      <c r="X400" s="43" t="n"/>
      <c r="Y400" s="695" t="n"/>
      <c r="Z400" s="695" t="n"/>
    </row>
    <row r="401" ht="14.25" customHeight="1">
      <c r="A401" s="381" t="inlineStr">
        <is>
          <t>Сырокопченые колбасы</t>
        </is>
      </c>
      <c r="B401" s="643" t="n"/>
      <c r="C401" s="643" t="n"/>
      <c r="D401" s="643" t="n"/>
      <c r="E401" s="643" t="n"/>
      <c r="F401" s="643" t="n"/>
      <c r="G401" s="643" t="n"/>
      <c r="H401" s="643" t="n"/>
      <c r="I401" s="643" t="n"/>
      <c r="J401" s="643" t="n"/>
      <c r="K401" s="643" t="n"/>
      <c r="L401" s="643" t="n"/>
      <c r="M401" s="643" t="n"/>
      <c r="N401" s="643" t="n"/>
      <c r="O401" s="643" t="n"/>
      <c r="P401" s="643" t="n"/>
      <c r="Q401" s="643" t="n"/>
      <c r="R401" s="643" t="n"/>
      <c r="S401" s="643" t="n"/>
      <c r="T401" s="643" t="n"/>
      <c r="U401" s="643" t="n"/>
      <c r="V401" s="643" t="n"/>
      <c r="W401" s="643" t="n"/>
      <c r="X401" s="643" t="n"/>
      <c r="Y401" s="381" t="n"/>
      <c r="Z401" s="381" t="n"/>
    </row>
    <row r="402" ht="27" customHeight="1">
      <c r="A402" s="64" t="inlineStr">
        <is>
          <t>SU003315</t>
        </is>
      </c>
      <c r="B402" s="64" t="inlineStr">
        <is>
          <t>P004036</t>
        </is>
      </c>
      <c r="C402" s="37" t="n">
        <v>4301040358</v>
      </c>
      <c r="D402" s="382" t="n">
        <v>4680115884571</v>
      </c>
      <c r="E402" s="655" t="n"/>
      <c r="F402" s="687" t="n">
        <v>0.1</v>
      </c>
      <c r="G402" s="38" t="n">
        <v>20</v>
      </c>
      <c r="H402" s="687" t="n">
        <v>2</v>
      </c>
      <c r="I402" s="687" t="n">
        <v>2.6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09" t="inlineStr">
        <is>
          <t>с/к колбасы «Ветчина Балыкбургская с мраморным балыком» ф/в 0,1 нарезка ТМ «Баварушка»</t>
        </is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>
        <is>
          <t>Новинка</t>
        </is>
      </c>
      <c r="AD402" s="71" t="n"/>
      <c r="BA402" s="287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IFERROR(V402/H402,"0")</f>
        <v/>
      </c>
      <c r="W403" s="694">
        <f>IFERROR(W402/H402,"0")</f>
        <v/>
      </c>
      <c r="X403" s="694">
        <f>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IFERROR(SUM(V402:V402),"0")</f>
        <v/>
      </c>
      <c r="W404" s="694">
        <f>IFERROR(SUM(W402:W402),"0")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SU003279</t>
        </is>
      </c>
      <c r="B406" s="64" t="inlineStr">
        <is>
          <t>P003773</t>
        </is>
      </c>
      <c r="C406" s="37" t="n">
        <v>4301170010</v>
      </c>
      <c r="D406" s="382" t="n">
        <v>4680115884090</v>
      </c>
      <c r="E406" s="655" t="n"/>
      <c r="F406" s="687" t="n">
        <v>0.11</v>
      </c>
      <c r="G406" s="38" t="n">
        <v>12</v>
      </c>
      <c r="H406" s="687" t="n">
        <v>1.32</v>
      </c>
      <c r="I406" s="687" t="n">
        <v>1.88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0" t="inlineStr">
        <is>
          <t>с/в колбасы «Балыкбургская с мраморным балыком» ф/в 0,11 н/о ТМ «Баварушка»</t>
        </is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88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89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400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0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1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2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3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1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1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1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7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0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1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0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1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5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3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26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27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8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2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7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0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8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1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100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9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2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0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3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1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SU002856</t>
        </is>
      </c>
      <c r="B455" s="64" t="inlineStr">
        <is>
          <t>P003257</t>
        </is>
      </c>
      <c r="C455" s="37" t="n">
        <v>4301031200</v>
      </c>
      <c r="D455" s="382" t="n">
        <v>4640242180489</v>
      </c>
      <c r="E455" s="655" t="n"/>
      <c r="F455" s="687" t="n">
        <v>0.28</v>
      </c>
      <c r="G455" s="38" t="n">
        <v>6</v>
      </c>
      <c r="H455" s="687" t="n">
        <v>1.68</v>
      </c>
      <c r="I455" s="687" t="n">
        <v>1.84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8" t="n">
        <v>40</v>
      </c>
      <c r="N455" s="934" t="inlineStr">
        <is>
          <t>В/к колбасы «Сервелат Рижский» срез Фикс.вес 0,28 Фиброуз в/у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IFERROR(IF(W455=0,"",ROUNDUP(W455/H455,0)*0.00502),"")</f>
        <v/>
      </c>
      <c r="Y455" s="69" t="inlineStr"/>
      <c r="Z455" s="70" t="inlineStr">
        <is>
          <t>Новинка</t>
        </is>
      </c>
      <c r="AD455" s="71" t="n"/>
      <c r="BA455" s="312" t="inlineStr">
        <is>
          <t>КИ</t>
        </is>
      </c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82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5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3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82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6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4" t="inlineStr">
        <is>
          <t>КИ</t>
        </is>
      </c>
    </row>
    <row r="458" ht="27" customHeight="1">
      <c r="A458" s="64" t="inlineStr">
        <is>
          <t>SU002855</t>
        </is>
      </c>
      <c r="B458" s="64" t="inlineStr">
        <is>
          <t>P003261</t>
        </is>
      </c>
      <c r="C458" s="37" t="n">
        <v>4301031203</v>
      </c>
      <c r="D458" s="382" t="n">
        <v>4640242180908</v>
      </c>
      <c r="E458" s="655" t="n"/>
      <c r="F458" s="687" t="n">
        <v>0.28</v>
      </c>
      <c r="G458" s="38" t="n">
        <v>6</v>
      </c>
      <c r="H458" s="687" t="n">
        <v>1.68</v>
      </c>
      <c r="I458" s="687" t="n">
        <v>1.81</v>
      </c>
      <c r="J458" s="38" t="n">
        <v>234</v>
      </c>
      <c r="K458" s="38" t="inlineStr">
        <is>
          <t>18</t>
        </is>
      </c>
      <c r="L458" s="39" t="inlineStr">
        <is>
          <t>СК2</t>
        </is>
      </c>
      <c r="M458" s="38" t="n">
        <v>40</v>
      </c>
      <c r="N458" s="937" t="inlineStr">
        <is>
          <t>Копченые колбасы «Сервелат Пражский» срез Фикс.вес 0,28 фиброуз в/у ТМ «Зареченские»</t>
        </is>
      </c>
      <c r="O458" s="689" t="n"/>
      <c r="P458" s="689" t="n"/>
      <c r="Q458" s="689" t="n"/>
      <c r="R458" s="655" t="n"/>
      <c r="S458" s="40" t="inlineStr"/>
      <c r="T458" s="40" t="inlineStr"/>
      <c r="U458" s="41" t="inlineStr">
        <is>
          <t>кг</t>
        </is>
      </c>
      <c r="V458" s="690" t="n">
        <v>0</v>
      </c>
      <c r="W458" s="691">
        <f>IFERROR(IF(V458="",0,CEILING((V458/$H458),1)*$H458),"")</f>
        <v/>
      </c>
      <c r="X458" s="42">
        <f>IFERROR(IF(W458=0,"",ROUNDUP(W458/H458,0)*0.00502),"")</f>
        <v/>
      </c>
      <c r="Y458" s="69" t="inlineStr"/>
      <c r="Z458" s="70" t="inlineStr"/>
      <c r="AD458" s="71" t="n"/>
      <c r="BA458" s="315" t="inlineStr">
        <is>
          <t>КИ</t>
        </is>
      </c>
    </row>
    <row r="459">
      <c r="A459" s="390" t="n"/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кор</t>
        </is>
      </c>
      <c r="V459" s="694">
        <f>IFERROR(V455/H455,"0")+IFERROR(V456/H456,"0")+IFERROR(V457/H457,"0")+IFERROR(V458/H458,"0")</f>
        <v/>
      </c>
      <c r="W459" s="694">
        <f>IFERROR(W455/H455,"0")+IFERROR(W456/H456,"0")+IFERROR(W457/H457,"0")+IFERROR(W458/H458,"0")</f>
        <v/>
      </c>
      <c r="X459" s="694">
        <f>IFERROR(IF(X455="",0,X455),"0")+IFERROR(IF(X456="",0,X456),"0")+IFERROR(IF(X457="",0,X457),"0")+IFERROR(IF(X458="",0,X458),"0")</f>
        <v/>
      </c>
      <c r="Y459" s="695" t="n"/>
      <c r="Z459" s="695" t="n"/>
    </row>
    <row r="460">
      <c r="A460" s="643" t="n"/>
      <c r="B460" s="643" t="n"/>
      <c r="C460" s="643" t="n"/>
      <c r="D460" s="643" t="n"/>
      <c r="E460" s="643" t="n"/>
      <c r="F460" s="643" t="n"/>
      <c r="G460" s="643" t="n"/>
      <c r="H460" s="643" t="n"/>
      <c r="I460" s="643" t="n"/>
      <c r="J460" s="643" t="n"/>
      <c r="K460" s="643" t="n"/>
      <c r="L460" s="643" t="n"/>
      <c r="M460" s="692" t="n"/>
      <c r="N460" s="693" t="inlineStr">
        <is>
          <t>Итого</t>
        </is>
      </c>
      <c r="O460" s="663" t="n"/>
      <c r="P460" s="663" t="n"/>
      <c r="Q460" s="663" t="n"/>
      <c r="R460" s="663" t="n"/>
      <c r="S460" s="663" t="n"/>
      <c r="T460" s="664" t="n"/>
      <c r="U460" s="43" t="inlineStr">
        <is>
          <t>кг</t>
        </is>
      </c>
      <c r="V460" s="694">
        <f>IFERROR(SUM(V455:V458),"0")</f>
        <v/>
      </c>
      <c r="W460" s="694">
        <f>IFERROR(SUM(W455:W458),"0")</f>
        <v/>
      </c>
      <c r="X460" s="43" t="n"/>
      <c r="Y460" s="695" t="n"/>
      <c r="Z460" s="695" t="n"/>
    </row>
    <row r="461" ht="14.25" customHeight="1">
      <c r="A461" s="381" t="inlineStr">
        <is>
          <t>Сосиски</t>
        </is>
      </c>
      <c r="B461" s="643" t="n"/>
      <c r="C461" s="643" t="n"/>
      <c r="D461" s="643" t="n"/>
      <c r="E461" s="643" t="n"/>
      <c r="F461" s="643" t="n"/>
      <c r="G461" s="643" t="n"/>
      <c r="H461" s="643" t="n"/>
      <c r="I461" s="643" t="n"/>
      <c r="J461" s="643" t="n"/>
      <c r="K461" s="643" t="n"/>
      <c r="L461" s="643" t="n"/>
      <c r="M461" s="643" t="n"/>
      <c r="N461" s="643" t="n"/>
      <c r="O461" s="643" t="n"/>
      <c r="P461" s="643" t="n"/>
      <c r="Q461" s="643" t="n"/>
      <c r="R461" s="643" t="n"/>
      <c r="S461" s="643" t="n"/>
      <c r="T461" s="643" t="n"/>
      <c r="U461" s="643" t="n"/>
      <c r="V461" s="643" t="n"/>
      <c r="W461" s="643" t="n"/>
      <c r="X461" s="643" t="n"/>
      <c r="Y461" s="381" t="n"/>
      <c r="Z461" s="381" t="n"/>
    </row>
    <row r="462" ht="27" customHeight="1">
      <c r="A462" s="64" t="inlineStr">
        <is>
          <t>SU002812</t>
        </is>
      </c>
      <c r="B462" s="64" t="inlineStr">
        <is>
          <t>P003218</t>
        </is>
      </c>
      <c r="C462" s="37" t="n">
        <v>4301051390</v>
      </c>
      <c r="D462" s="382" t="n">
        <v>4640242181233</v>
      </c>
      <c r="E462" s="655" t="n"/>
      <c r="F462" s="687" t="n">
        <v>0.3</v>
      </c>
      <c r="G462" s="38" t="n">
        <v>6</v>
      </c>
      <c r="H462" s="687" t="n">
        <v>1.8</v>
      </c>
      <c r="I462" s="687" t="n">
        <v>1.984</v>
      </c>
      <c r="J462" s="38" t="n">
        <v>234</v>
      </c>
      <c r="K462" s="38" t="inlineStr">
        <is>
          <t>18</t>
        </is>
      </c>
      <c r="L462" s="39" t="inlineStr">
        <is>
          <t>СК2</t>
        </is>
      </c>
      <c r="M462" s="38" t="n">
        <v>40</v>
      </c>
      <c r="N462" s="938" t="inlineStr">
        <is>
          <t>Сосиски «Датские» Фикс.вес 0,3 П/а мгс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IFERROR(IF(W462=0,"",ROUNDUP(W462/H462,0)*0.00502),"")</f>
        <v/>
      </c>
      <c r="Y462" s="69" t="inlineStr"/>
      <c r="Z462" s="70" t="inlineStr">
        <is>
          <t>Новинка</t>
        </is>
      </c>
      <c r="AD462" s="71" t="n"/>
      <c r="BA462" s="316" t="inlineStr">
        <is>
          <t>КИ</t>
        </is>
      </c>
    </row>
    <row r="463" ht="27" customHeight="1">
      <c r="A463" s="64" t="inlineStr">
        <is>
          <t>SU002922</t>
        </is>
      </c>
      <c r="B463" s="64" t="inlineStr">
        <is>
          <t>P003358</t>
        </is>
      </c>
      <c r="C463" s="37" t="n">
        <v>4301051448</v>
      </c>
      <c r="D463" s="382" t="n">
        <v>4640242181226</v>
      </c>
      <c r="E463" s="655" t="n"/>
      <c r="F463" s="687" t="n">
        <v>0.3</v>
      </c>
      <c r="G463" s="38" t="n">
        <v>6</v>
      </c>
      <c r="H463" s="687" t="n">
        <v>1.8</v>
      </c>
      <c r="I463" s="687" t="n">
        <v>1.972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30</v>
      </c>
      <c r="N463" s="939" t="inlineStr">
        <is>
          <t>Сосиски «Сочные» Фикс.Вес 0,3 п/а ТМ «Зареченские»</t>
        </is>
      </c>
      <c r="O463" s="689" t="n"/>
      <c r="P463" s="689" t="n"/>
      <c r="Q463" s="689" t="n"/>
      <c r="R463" s="655" t="n"/>
      <c r="S463" s="40" t="inlineStr"/>
      <c r="T463" s="40" t="inlineStr"/>
      <c r="U463" s="41" t="inlineStr">
        <is>
          <t>кг</t>
        </is>
      </c>
      <c r="V463" s="690" t="n">
        <v>0</v>
      </c>
      <c r="W463" s="69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>
        <is>
          <t>Новинка</t>
        </is>
      </c>
      <c r="AD463" s="71" t="n"/>
      <c r="BA463" s="317" t="inlineStr">
        <is>
          <t>КИ</t>
        </is>
      </c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2" t="n">
        <v>4680115880870</v>
      </c>
      <c r="E464" s="655" t="n"/>
      <c r="F464" s="687" t="n">
        <v>1.3</v>
      </c>
      <c r="G464" s="38" t="n">
        <v>6</v>
      </c>
      <c r="H464" s="687" t="n">
        <v>7.8</v>
      </c>
      <c r="I464" s="687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9" t="n"/>
      <c r="P464" s="689" t="n"/>
      <c r="Q464" s="689" t="n"/>
      <c r="R464" s="655" t="n"/>
      <c r="S464" s="40" t="inlineStr"/>
      <c r="T464" s="40" t="inlineStr"/>
      <c r="U464" s="41" t="inlineStr">
        <is>
          <t>кг</t>
        </is>
      </c>
      <c r="V464" s="690" t="n">
        <v>0</v>
      </c>
      <c r="W464" s="69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2" t="n">
        <v>4640242180540</v>
      </c>
      <c r="E465" s="655" t="n"/>
      <c r="F465" s="687" t="n">
        <v>1.3</v>
      </c>
      <c r="G465" s="38" t="n">
        <v>6</v>
      </c>
      <c r="H465" s="687" t="n">
        <v>7.8</v>
      </c>
      <c r="I465" s="687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41" t="inlineStr">
        <is>
          <t>Сосиски «Сочные» Весовой п/а ТМ «Зареченские»</t>
        </is>
      </c>
      <c r="O465" s="689" t="n"/>
      <c r="P465" s="689" t="n"/>
      <c r="Q465" s="689" t="n"/>
      <c r="R465" s="655" t="n"/>
      <c r="S465" s="40" t="inlineStr"/>
      <c r="T465" s="40" t="inlineStr"/>
      <c r="U465" s="41" t="inlineStr">
        <is>
          <t>кг</t>
        </is>
      </c>
      <c r="V465" s="690" t="n">
        <v>0</v>
      </c>
      <c r="W465" s="69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2" t="n">
        <v>4640242180557</v>
      </c>
      <c r="E466" s="655" t="n"/>
      <c r="F466" s="687" t="n">
        <v>0.5</v>
      </c>
      <c r="G466" s="38" t="n">
        <v>6</v>
      </c>
      <c r="H466" s="687" t="n">
        <v>3</v>
      </c>
      <c r="I466" s="687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42" t="inlineStr">
        <is>
          <t>Сосиски «Сочные» Фикс.вес 0,5 п/а ТМ «Зареченские»</t>
        </is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IFERROR(V462/H462,"0")+IFERROR(V463/H463,"0")+IFERROR(V464/H464,"0")+IFERROR(V465/H465,"0")+IFERROR(V466/H466,"0")</f>
        <v/>
      </c>
      <c r="W467" s="694">
        <f>IFERROR(W462/H462,"0")+IFERROR(W463/H463,"0")+IFERROR(W464/H464,"0")+IFERROR(W465/H465,"0")+IFERROR(W466/H466,"0")</f>
        <v/>
      </c>
      <c r="X467" s="694">
        <f>IFERROR(IF(X462="",0,X462),"0")+IFERROR(IF(X463="",0,X463),"0")+IFERROR(IF(X464="",0,X464),"0")+IFERROR(IF(X465="",0,X465),"0")+IFERROR(IF(X466="",0,X466),"0")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IFERROR(SUM(V462:V466),"0")</f>
        <v/>
      </c>
      <c r="W468" s="694">
        <f>IFERROR(SUM(W462:W466),"0")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/>
      </c>
      <c r="W469" s="694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/>
      </c>
      <c r="W473" s="694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4" t="n"/>
      <c r="N476" s="945" t="n"/>
      <c r="O476" s="642" t="inlineStr">
        <is>
          <t>Особый рецепт</t>
        </is>
      </c>
      <c r="P476" s="945" t="n"/>
      <c r="Q476" s="642" t="inlineStr">
        <is>
          <t>Баварушка</t>
        </is>
      </c>
      <c r="R476" s="945" t="n"/>
      <c r="S476" s="642" t="inlineStr">
        <is>
          <t>Дугушка</t>
        </is>
      </c>
      <c r="T476" s="642" t="inlineStr">
        <is>
          <t>Зареченские</t>
        </is>
      </c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Филедворская</t>
        </is>
      </c>
      <c r="K477" s="643" t="n"/>
      <c r="L477" s="642" t="inlineStr">
        <is>
          <t>Бордо</t>
        </is>
      </c>
      <c r="M477" s="642" t="inlineStr">
        <is>
          <t>Фирменная</t>
        </is>
      </c>
      <c r="N477" s="642" t="inlineStr">
        <is>
          <t>Бавария</t>
        </is>
      </c>
      <c r="O477" s="642" t="inlineStr">
        <is>
          <t>Особая</t>
        </is>
      </c>
      <c r="P477" s="642" t="inlineStr">
        <is>
          <t>Особая Без свинины</t>
        </is>
      </c>
      <c r="Q477" s="642" t="inlineStr">
        <is>
          <t>Филейбургская</t>
        </is>
      </c>
      <c r="R477" s="642" t="inlineStr">
        <is>
          <t>Балыкбургская</t>
        </is>
      </c>
      <c r="S477" s="642" t="inlineStr">
        <is>
          <t>Дугушка</t>
        </is>
      </c>
      <c r="T477" s="642" t="inlineStr">
        <is>
          <t>Зареченские продукты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9" s="53">
        <f>IFERROR(W124*1,"0")+IFERROR(W125*1,"0")+IFERROR(W126*1,"0")</f>
        <v/>
      </c>
      <c r="G479" s="53">
        <f>IFERROR(W132*1,"0")+IFERROR(W133*1,"0")+IFERROR(W134*1,"0")</f>
        <v/>
      </c>
      <c r="H479" s="53">
        <f>IFERROR(W139*1,"0")+IFERROR(W140*1,"0")+IFERROR(W141*1,"0")+IFERROR(W142*1,"0")+IFERROR(W143*1,"0")+IFERROR(W144*1,"0")+IFERROR(W145*1,"0")+IFERROR(W146*1,"0")+IFERROR(W147*1,"0")</f>
        <v/>
      </c>
      <c r="I479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/>
      </c>
      <c r="J479" s="53">
        <f>IFERROR(W197*1,"0")</f>
        <v/>
      </c>
      <c r="K479" s="643" t="n"/>
      <c r="L479" s="53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M479" s="53">
        <f>IFERROR(W261*1,"0")+IFERROR(W262*1,"0")+IFERROR(W263*1,"0")+IFERROR(W264*1,"0")+IFERROR(W265*1,"0")+IFERROR(W266*1,"0")+IFERROR(W267*1,"0")+IFERROR(W271*1,"0")+IFERROR(W272*1,"0")</f>
        <v/>
      </c>
      <c r="N479" s="53">
        <f>IFERROR(W277*1,"0")+IFERROR(W281*1,"0")+IFERROR(W285*1,"0")+IFERROR(W289*1,"0")</f>
        <v/>
      </c>
      <c r="O479" s="53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/>
      </c>
      <c r="P479" s="53">
        <f>IFERROR(W322*1,"0")+IFERROR(W323*1,"0")+IFERROR(W324*1,"0")+IFERROR(W325*1,"0")+IFERROR(W329*1,"0")+IFERROR(W330*1,"0")+IFERROR(W334*1,"0")+IFERROR(W335*1,"0")+IFERROR(W336*1,"0")+IFERROR(W337*1,"0")+IFERROR(W341*1,"0")</f>
        <v/>
      </c>
      <c r="Q479" s="53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/>
      </c>
      <c r="R479" s="53">
        <f>IFERROR(W387*1,"0")+IFERROR(W388*1,"0")+IFERROR(W392*1,"0")+IFERROR(W393*1,"0")+IFERROR(W394*1,"0")+IFERROR(W395*1,"0")+IFERROR(W396*1,"0")+IFERROR(W397*1,"0")+IFERROR(W398*1,"0")+IFERROR(W402*1,"0")+IFERROR(W406*1,"0")</f>
        <v/>
      </c>
      <c r="S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T479" s="53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/>
      </c>
      <c r="U479" s="643" t="n"/>
      <c r="Z479" s="61" t="n"/>
      <c r="AC479" s="643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NOnpWKVn2nfKAe0h+2e2Q==" formatRows="1" sort="0" spinCount="100000" hashValue="2RrUv5wfGv/ZRv418KBmzT82qxh6vXroDqc9/o/vtmnkGcSH7qSfqQ2WNGwOzJDpQu/2vhvnzLzXM/4U7wpfg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2"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A36:M37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N462:R462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N455:R455"/>
    <mergeCell ref="D134:E134"/>
    <mergeCell ref="D78:E78"/>
    <mergeCell ref="D205:E205"/>
    <mergeCell ref="A280:X280"/>
    <mergeCell ref="A38:X38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N457:R457"/>
    <mergeCell ref="D307:E307"/>
    <mergeCell ref="N400:T400"/>
    <mergeCell ref="N471:T471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N32:T32"/>
    <mergeCell ref="N159:T159"/>
    <mergeCell ref="N268:T268"/>
    <mergeCell ref="D289:E289"/>
    <mergeCell ref="A122:X122"/>
    <mergeCell ref="N147:R147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N421:T421"/>
    <mergeCell ref="A346:X346"/>
    <mergeCell ref="D302:E302"/>
    <mergeCell ref="N173:R173"/>
    <mergeCell ref="N408:T408"/>
    <mergeCell ref="D429:E429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45:T45"/>
    <mergeCell ref="N343:T343"/>
    <mergeCell ref="N218:T218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J477:J478"/>
    <mergeCell ref="L477:L478"/>
    <mergeCell ref="D145:E145"/>
    <mergeCell ref="D387:E387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N337:R337"/>
    <mergeCell ref="A91:X91"/>
    <mergeCell ref="D380:E380"/>
    <mergeCell ref="D209:E209"/>
    <mergeCell ref="N402:R402"/>
    <mergeCell ref="D147:E147"/>
    <mergeCell ref="A156:X156"/>
    <mergeCell ref="D445:E445"/>
    <mergeCell ref="N116:R116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D334:E334"/>
    <mergeCell ref="N65:R65"/>
    <mergeCell ref="N192:R192"/>
    <mergeCell ref="N363:R363"/>
    <mergeCell ref="N434:R434"/>
    <mergeCell ref="N355:R355"/>
    <mergeCell ref="N17:R18"/>
    <mergeCell ref="N415:R415"/>
    <mergeCell ref="A166:M167"/>
    <mergeCell ref="N63:R63"/>
    <mergeCell ref="O6:P6"/>
    <mergeCell ref="N134:R134"/>
    <mergeCell ref="N243:R243"/>
    <mergeCell ref="N50:R50"/>
    <mergeCell ref="D31:E31"/>
    <mergeCell ref="N357:R357"/>
    <mergeCell ref="D329:E329"/>
    <mergeCell ref="D158:E158"/>
    <mergeCell ref="A409:X409"/>
    <mergeCell ref="N236:R236"/>
    <mergeCell ref="D77:E77"/>
    <mergeCell ref="N429:R429"/>
    <mergeCell ref="D108:E108"/>
    <mergeCell ref="D375:E375"/>
    <mergeCell ref="D369:E36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451:E451"/>
    <mergeCell ref="D255:E255"/>
    <mergeCell ref="A23:M24"/>
    <mergeCell ref="N278:T278"/>
    <mergeCell ref="N78:R78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N424:R424"/>
    <mergeCell ref="I477:I478"/>
    <mergeCell ref="D261:E261"/>
    <mergeCell ref="D388:E388"/>
    <mergeCell ref="A292:X292"/>
    <mergeCell ref="A25:X25"/>
    <mergeCell ref="A223:X223"/>
    <mergeCell ref="N198:T198"/>
    <mergeCell ref="A294:X294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D27:E27"/>
    <mergeCell ref="N15:R16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162:E162"/>
    <mergeCell ref="N377:T377"/>
    <mergeCell ref="D398:E398"/>
    <mergeCell ref="A62:X62"/>
    <mergeCell ref="A333:X333"/>
    <mergeCell ref="N37:T37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A44:M45"/>
    <mergeCell ref="N470:T470"/>
    <mergeCell ref="N99:R99"/>
    <mergeCell ref="N397:R397"/>
    <mergeCell ref="N74:R74"/>
    <mergeCell ref="N145:R145"/>
    <mergeCell ref="A168:X168"/>
    <mergeCell ref="D182:E182"/>
    <mergeCell ref="N163:R163"/>
    <mergeCell ref="D109:E109"/>
    <mergeCell ref="N76:R76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390:T390"/>
    <mergeCell ref="T6:U9"/>
    <mergeCell ref="A129:X129"/>
    <mergeCell ref="N169:R169"/>
    <mergeCell ref="D185:E185"/>
    <mergeCell ref="N389:T389"/>
    <mergeCell ref="D277:E277"/>
    <mergeCell ref="N327:T327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N458:R458"/>
    <mergeCell ref="N202:R202"/>
    <mergeCell ref="N87:R87"/>
    <mergeCell ref="N31:R31"/>
    <mergeCell ref="N451:R451"/>
    <mergeCell ref="N329:R329"/>
    <mergeCell ref="N158:R158"/>
    <mergeCell ref="A83:X83"/>
    <mergeCell ref="D335:E335"/>
    <mergeCell ref="A276:X276"/>
    <mergeCell ref="D74:E74"/>
    <mergeCell ref="A270:X270"/>
    <mergeCell ref="N167:T167"/>
    <mergeCell ref="D68:E68"/>
    <mergeCell ref="A34:X34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D7:L7"/>
    <mergeCell ref="N269:T269"/>
    <mergeCell ref="N171:R171"/>
    <mergeCell ref="N315:T315"/>
    <mergeCell ref="N115:R115"/>
    <mergeCell ref="N382:R382"/>
    <mergeCell ref="N238:R238"/>
    <mergeCell ref="D254:E254"/>
    <mergeCell ref="A89:M90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D56:E56"/>
    <mergeCell ref="N155:T155"/>
    <mergeCell ref="D347:E347"/>
    <mergeCell ref="D176:E176"/>
    <mergeCell ref="D285:E285"/>
    <mergeCell ref="D412:E412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193:M194"/>
    <mergeCell ref="N96:R96"/>
    <mergeCell ref="H17:H18"/>
    <mergeCell ref="D204:E204"/>
    <mergeCell ref="A331:M332"/>
    <mergeCell ref="A42:X42"/>
    <mergeCell ref="D465:E465"/>
    <mergeCell ref="A151:X151"/>
    <mergeCell ref="A449:X449"/>
    <mergeCell ref="D296:E296"/>
    <mergeCell ref="A376:M377"/>
    <mergeCell ref="N98:R98"/>
    <mergeCell ref="N396:R396"/>
    <mergeCell ref="D75:E75"/>
    <mergeCell ref="A150:X150"/>
    <mergeCell ref="D206:E206"/>
    <mergeCell ref="A411:X411"/>
    <mergeCell ref="A386:X386"/>
    <mergeCell ref="N283:T283"/>
    <mergeCell ref="A120:M121"/>
    <mergeCell ref="N112:T112"/>
    <mergeCell ref="N41:T41"/>
    <mergeCell ref="D298:E298"/>
    <mergeCell ref="D181:E181"/>
    <mergeCell ref="N404:T404"/>
    <mergeCell ref="N252:T252"/>
    <mergeCell ref="A159:M160"/>
    <mergeCell ref="D39:E39"/>
    <mergeCell ref="A290:M291"/>
    <mergeCell ref="D418:E418"/>
    <mergeCell ref="D393:E393"/>
    <mergeCell ref="N254:R254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Z17:Z18"/>
    <mergeCell ref="A374:X374"/>
    <mergeCell ref="N100:T100"/>
    <mergeCell ref="A239:M240"/>
    <mergeCell ref="K17:K18"/>
    <mergeCell ref="D446:E446"/>
    <mergeCell ref="A311:X311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H10:L10"/>
    <mergeCell ref="N407:T407"/>
    <mergeCell ref="N414:R414"/>
    <mergeCell ref="A46:X46"/>
    <mergeCell ref="D80:E80"/>
    <mergeCell ref="N66:R66"/>
    <mergeCell ref="N222:T222"/>
    <mergeCell ref="N416:R416"/>
    <mergeCell ref="A227:M228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A389:M390"/>
    <mergeCell ref="N417:R417"/>
    <mergeCell ref="N246:T246"/>
    <mergeCell ref="A9:C9"/>
    <mergeCell ref="D202:E202"/>
    <mergeCell ref="D58:E58"/>
    <mergeCell ref="N348:R348"/>
    <mergeCell ref="A309:M310"/>
    <mergeCell ref="N273:T273"/>
    <mergeCell ref="O12:P12"/>
    <mergeCell ref="A229:X229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286:T286"/>
    <mergeCell ref="M17:M18"/>
    <mergeCell ref="N67:R67"/>
    <mergeCell ref="A161:X161"/>
    <mergeCell ref="N132:R132"/>
    <mergeCell ref="N430:R430"/>
    <mergeCell ref="N230:R230"/>
    <mergeCell ref="N350:T350"/>
    <mergeCell ref="O8:P8"/>
    <mergeCell ref="N69:R69"/>
    <mergeCell ref="N438:R438"/>
    <mergeCell ref="D177:E177"/>
    <mergeCell ref="N354:R354"/>
    <mergeCell ref="N425:R425"/>
    <mergeCell ref="D226:E226"/>
    <mergeCell ref="D164:E164"/>
    <mergeCell ref="D462:E462"/>
    <mergeCell ref="N133:R133"/>
    <mergeCell ref="N369:R369"/>
    <mergeCell ref="N225:R225"/>
    <mergeCell ref="A123:X123"/>
    <mergeCell ref="N418:R418"/>
    <mergeCell ref="N296:R296"/>
    <mergeCell ref="N356:R356"/>
    <mergeCell ref="N318:T318"/>
    <mergeCell ref="D35:E35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N149:T149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403:T403"/>
    <mergeCell ref="N209:R209"/>
    <mergeCell ref="D76:E76"/>
    <mergeCell ref="F5:G5"/>
    <mergeCell ref="O476:P476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373:T373"/>
    <mergeCell ref="D394:E394"/>
    <mergeCell ref="D450:E450"/>
    <mergeCell ref="D152:E152"/>
    <mergeCell ref="N33:T33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D170:E170"/>
    <mergeCell ref="N72:R72"/>
    <mergeCell ref="O5:P5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D458:E458"/>
    <mergeCell ref="D433:E433"/>
    <mergeCell ref="D262:E262"/>
    <mergeCell ref="A442:X442"/>
    <mergeCell ref="A426:M427"/>
    <mergeCell ref="D237:E237"/>
    <mergeCell ref="N85:R85"/>
    <mergeCell ref="A137:X137"/>
    <mergeCell ref="N468:T468"/>
    <mergeCell ref="D266:E266"/>
    <mergeCell ref="D95:E95"/>
    <mergeCell ref="N372:T372"/>
    <mergeCell ref="S17:T17"/>
    <mergeCell ref="N310:T310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D395:E395"/>
    <mergeCell ref="A10:C10"/>
    <mergeCell ref="N272:R272"/>
    <mergeCell ref="A440:M441"/>
    <mergeCell ref="N182:R182"/>
    <mergeCell ref="D184:E184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6ys5eXd7Xaup2fkmbg/kQ==" formatRows="1" sort="0" spinCount="100000" hashValue="Wz9+p2sJ5WWRINjF8pHPJv0kMSVr3O3slF6/gRG63qiy5QGT++J9fyFhr/5NAGkBDd5V3cJloh9vYbo8tbLv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2024-01-04T10:41:43Z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