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4,01,24 филиалы ЗПФ\"/>
    </mc:Choice>
  </mc:AlternateContent>
  <xr:revisionPtr revIDLastSave="0" documentId="13_ncr:1_{B5D583BA-CB20-465E-9A8D-8ED41B317179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TDSheet!$A$3:$Y$78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6" i="1"/>
  <c r="I12" i="1" l="1"/>
  <c r="I13" i="1"/>
  <c r="I15" i="1"/>
  <c r="I17" i="1"/>
  <c r="I20" i="1"/>
  <c r="I21" i="1"/>
  <c r="I22" i="1"/>
  <c r="I23" i="1"/>
  <c r="I29" i="1"/>
  <c r="I31" i="1"/>
  <c r="I32" i="1"/>
  <c r="I34" i="1"/>
  <c r="I37" i="1"/>
  <c r="I38" i="1"/>
  <c r="I40" i="1"/>
  <c r="I43" i="1"/>
  <c r="I49" i="1"/>
  <c r="I50" i="1"/>
  <c r="I54" i="1"/>
  <c r="I57" i="1"/>
  <c r="I60" i="1"/>
  <c r="I61" i="1"/>
  <c r="I62" i="1"/>
  <c r="I69" i="1"/>
  <c r="I70" i="1"/>
  <c r="I76" i="1"/>
  <c r="I77" i="1"/>
  <c r="I78" i="1"/>
  <c r="I6" i="1"/>
  <c r="H7" i="1"/>
  <c r="I7" i="1" s="1"/>
  <c r="H8" i="1"/>
  <c r="I8" i="1" s="1"/>
  <c r="H9" i="1"/>
  <c r="I9" i="1" s="1"/>
  <c r="H10" i="1"/>
  <c r="I10" i="1" s="1"/>
  <c r="H11" i="1"/>
  <c r="I11" i="1" s="1"/>
  <c r="H14" i="1"/>
  <c r="I14" i="1" s="1"/>
  <c r="H16" i="1"/>
  <c r="I16" i="1" s="1"/>
  <c r="H18" i="1"/>
  <c r="I18" i="1" s="1"/>
  <c r="H19" i="1"/>
  <c r="I19" i="1" s="1"/>
  <c r="H24" i="1"/>
  <c r="I24" i="1" s="1"/>
  <c r="H25" i="1"/>
  <c r="I25" i="1" s="1"/>
  <c r="H26" i="1"/>
  <c r="I26" i="1" s="1"/>
  <c r="H27" i="1"/>
  <c r="I27" i="1" s="1"/>
  <c r="H28" i="1"/>
  <c r="I28" i="1" s="1"/>
  <c r="H30" i="1"/>
  <c r="I30" i="1" s="1"/>
  <c r="H33" i="1"/>
  <c r="I33" i="1" s="1"/>
  <c r="H35" i="1"/>
  <c r="I35" i="1" s="1"/>
  <c r="H36" i="1"/>
  <c r="I36" i="1" s="1"/>
  <c r="H39" i="1"/>
  <c r="I39" i="1" s="1"/>
  <c r="H41" i="1"/>
  <c r="I41" i="1" s="1"/>
  <c r="H42" i="1"/>
  <c r="I42" i="1" s="1"/>
  <c r="H44" i="1"/>
  <c r="I44" i="1" s="1"/>
  <c r="H45" i="1"/>
  <c r="I45" i="1" s="1"/>
  <c r="H46" i="1"/>
  <c r="I46" i="1" s="1"/>
  <c r="H47" i="1"/>
  <c r="I47" i="1" s="1"/>
  <c r="H48" i="1"/>
  <c r="I48" i="1" s="1"/>
  <c r="H51" i="1"/>
  <c r="I51" i="1" s="1"/>
  <c r="H52" i="1"/>
  <c r="I52" i="1" s="1"/>
  <c r="H53" i="1"/>
  <c r="I53" i="1" s="1"/>
  <c r="H55" i="1"/>
  <c r="I55" i="1" s="1"/>
  <c r="H56" i="1"/>
  <c r="I56" i="1" s="1"/>
  <c r="H58" i="1"/>
  <c r="I58" i="1" s="1"/>
  <c r="H59" i="1"/>
  <c r="I59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71" i="1"/>
  <c r="I71" i="1" s="1"/>
  <c r="H72" i="1"/>
  <c r="I72" i="1" s="1"/>
  <c r="H73" i="1"/>
  <c r="I73" i="1" s="1"/>
  <c r="H74" i="1"/>
  <c r="I74" i="1" s="1"/>
  <c r="H75" i="1"/>
  <c r="I75" i="1" s="1"/>
  <c r="G78" i="1"/>
  <c r="V78" i="1" s="1"/>
  <c r="R78" i="1"/>
  <c r="S78" i="1"/>
  <c r="T78" i="1"/>
  <c r="U78" i="1"/>
  <c r="W78" i="1"/>
  <c r="J78" i="1" s="1"/>
  <c r="F5" i="1"/>
  <c r="E5" i="1"/>
  <c r="Y5" i="1"/>
  <c r="X5" i="1"/>
  <c r="N5" i="1"/>
  <c r="L5" i="1"/>
  <c r="K5" i="1"/>
  <c r="Q78" i="1" l="1"/>
  <c r="P78" i="1"/>
  <c r="I5" i="1"/>
  <c r="H5" i="1"/>
  <c r="T7" i="1"/>
  <c r="T8" i="1"/>
  <c r="T9" i="1"/>
  <c r="T10" i="1"/>
  <c r="T11" i="1"/>
  <c r="T12" i="1"/>
  <c r="T13" i="1"/>
  <c r="T15" i="1"/>
  <c r="T14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6" i="1"/>
  <c r="R7" i="1"/>
  <c r="S7" i="1"/>
  <c r="W7" i="1"/>
  <c r="J7" i="1" s="1"/>
  <c r="R8" i="1"/>
  <c r="S8" i="1"/>
  <c r="W8" i="1"/>
  <c r="J8" i="1" s="1"/>
  <c r="R9" i="1"/>
  <c r="S9" i="1"/>
  <c r="W9" i="1"/>
  <c r="J9" i="1" s="1"/>
  <c r="R10" i="1"/>
  <c r="S10" i="1"/>
  <c r="W10" i="1"/>
  <c r="J10" i="1" s="1"/>
  <c r="R11" i="1"/>
  <c r="S11" i="1"/>
  <c r="W11" i="1"/>
  <c r="J11" i="1" s="1"/>
  <c r="R12" i="1"/>
  <c r="S12" i="1"/>
  <c r="W12" i="1"/>
  <c r="J12" i="1" s="1"/>
  <c r="R13" i="1"/>
  <c r="S13" i="1"/>
  <c r="W13" i="1"/>
  <c r="J13" i="1" s="1"/>
  <c r="R15" i="1"/>
  <c r="S15" i="1"/>
  <c r="W15" i="1"/>
  <c r="J15" i="1" s="1"/>
  <c r="R14" i="1"/>
  <c r="S14" i="1"/>
  <c r="R16" i="1"/>
  <c r="S16" i="1"/>
  <c r="W16" i="1"/>
  <c r="J16" i="1" s="1"/>
  <c r="R17" i="1"/>
  <c r="S17" i="1"/>
  <c r="W17" i="1"/>
  <c r="J17" i="1" s="1"/>
  <c r="R18" i="1"/>
  <c r="S18" i="1"/>
  <c r="W18" i="1"/>
  <c r="J18" i="1" s="1"/>
  <c r="R19" i="1"/>
  <c r="S19" i="1"/>
  <c r="W19" i="1"/>
  <c r="J19" i="1" s="1"/>
  <c r="R20" i="1"/>
  <c r="S20" i="1"/>
  <c r="U20" i="1"/>
  <c r="W20" i="1"/>
  <c r="J20" i="1" s="1"/>
  <c r="R21" i="1"/>
  <c r="S21" i="1"/>
  <c r="U21" i="1"/>
  <c r="W21" i="1"/>
  <c r="J21" i="1" s="1"/>
  <c r="R22" i="1"/>
  <c r="S22" i="1"/>
  <c r="W22" i="1"/>
  <c r="J22" i="1" s="1"/>
  <c r="R23" i="1"/>
  <c r="S23" i="1"/>
  <c r="W23" i="1"/>
  <c r="J23" i="1" s="1"/>
  <c r="R24" i="1"/>
  <c r="S24" i="1"/>
  <c r="W24" i="1"/>
  <c r="J24" i="1" s="1"/>
  <c r="R25" i="1"/>
  <c r="S25" i="1"/>
  <c r="W25" i="1"/>
  <c r="J25" i="1" s="1"/>
  <c r="R26" i="1"/>
  <c r="S26" i="1"/>
  <c r="W26" i="1"/>
  <c r="J26" i="1" s="1"/>
  <c r="R27" i="1"/>
  <c r="S27" i="1"/>
  <c r="W27" i="1"/>
  <c r="J27" i="1" s="1"/>
  <c r="R28" i="1"/>
  <c r="S28" i="1"/>
  <c r="W28" i="1"/>
  <c r="J28" i="1" s="1"/>
  <c r="R29" i="1"/>
  <c r="S29" i="1"/>
  <c r="U29" i="1"/>
  <c r="W29" i="1"/>
  <c r="J29" i="1" s="1"/>
  <c r="R30" i="1"/>
  <c r="S30" i="1"/>
  <c r="R31" i="1"/>
  <c r="S31" i="1"/>
  <c r="W31" i="1"/>
  <c r="J31" i="1" s="1"/>
  <c r="R32" i="1"/>
  <c r="S32" i="1"/>
  <c r="W32" i="1"/>
  <c r="J32" i="1" s="1"/>
  <c r="R33" i="1"/>
  <c r="S33" i="1"/>
  <c r="W33" i="1"/>
  <c r="J33" i="1" s="1"/>
  <c r="R34" i="1"/>
  <c r="S34" i="1"/>
  <c r="W34" i="1"/>
  <c r="J34" i="1" s="1"/>
  <c r="R35" i="1"/>
  <c r="S35" i="1"/>
  <c r="W35" i="1"/>
  <c r="J35" i="1" s="1"/>
  <c r="R36" i="1"/>
  <c r="S36" i="1"/>
  <c r="W36" i="1"/>
  <c r="J36" i="1" s="1"/>
  <c r="R37" i="1"/>
  <c r="S37" i="1"/>
  <c r="R38" i="1"/>
  <c r="S38" i="1"/>
  <c r="W38" i="1"/>
  <c r="J38" i="1" s="1"/>
  <c r="R39" i="1"/>
  <c r="S39" i="1"/>
  <c r="R40" i="1"/>
  <c r="S40" i="1"/>
  <c r="W40" i="1"/>
  <c r="J40" i="1" s="1"/>
  <c r="R41" i="1"/>
  <c r="S41" i="1"/>
  <c r="R42" i="1"/>
  <c r="S42" i="1"/>
  <c r="W42" i="1"/>
  <c r="J42" i="1" s="1"/>
  <c r="R43" i="1"/>
  <c r="S43" i="1"/>
  <c r="U43" i="1"/>
  <c r="W43" i="1"/>
  <c r="J43" i="1" s="1"/>
  <c r="R44" i="1"/>
  <c r="S44" i="1"/>
  <c r="W44" i="1"/>
  <c r="J44" i="1" s="1"/>
  <c r="R45" i="1"/>
  <c r="S45" i="1"/>
  <c r="W45" i="1"/>
  <c r="J45" i="1" s="1"/>
  <c r="R46" i="1"/>
  <c r="S46" i="1"/>
  <c r="R47" i="1"/>
  <c r="S47" i="1"/>
  <c r="W47" i="1"/>
  <c r="J47" i="1" s="1"/>
  <c r="R48" i="1"/>
  <c r="S48" i="1"/>
  <c r="W48" i="1"/>
  <c r="J48" i="1" s="1"/>
  <c r="R49" i="1"/>
  <c r="S49" i="1"/>
  <c r="W49" i="1"/>
  <c r="J49" i="1" s="1"/>
  <c r="R50" i="1"/>
  <c r="S50" i="1"/>
  <c r="W50" i="1"/>
  <c r="J50" i="1" s="1"/>
  <c r="R51" i="1"/>
  <c r="S51" i="1"/>
  <c r="W51" i="1"/>
  <c r="J51" i="1" s="1"/>
  <c r="R52" i="1"/>
  <c r="S52" i="1"/>
  <c r="W52" i="1"/>
  <c r="J52" i="1" s="1"/>
  <c r="R53" i="1"/>
  <c r="S53" i="1"/>
  <c r="W53" i="1"/>
  <c r="J53" i="1" s="1"/>
  <c r="R54" i="1"/>
  <c r="S54" i="1"/>
  <c r="W54" i="1"/>
  <c r="J54" i="1" s="1"/>
  <c r="R55" i="1"/>
  <c r="S55" i="1"/>
  <c r="W55" i="1"/>
  <c r="J55" i="1" s="1"/>
  <c r="R56" i="1"/>
  <c r="S56" i="1"/>
  <c r="R57" i="1"/>
  <c r="S57" i="1"/>
  <c r="W57" i="1"/>
  <c r="J57" i="1" s="1"/>
  <c r="R58" i="1"/>
  <c r="S58" i="1"/>
  <c r="W58" i="1"/>
  <c r="J58" i="1" s="1"/>
  <c r="M58" i="1" s="1"/>
  <c r="R59" i="1"/>
  <c r="S59" i="1"/>
  <c r="W59" i="1"/>
  <c r="J59" i="1" s="1"/>
  <c r="R60" i="1"/>
  <c r="S60" i="1"/>
  <c r="W60" i="1"/>
  <c r="J60" i="1" s="1"/>
  <c r="R61" i="1"/>
  <c r="S61" i="1"/>
  <c r="W61" i="1"/>
  <c r="J61" i="1" s="1"/>
  <c r="R62" i="1"/>
  <c r="S62" i="1"/>
  <c r="W62" i="1"/>
  <c r="J62" i="1" s="1"/>
  <c r="R63" i="1"/>
  <c r="S63" i="1"/>
  <c r="R64" i="1"/>
  <c r="S64" i="1"/>
  <c r="W64" i="1"/>
  <c r="J64" i="1" s="1"/>
  <c r="R65" i="1"/>
  <c r="S65" i="1"/>
  <c r="W65" i="1"/>
  <c r="J65" i="1" s="1"/>
  <c r="R66" i="1"/>
  <c r="S66" i="1"/>
  <c r="W66" i="1"/>
  <c r="J66" i="1" s="1"/>
  <c r="M66" i="1" s="1"/>
  <c r="R67" i="1"/>
  <c r="S67" i="1"/>
  <c r="W67" i="1"/>
  <c r="J67" i="1" s="1"/>
  <c r="R68" i="1"/>
  <c r="S68" i="1"/>
  <c r="W68" i="1"/>
  <c r="J68" i="1" s="1"/>
  <c r="R69" i="1"/>
  <c r="S69" i="1"/>
  <c r="W69" i="1"/>
  <c r="J69" i="1" s="1"/>
  <c r="R70" i="1"/>
  <c r="S70" i="1"/>
  <c r="W70" i="1"/>
  <c r="J70" i="1" s="1"/>
  <c r="R71" i="1"/>
  <c r="S71" i="1"/>
  <c r="W71" i="1"/>
  <c r="J71" i="1" s="1"/>
  <c r="R72" i="1"/>
  <c r="S72" i="1"/>
  <c r="R73" i="1"/>
  <c r="S73" i="1"/>
  <c r="W73" i="1"/>
  <c r="J73" i="1" s="1"/>
  <c r="M73" i="1" s="1"/>
  <c r="R74" i="1"/>
  <c r="S74" i="1"/>
  <c r="R75" i="1"/>
  <c r="S75" i="1"/>
  <c r="R76" i="1"/>
  <c r="S76" i="1"/>
  <c r="W76" i="1"/>
  <c r="J76" i="1" s="1"/>
  <c r="R77" i="1"/>
  <c r="S77" i="1"/>
  <c r="W77" i="1"/>
  <c r="J77" i="1" s="1"/>
  <c r="W6" i="1"/>
  <c r="J6" i="1" s="1"/>
  <c r="S6" i="1"/>
  <c r="R6" i="1"/>
  <c r="G14" i="1"/>
  <c r="G30" i="1"/>
  <c r="V30" i="1" s="1"/>
  <c r="G37" i="1"/>
  <c r="V37" i="1" s="1"/>
  <c r="G39" i="1"/>
  <c r="V39" i="1" s="1"/>
  <c r="G41" i="1"/>
  <c r="V41" i="1" s="1"/>
  <c r="G46" i="1"/>
  <c r="G56" i="1"/>
  <c r="V56" i="1" s="1"/>
  <c r="G63" i="1"/>
  <c r="V63" i="1" s="1"/>
  <c r="G72" i="1"/>
  <c r="V72" i="1" s="1"/>
  <c r="G74" i="1"/>
  <c r="V74" i="1" s="1"/>
  <c r="G75" i="1"/>
  <c r="S5" i="1" l="1"/>
  <c r="Q77" i="1"/>
  <c r="P77" i="1"/>
  <c r="Q73" i="1"/>
  <c r="P73" i="1"/>
  <c r="Q70" i="1"/>
  <c r="P70" i="1"/>
  <c r="Q69" i="1"/>
  <c r="P69" i="1"/>
  <c r="Q68" i="1"/>
  <c r="P68" i="1"/>
  <c r="Q66" i="1"/>
  <c r="P66" i="1"/>
  <c r="Q64" i="1"/>
  <c r="P64" i="1"/>
  <c r="Q58" i="1"/>
  <c r="P58" i="1"/>
  <c r="Q54" i="1"/>
  <c r="P54" i="1"/>
  <c r="Q52" i="1"/>
  <c r="P52" i="1"/>
  <c r="Q50" i="1"/>
  <c r="P50" i="1"/>
  <c r="Q47" i="1"/>
  <c r="P47" i="1"/>
  <c r="Q44" i="1"/>
  <c r="P44" i="1"/>
  <c r="Q40" i="1"/>
  <c r="P40" i="1"/>
  <c r="Q36" i="1"/>
  <c r="P36" i="1"/>
  <c r="Q34" i="1"/>
  <c r="P34" i="1"/>
  <c r="Q33" i="1"/>
  <c r="P33" i="1"/>
  <c r="Q31" i="1"/>
  <c r="P31" i="1"/>
  <c r="Q29" i="1"/>
  <c r="P29" i="1"/>
  <c r="Q28" i="1"/>
  <c r="P28" i="1"/>
  <c r="Q26" i="1"/>
  <c r="P26" i="1"/>
  <c r="Q25" i="1"/>
  <c r="P25" i="1"/>
  <c r="Q23" i="1"/>
  <c r="P23" i="1"/>
  <c r="Q21" i="1"/>
  <c r="P21" i="1"/>
  <c r="Q20" i="1"/>
  <c r="P20" i="1"/>
  <c r="Q19" i="1"/>
  <c r="P19" i="1"/>
  <c r="Q17" i="1"/>
  <c r="P17" i="1"/>
  <c r="Q15" i="1"/>
  <c r="P15" i="1"/>
  <c r="Q10" i="1"/>
  <c r="P10" i="1"/>
  <c r="Q8" i="1"/>
  <c r="P8" i="1"/>
  <c r="Q6" i="1"/>
  <c r="Q76" i="1"/>
  <c r="P76" i="1"/>
  <c r="Q71" i="1"/>
  <c r="P71" i="1"/>
  <c r="Q67" i="1"/>
  <c r="P67" i="1"/>
  <c r="Q65" i="1"/>
  <c r="P65" i="1"/>
  <c r="Q62" i="1"/>
  <c r="P62" i="1"/>
  <c r="Q61" i="1"/>
  <c r="P61" i="1"/>
  <c r="Q60" i="1"/>
  <c r="P60" i="1"/>
  <c r="Q59" i="1"/>
  <c r="P59" i="1"/>
  <c r="Q57" i="1"/>
  <c r="P57" i="1"/>
  <c r="Q55" i="1"/>
  <c r="P55" i="1"/>
  <c r="Q53" i="1"/>
  <c r="P53" i="1"/>
  <c r="Q51" i="1"/>
  <c r="P51" i="1"/>
  <c r="Q49" i="1"/>
  <c r="P49" i="1"/>
  <c r="Q48" i="1"/>
  <c r="P48" i="1"/>
  <c r="Q45" i="1"/>
  <c r="P45" i="1"/>
  <c r="Q43" i="1"/>
  <c r="P43" i="1"/>
  <c r="Q42" i="1"/>
  <c r="P42" i="1"/>
  <c r="Q38" i="1"/>
  <c r="P38" i="1"/>
  <c r="Q35" i="1"/>
  <c r="P35" i="1"/>
  <c r="Q32" i="1"/>
  <c r="P32" i="1"/>
  <c r="Q27" i="1"/>
  <c r="P27" i="1"/>
  <c r="Q24" i="1"/>
  <c r="P24" i="1"/>
  <c r="Q22" i="1"/>
  <c r="P22" i="1"/>
  <c r="Q18" i="1"/>
  <c r="P18" i="1"/>
  <c r="Q16" i="1"/>
  <c r="P16" i="1"/>
  <c r="Q13" i="1"/>
  <c r="P13" i="1"/>
  <c r="Q12" i="1"/>
  <c r="P12" i="1"/>
  <c r="Q11" i="1"/>
  <c r="P11" i="1"/>
  <c r="Q9" i="1"/>
  <c r="P9" i="1"/>
  <c r="Q7" i="1"/>
  <c r="P7" i="1"/>
  <c r="R5" i="1"/>
  <c r="G70" i="1"/>
  <c r="V70" i="1" s="1"/>
  <c r="G66" i="1"/>
  <c r="V66" i="1" s="1"/>
  <c r="G60" i="1"/>
  <c r="V60" i="1" s="1"/>
  <c r="G77" i="1"/>
  <c r="V77" i="1" s="1"/>
  <c r="G73" i="1"/>
  <c r="V73" i="1" s="1"/>
  <c r="G71" i="1"/>
  <c r="V71" i="1" s="1"/>
  <c r="G69" i="1"/>
  <c r="V69" i="1" s="1"/>
  <c r="G67" i="1"/>
  <c r="V67" i="1" s="1"/>
  <c r="G65" i="1"/>
  <c r="V65" i="1" s="1"/>
  <c r="G61" i="1"/>
  <c r="V61" i="1" s="1"/>
  <c r="G59" i="1"/>
  <c r="V59" i="1" s="1"/>
  <c r="G57" i="1"/>
  <c r="V57" i="1" s="1"/>
  <c r="G55" i="1"/>
  <c r="V55" i="1" s="1"/>
  <c r="G53" i="1"/>
  <c r="V53" i="1" s="1"/>
  <c r="G51" i="1"/>
  <c r="V51" i="1" s="1"/>
  <c r="G49" i="1"/>
  <c r="V49" i="1" s="1"/>
  <c r="G47" i="1"/>
  <c r="V47" i="1" s="1"/>
  <c r="G45" i="1"/>
  <c r="V45" i="1" s="1"/>
  <c r="G43" i="1"/>
  <c r="V43" i="1" s="1"/>
  <c r="G35" i="1"/>
  <c r="V35" i="1" s="1"/>
  <c r="G33" i="1"/>
  <c r="V33" i="1" s="1"/>
  <c r="G31" i="1"/>
  <c r="V31" i="1" s="1"/>
  <c r="G29" i="1"/>
  <c r="V29" i="1" s="1"/>
  <c r="G27" i="1"/>
  <c r="V27" i="1" s="1"/>
  <c r="G25" i="1"/>
  <c r="V25" i="1" s="1"/>
  <c r="G23" i="1"/>
  <c r="V23" i="1" s="1"/>
  <c r="G21" i="1"/>
  <c r="V21" i="1" s="1"/>
  <c r="G19" i="1"/>
  <c r="V19" i="1" s="1"/>
  <c r="G17" i="1"/>
  <c r="V17" i="1" s="1"/>
  <c r="G13" i="1"/>
  <c r="V13" i="1" s="1"/>
  <c r="G11" i="1"/>
  <c r="V11" i="1" s="1"/>
  <c r="G9" i="1"/>
  <c r="V9" i="1" s="1"/>
  <c r="G7" i="1"/>
  <c r="V7" i="1" s="1"/>
  <c r="W75" i="1"/>
  <c r="J75" i="1" s="1"/>
  <c r="M75" i="1" s="1"/>
  <c r="V75" i="1" s="1"/>
  <c r="W74" i="1"/>
  <c r="J74" i="1" s="1"/>
  <c r="W72" i="1"/>
  <c r="J72" i="1" s="1"/>
  <c r="W63" i="1"/>
  <c r="J63" i="1" s="1"/>
  <c r="W56" i="1"/>
  <c r="J56" i="1" s="1"/>
  <c r="T5" i="1"/>
  <c r="G6" i="1"/>
  <c r="V6" i="1" s="1"/>
  <c r="G76" i="1"/>
  <c r="V76" i="1" s="1"/>
  <c r="G68" i="1"/>
  <c r="V68" i="1" s="1"/>
  <c r="G64" i="1"/>
  <c r="V64" i="1" s="1"/>
  <c r="G62" i="1"/>
  <c r="V62" i="1" s="1"/>
  <c r="G58" i="1"/>
  <c r="V58" i="1" s="1"/>
  <c r="G54" i="1"/>
  <c r="V54" i="1" s="1"/>
  <c r="G52" i="1"/>
  <c r="V52" i="1" s="1"/>
  <c r="G50" i="1"/>
  <c r="V50" i="1" s="1"/>
  <c r="G48" i="1"/>
  <c r="V48" i="1" s="1"/>
  <c r="G44" i="1"/>
  <c r="V44" i="1" s="1"/>
  <c r="G42" i="1"/>
  <c r="V42" i="1" s="1"/>
  <c r="G40" i="1"/>
  <c r="V40" i="1" s="1"/>
  <c r="G38" i="1"/>
  <c r="V38" i="1" s="1"/>
  <c r="G36" i="1"/>
  <c r="V36" i="1" s="1"/>
  <c r="G34" i="1"/>
  <c r="V34" i="1" s="1"/>
  <c r="G32" i="1"/>
  <c r="V32" i="1" s="1"/>
  <c r="G28" i="1"/>
  <c r="V28" i="1" s="1"/>
  <c r="G26" i="1"/>
  <c r="V26" i="1" s="1"/>
  <c r="G24" i="1"/>
  <c r="V24" i="1" s="1"/>
  <c r="G22" i="1"/>
  <c r="V22" i="1" s="1"/>
  <c r="G20" i="1"/>
  <c r="V20" i="1" s="1"/>
  <c r="G18" i="1"/>
  <c r="V18" i="1" s="1"/>
  <c r="G16" i="1"/>
  <c r="V16" i="1" s="1"/>
  <c r="G15" i="1"/>
  <c r="V15" i="1" s="1"/>
  <c r="G12" i="1"/>
  <c r="V12" i="1" s="1"/>
  <c r="G10" i="1"/>
  <c r="V10" i="1" s="1"/>
  <c r="G8" i="1"/>
  <c r="V8" i="1" s="1"/>
  <c r="W46" i="1"/>
  <c r="J46" i="1" s="1"/>
  <c r="M46" i="1" s="1"/>
  <c r="V46" i="1" s="1"/>
  <c r="W41" i="1"/>
  <c r="J41" i="1" s="1"/>
  <c r="W39" i="1"/>
  <c r="J39" i="1" s="1"/>
  <c r="W37" i="1"/>
  <c r="J37" i="1" s="1"/>
  <c r="W30" i="1"/>
  <c r="J30" i="1" s="1"/>
  <c r="W14" i="1"/>
  <c r="J14" i="1" s="1"/>
  <c r="M14" i="1" s="1"/>
  <c r="V14" i="1" s="1"/>
  <c r="V5" i="1" l="1"/>
  <c r="M5" i="1"/>
  <c r="Q37" i="1"/>
  <c r="P37" i="1"/>
  <c r="Q30" i="1"/>
  <c r="P30" i="1"/>
  <c r="Q39" i="1"/>
  <c r="P39" i="1"/>
  <c r="Q46" i="1"/>
  <c r="P46" i="1"/>
  <c r="Q56" i="1"/>
  <c r="P56" i="1"/>
  <c r="Q72" i="1"/>
  <c r="P72" i="1"/>
  <c r="Q75" i="1"/>
  <c r="P75" i="1"/>
  <c r="Q14" i="1"/>
  <c r="P14" i="1"/>
  <c r="Q41" i="1"/>
  <c r="P41" i="1"/>
  <c r="Q63" i="1"/>
  <c r="P63" i="1"/>
  <c r="Q74" i="1"/>
  <c r="P74" i="1"/>
  <c r="P6" i="1"/>
  <c r="J5" i="1"/>
</calcChain>
</file>

<file path=xl/sharedStrings.xml><?xml version="1.0" encoding="utf-8"?>
<sst xmlns="http://schemas.openxmlformats.org/spreadsheetml/2006/main" count="192" uniqueCount="105">
  <si>
    <t>Период: 28.12.2023 - 04.01.2024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</si>
  <si>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</si>
  <si>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</si>
  <si>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</si>
  <si>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</si>
  <si>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</si>
  <si>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</si>
  <si>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</si>
  <si>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</si>
  <si>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</si>
  <si>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</si>
  <si>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</si>
  <si>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</si>
  <si>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</si>
  <si>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</si>
  <si>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</si>
  <si>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</si>
  <si>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</si>
  <si>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Жар-боллы с курочкой и сыром. Кулинарные изделия рубленые в тесте куриные жареные  ПОКОМ</t>
  </si>
  <si>
    <t>кг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</si>
  <si>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</si>
  <si>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</si>
  <si>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</si>
  <si>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</si>
  <si>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</si>
  <si>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</si>
  <si>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</si>
  <si>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</si>
  <si>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</si>
  <si>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из печи 0,25кг ТМ Вязанка ТС Няняггетсы Сливушки замор.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</si>
  <si>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</si>
  <si>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</si>
  <si>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</si>
  <si>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</si>
  <si>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</si>
  <si>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Наггетсы Хрустящие ТМ Зареченские ТС Зареченские продукты.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</si>
  <si>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</si>
  <si>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</si>
  <si>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</si>
  <si>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</si>
  <si>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 говядиной ТМ Горячая штучка флоупак сфера 0,75 кг. ПОКОМ</t>
  </si>
  <si>
    <t>Пельмени Grandmeni со сливочным маслом Горячая штучка 0,75 кг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</si>
  <si>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</si>
  <si>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</si>
  <si>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</si>
  <si>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</si>
  <si>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</si>
  <si>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</si>
  <si>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</si>
  <si>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</si>
  <si>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</si>
  <si>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</si>
  <si>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</si>
  <si>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</si>
  <si>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Особая без свинины 0,8 Сфера Особый рецепт  Поком</t>
  </si>
  <si>
    <t>Пельмени Мясорубские с рубленой грудинкой ТМ Стародворье фоу-пак классическая форма 0,7 кг.  Поком</t>
  </si>
  <si>
    <t>Пельмени Мясорубские ТМ Стародворье фоу-пак равиоли 0,7 кг.  Поком</t>
  </si>
  <si>
    <t>Пельмени отборные  с говядиной и свининой 0,43кг ушко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</si>
  <si>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</si>
  <si>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</si>
  <si>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</si>
  <si>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</si>
  <si>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</si>
  <si>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</si>
  <si>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</si>
  <si>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</si>
  <si>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</si>
  <si>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</si>
  <si>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</si>
  <si>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</si>
  <si>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</si>
  <si>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</si>
  <si>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</si>
  <si>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</si>
  <si>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</si>
  <si>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</si>
  <si>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</si>
  <si>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</si>
  <si>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</si>
  <si>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</si>
  <si>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</si>
  <si>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крат</t>
  </si>
  <si>
    <t>заяв</t>
  </si>
  <si>
    <t>раз</t>
  </si>
  <si>
    <t>ср</t>
  </si>
  <si>
    <t xml:space="preserve">заказ </t>
  </si>
  <si>
    <t xml:space="preserve">ЗАКАЗ </t>
  </si>
  <si>
    <t>кон ост</t>
  </si>
  <si>
    <t>ост без заказа</t>
  </si>
  <si>
    <t>коментарий</t>
  </si>
  <si>
    <t>вес 1</t>
  </si>
  <si>
    <t>заказ кор. 1</t>
  </si>
  <si>
    <t>ВЕС 1</t>
  </si>
  <si>
    <t>от филиала</t>
  </si>
  <si>
    <t>комментарий филиала</t>
  </si>
  <si>
    <t>крат кор</t>
  </si>
  <si>
    <t>14,12,</t>
  </si>
  <si>
    <t>21,12,</t>
  </si>
  <si>
    <t>26,12,</t>
  </si>
  <si>
    <t>04,01,</t>
  </si>
  <si>
    <t>заказ в дороге</t>
  </si>
  <si>
    <t>02,01,</t>
  </si>
  <si>
    <t>Жар-ладушки с клубникой и вишней. Жареные с начинкой.ВЕС  ПОКОМ</t>
  </si>
  <si>
    <t>Наггетсы «с куриным филе и сыром» ф/в 0,25 ТМ «Вязанка»</t>
  </si>
  <si>
    <t>Вояж-МАНГО/ нужно продавать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</si>
</sst>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8"/>
      <name val="Arial"/>
    </font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4" fillId="5" borderId="5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5" fontId="4" fillId="5" borderId="5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0" borderId="6" xfId="0" applyNumberFormat="1" applyBorder="1" applyAlignment="1"/>
    <xf numFmtId="164" fontId="0" fillId="6" borderId="0" xfId="0" applyNumberFormat="1" applyFill="1" applyAlignment="1"/>
    <xf numFmtId="164" fontId="0" fillId="3" borderId="6" xfId="0" applyNumberFormat="1" applyFill="1" applyBorder="1" applyAlignment="1"/>
    <xf numFmtId="164" fontId="2" fillId="3" borderId="0" xfId="0" applyNumberFormat="1" applyFon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26,12,23%20&#1047;&#1055;&#1060;/&#1076;&#1074;%2026,12,23%20&#1083;&#1075;&#1088;&#1089;&#1095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&#1092;&#1080;&#1083;&#1080;&#1072;&#1083;&#1099;%2029,12,23-04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19.12.2023 - 26.12.2023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 xml:space="preserve">заказ </v>
          </cell>
          <cell r="N3" t="str">
            <v xml:space="preserve">ЗАКАЗ </v>
          </cell>
          <cell r="P3" t="str">
            <v>кон ост</v>
          </cell>
          <cell r="Q3" t="str">
            <v>ост без заказа</v>
          </cell>
          <cell r="R3" t="str">
            <v>ср 07,12</v>
          </cell>
          <cell r="S3" t="str">
            <v>ср 14,12</v>
          </cell>
          <cell r="T3" t="str">
            <v>ср 21,12</v>
          </cell>
          <cell r="U3" t="str">
            <v>коментарий</v>
          </cell>
          <cell r="V3" t="str">
            <v>вес 1</v>
          </cell>
          <cell r="X3" t="str">
            <v>заказ кор. 1</v>
          </cell>
        </row>
        <row r="4"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J4" t="str">
            <v>в дороге</v>
          </cell>
          <cell r="K4" t="str">
            <v>в дороге</v>
          </cell>
          <cell r="N4" t="str">
            <v>от филиала</v>
          </cell>
          <cell r="O4" t="str">
            <v>комментарий филиала</v>
          </cell>
        </row>
        <row r="5">
          <cell r="E5">
            <v>4352.8999999999996</v>
          </cell>
          <cell r="F5">
            <v>15253.6</v>
          </cell>
          <cell r="H5">
            <v>4424.7</v>
          </cell>
          <cell r="I5">
            <v>-71.8</v>
          </cell>
          <cell r="J5">
            <v>0</v>
          </cell>
          <cell r="K5">
            <v>4617.7999999999993</v>
          </cell>
          <cell r="L5">
            <v>870.58000000000027</v>
          </cell>
          <cell r="M5">
            <v>1574.42</v>
          </cell>
          <cell r="N5">
            <v>0</v>
          </cell>
          <cell r="R5">
            <v>941.25999999999988</v>
          </cell>
          <cell r="S5">
            <v>2319.6399999999994</v>
          </cell>
          <cell r="T5">
            <v>855.69999999999982</v>
          </cell>
          <cell r="V5">
            <v>1213.8100000000002</v>
          </cell>
          <cell r="W5" t="str">
            <v>крат кор</v>
          </cell>
          <cell r="X5">
            <v>255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D6">
            <v>12</v>
          </cell>
          <cell r="F6">
            <v>12</v>
          </cell>
          <cell r="G6">
            <v>0.3</v>
          </cell>
          <cell r="I6">
            <v>0</v>
          </cell>
          <cell r="K6">
            <v>48</v>
          </cell>
          <cell r="L6">
            <v>0</v>
          </cell>
          <cell r="P6" t="e">
            <v>#DIV/0!</v>
          </cell>
          <cell r="Q6" t="e">
            <v>#DIV/0!</v>
          </cell>
          <cell r="R6">
            <v>0</v>
          </cell>
          <cell r="S6">
            <v>19.2</v>
          </cell>
          <cell r="T6">
            <v>0</v>
          </cell>
          <cell r="U6" t="str">
            <v>Вояж-МАНГО</v>
          </cell>
          <cell r="V6">
            <v>0</v>
          </cell>
          <cell r="W6">
            <v>12</v>
          </cell>
          <cell r="X6">
            <v>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202</v>
          </cell>
          <cell r="D7">
            <v>216</v>
          </cell>
          <cell r="E7">
            <v>53</v>
          </cell>
          <cell r="F7">
            <v>345</v>
          </cell>
          <cell r="G7">
            <v>0.3</v>
          </cell>
          <cell r="H7">
            <v>53</v>
          </cell>
          <cell r="I7">
            <v>0</v>
          </cell>
          <cell r="K7">
            <v>144</v>
          </cell>
          <cell r="L7">
            <v>10.6</v>
          </cell>
          <cell r="P7">
            <v>46.132075471698116</v>
          </cell>
          <cell r="Q7">
            <v>46.132075471698116</v>
          </cell>
          <cell r="R7">
            <v>25.4</v>
          </cell>
          <cell r="S7">
            <v>36.4</v>
          </cell>
          <cell r="T7">
            <v>15.2</v>
          </cell>
          <cell r="V7">
            <v>0</v>
          </cell>
          <cell r="W7">
            <v>12</v>
          </cell>
          <cell r="X7">
            <v>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481</v>
          </cell>
          <cell r="D8">
            <v>144</v>
          </cell>
          <cell r="E8">
            <v>165</v>
          </cell>
          <cell r="F8">
            <v>438</v>
          </cell>
          <cell r="G8">
            <v>0.3</v>
          </cell>
          <cell r="H8">
            <v>164</v>
          </cell>
          <cell r="I8">
            <v>1</v>
          </cell>
          <cell r="K8">
            <v>264</v>
          </cell>
          <cell r="L8">
            <v>33</v>
          </cell>
          <cell r="P8">
            <v>21.272727272727273</v>
          </cell>
          <cell r="Q8">
            <v>21.272727272727273</v>
          </cell>
          <cell r="R8">
            <v>44.6</v>
          </cell>
          <cell r="S8">
            <v>55.6</v>
          </cell>
          <cell r="T8">
            <v>29.8</v>
          </cell>
          <cell r="V8">
            <v>0</v>
          </cell>
          <cell r="W8">
            <v>12</v>
          </cell>
          <cell r="X8">
            <v>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105</v>
          </cell>
          <cell r="D9">
            <v>240</v>
          </cell>
          <cell r="E9">
            <v>63</v>
          </cell>
          <cell r="F9">
            <v>281</v>
          </cell>
          <cell r="G9">
            <v>0.3</v>
          </cell>
          <cell r="H9">
            <v>75</v>
          </cell>
          <cell r="I9">
            <v>-12</v>
          </cell>
          <cell r="K9">
            <v>216</v>
          </cell>
          <cell r="L9">
            <v>12.6</v>
          </cell>
          <cell r="P9">
            <v>39.444444444444443</v>
          </cell>
          <cell r="Q9">
            <v>39.444444444444443</v>
          </cell>
          <cell r="R9">
            <v>12</v>
          </cell>
          <cell r="S9">
            <v>32.200000000000003</v>
          </cell>
          <cell r="T9">
            <v>12.4</v>
          </cell>
          <cell r="V9">
            <v>0</v>
          </cell>
          <cell r="W9">
            <v>12</v>
          </cell>
          <cell r="X9">
            <v>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559</v>
          </cell>
          <cell r="D10">
            <v>216</v>
          </cell>
          <cell r="E10">
            <v>138</v>
          </cell>
          <cell r="F10">
            <v>511</v>
          </cell>
          <cell r="G10">
            <v>0.3</v>
          </cell>
          <cell r="H10">
            <v>135</v>
          </cell>
          <cell r="I10">
            <v>3</v>
          </cell>
          <cell r="K10">
            <v>0</v>
          </cell>
          <cell r="L10">
            <v>27.6</v>
          </cell>
          <cell r="P10">
            <v>18.514492753623188</v>
          </cell>
          <cell r="Q10">
            <v>18.514492753623188</v>
          </cell>
          <cell r="R10">
            <v>44.8</v>
          </cell>
          <cell r="S10">
            <v>60.4</v>
          </cell>
          <cell r="T10">
            <v>29.2</v>
          </cell>
          <cell r="V10">
            <v>0</v>
          </cell>
          <cell r="W10">
            <v>12</v>
          </cell>
          <cell r="X10">
            <v>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504</v>
          </cell>
          <cell r="E11">
            <v>87</v>
          </cell>
          <cell r="F11">
            <v>393</v>
          </cell>
          <cell r="G11">
            <v>0.09</v>
          </cell>
          <cell r="H11">
            <v>87</v>
          </cell>
          <cell r="I11">
            <v>0</v>
          </cell>
          <cell r="K11">
            <v>336</v>
          </cell>
          <cell r="L11">
            <v>17.399999999999999</v>
          </cell>
          <cell r="P11">
            <v>41.896551724137936</v>
          </cell>
          <cell r="Q11">
            <v>41.896551724137936</v>
          </cell>
          <cell r="R11">
            <v>39.799999999999997</v>
          </cell>
          <cell r="S11">
            <v>13.8</v>
          </cell>
          <cell r="T11">
            <v>25.2</v>
          </cell>
          <cell r="V11">
            <v>0</v>
          </cell>
          <cell r="W11">
            <v>24</v>
          </cell>
          <cell r="X11">
            <v>0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D12">
            <v>10</v>
          </cell>
          <cell r="F12">
            <v>10</v>
          </cell>
          <cell r="G12">
            <v>0.36</v>
          </cell>
          <cell r="I12">
            <v>0</v>
          </cell>
          <cell r="K12">
            <v>120</v>
          </cell>
          <cell r="L12">
            <v>0</v>
          </cell>
          <cell r="P12" t="e">
            <v>#DIV/0!</v>
          </cell>
          <cell r="Q12" t="e">
            <v>#DIV/0!</v>
          </cell>
          <cell r="R12">
            <v>0</v>
          </cell>
          <cell r="S12">
            <v>16</v>
          </cell>
          <cell r="T12">
            <v>0</v>
          </cell>
          <cell r="U12" t="str">
            <v>Вояж-МАНГО</v>
          </cell>
          <cell r="V12">
            <v>0</v>
          </cell>
          <cell r="W12">
            <v>10</v>
          </cell>
          <cell r="X12">
            <v>0</v>
          </cell>
        </row>
        <row r="13">
          <cell r="A13" t="str">
            <v>Жар-боллы с курочкой и сыром. Кулинарные изделия рубленые в тесте куриные жареные  ПОКОМ</v>
          </cell>
          <cell r="B13" t="str">
            <v>кг</v>
          </cell>
          <cell r="D13">
            <v>3</v>
          </cell>
          <cell r="F13">
            <v>3</v>
          </cell>
          <cell r="G13">
            <v>1</v>
          </cell>
          <cell r="H13">
            <v>3</v>
          </cell>
          <cell r="I13">
            <v>-3</v>
          </cell>
          <cell r="K13">
            <v>48</v>
          </cell>
          <cell r="L13">
            <v>0</v>
          </cell>
          <cell r="P13" t="e">
            <v>#DIV/0!</v>
          </cell>
          <cell r="Q13" t="e">
            <v>#DIV/0!</v>
          </cell>
          <cell r="R13">
            <v>0</v>
          </cell>
          <cell r="S13">
            <v>9</v>
          </cell>
          <cell r="T13">
            <v>0</v>
          </cell>
          <cell r="U13" t="str">
            <v>Вояж-МАНГО</v>
          </cell>
          <cell r="V13">
            <v>0</v>
          </cell>
          <cell r="W13">
            <v>3</v>
          </cell>
          <cell r="X13">
            <v>0</v>
          </cell>
        </row>
        <row r="14">
          <cell r="A14" t="str">
            <v>Жар-ладушки с клубникой и вишней. Жареные с начинкой.ВЕС  ПОКОМ</v>
          </cell>
          <cell r="B14" t="str">
            <v>кг</v>
          </cell>
          <cell r="C14">
            <v>25.9</v>
          </cell>
          <cell r="E14">
            <v>18.5</v>
          </cell>
          <cell r="G14">
            <v>1</v>
          </cell>
          <cell r="H14">
            <v>37.299999999999997</v>
          </cell>
          <cell r="I14">
            <v>-18.799999999999997</v>
          </cell>
          <cell r="K14">
            <v>181.3</v>
          </cell>
          <cell r="L14">
            <v>3.7</v>
          </cell>
          <cell r="P14">
            <v>49</v>
          </cell>
          <cell r="Q14">
            <v>49</v>
          </cell>
          <cell r="R14">
            <v>0</v>
          </cell>
          <cell r="S14">
            <v>3.7</v>
          </cell>
          <cell r="T14">
            <v>7.4</v>
          </cell>
          <cell r="V14">
            <v>0</v>
          </cell>
          <cell r="W14">
            <v>3.7</v>
          </cell>
          <cell r="X14">
            <v>0</v>
          </cell>
        </row>
        <row r="15">
          <cell r="A15" t="str">
            <v>Жар-ладушки с мясом ТМ Зареченские ТС Зареченские продукты.  Поком</v>
          </cell>
          <cell r="B15" t="str">
            <v>кг</v>
          </cell>
          <cell r="C15">
            <v>1413.4</v>
          </cell>
          <cell r="E15">
            <v>492.2</v>
          </cell>
          <cell r="F15">
            <v>728.8</v>
          </cell>
          <cell r="G15">
            <v>1</v>
          </cell>
          <cell r="H15">
            <v>503.7</v>
          </cell>
          <cell r="I15">
            <v>-11.5</v>
          </cell>
          <cell r="K15">
            <v>277.5</v>
          </cell>
          <cell r="L15">
            <v>98.44</v>
          </cell>
          <cell r="M15">
            <v>273.42000000000007</v>
          </cell>
          <cell r="P15">
            <v>13</v>
          </cell>
          <cell r="Q15">
            <v>10.222470540430718</v>
          </cell>
          <cell r="R15">
            <v>2.1800000000000002</v>
          </cell>
          <cell r="S15">
            <v>98.42</v>
          </cell>
          <cell r="T15">
            <v>122.1</v>
          </cell>
          <cell r="V15">
            <v>273.42000000000007</v>
          </cell>
          <cell r="W15">
            <v>3.7</v>
          </cell>
          <cell r="X15">
            <v>74</v>
          </cell>
        </row>
        <row r="16">
          <cell r="A16" t="str">
            <v>Жар-ладушки с яблоком и грушей. Изделия хлебобулочные жареные с начинкой зам  ПОКОМ</v>
          </cell>
          <cell r="B16" t="str">
            <v>кг</v>
          </cell>
          <cell r="C16">
            <v>203.5</v>
          </cell>
          <cell r="E16">
            <v>14.8</v>
          </cell>
          <cell r="F16">
            <v>185</v>
          </cell>
          <cell r="G16">
            <v>1</v>
          </cell>
          <cell r="H16">
            <v>14.8</v>
          </cell>
          <cell r="I16">
            <v>0</v>
          </cell>
          <cell r="K16">
            <v>218.3</v>
          </cell>
          <cell r="L16">
            <v>2.96</v>
          </cell>
          <cell r="P16">
            <v>136.25</v>
          </cell>
          <cell r="Q16">
            <v>136.25</v>
          </cell>
          <cell r="R16">
            <v>14.98</v>
          </cell>
          <cell r="S16">
            <v>8.14</v>
          </cell>
          <cell r="T16">
            <v>1.48</v>
          </cell>
          <cell r="V16">
            <v>0</v>
          </cell>
          <cell r="W16">
            <v>3.7</v>
          </cell>
          <cell r="X16">
            <v>0</v>
          </cell>
        </row>
        <row r="17">
          <cell r="A17" t="str">
            <v>Жар-мени с картофелем и сочной грудинкой. ВЕС  ПОКОМ</v>
          </cell>
          <cell r="B17" t="str">
            <v>кг</v>
          </cell>
          <cell r="C17">
            <v>83.8</v>
          </cell>
          <cell r="E17">
            <v>14.4</v>
          </cell>
          <cell r="F17">
            <v>69.400000000000006</v>
          </cell>
          <cell r="G17">
            <v>1</v>
          </cell>
          <cell r="H17">
            <v>20.9</v>
          </cell>
          <cell r="I17">
            <v>-6.4999999999999982</v>
          </cell>
          <cell r="K17">
            <v>241.5</v>
          </cell>
          <cell r="L17">
            <v>2.88</v>
          </cell>
          <cell r="P17">
            <v>107.95138888888889</v>
          </cell>
          <cell r="Q17">
            <v>107.95138888888889</v>
          </cell>
          <cell r="R17">
            <v>4.9000000000000004</v>
          </cell>
          <cell r="S17">
            <v>7.0400000000000009</v>
          </cell>
          <cell r="T17">
            <v>0.74</v>
          </cell>
          <cell r="V17">
            <v>0</v>
          </cell>
          <cell r="W17">
            <v>3.5</v>
          </cell>
          <cell r="X17">
            <v>0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220</v>
          </cell>
          <cell r="D18">
            <v>300</v>
          </cell>
          <cell r="E18">
            <v>132</v>
          </cell>
          <cell r="F18">
            <v>383</v>
          </cell>
          <cell r="G18">
            <v>0.25</v>
          </cell>
          <cell r="H18">
            <v>132</v>
          </cell>
          <cell r="I18">
            <v>0</v>
          </cell>
          <cell r="K18">
            <v>324</v>
          </cell>
          <cell r="L18">
            <v>26.4</v>
          </cell>
          <cell r="P18">
            <v>26.780303030303031</v>
          </cell>
          <cell r="Q18">
            <v>26.780303030303031</v>
          </cell>
          <cell r="R18">
            <v>28.6</v>
          </cell>
          <cell r="S18">
            <v>43.4</v>
          </cell>
          <cell r="T18">
            <v>20</v>
          </cell>
          <cell r="V18">
            <v>0</v>
          </cell>
          <cell r="W18">
            <v>12</v>
          </cell>
          <cell r="X18">
            <v>0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149</v>
          </cell>
          <cell r="D19">
            <v>264</v>
          </cell>
          <cell r="E19">
            <v>47</v>
          </cell>
          <cell r="F19">
            <v>317</v>
          </cell>
          <cell r="G19">
            <v>0.25</v>
          </cell>
          <cell r="H19">
            <v>47</v>
          </cell>
          <cell r="I19">
            <v>0</v>
          </cell>
          <cell r="K19">
            <v>0</v>
          </cell>
          <cell r="L19">
            <v>9.4</v>
          </cell>
          <cell r="P19">
            <v>33.723404255319146</v>
          </cell>
          <cell r="Q19">
            <v>33.723404255319146</v>
          </cell>
          <cell r="R19">
            <v>21.4</v>
          </cell>
          <cell r="S19">
            <v>38.4</v>
          </cell>
          <cell r="T19">
            <v>13.2</v>
          </cell>
          <cell r="U19" t="str">
            <v>увеличить продажи</v>
          </cell>
          <cell r="V19">
            <v>0</v>
          </cell>
          <cell r="W19">
            <v>12</v>
          </cell>
          <cell r="X19">
            <v>0</v>
          </cell>
        </row>
        <row r="20">
          <cell r="A20" t="str">
            <v>Мини-сосиски в тесте "Фрайпики" 1,8кг ВЕС,  ПОКОМ</v>
          </cell>
          <cell r="B20" t="str">
            <v>кг</v>
          </cell>
          <cell r="C20">
            <v>1.8</v>
          </cell>
          <cell r="F20">
            <v>1.8</v>
          </cell>
          <cell r="G20">
            <v>0</v>
          </cell>
          <cell r="H20">
            <v>1.8</v>
          </cell>
          <cell r="I20">
            <v>-1.8</v>
          </cell>
          <cell r="K20">
            <v>0</v>
          </cell>
          <cell r="L20">
            <v>0</v>
          </cell>
          <cell r="P20" t="e">
            <v>#DIV/0!</v>
          </cell>
          <cell r="Q20" t="e">
            <v>#DIV/0!</v>
          </cell>
          <cell r="R20">
            <v>1.08</v>
          </cell>
          <cell r="S20">
            <v>0</v>
          </cell>
          <cell r="T20">
            <v>0</v>
          </cell>
          <cell r="U20" t="str">
            <v>устар.</v>
          </cell>
          <cell r="V20">
            <v>0</v>
          </cell>
          <cell r="W20">
            <v>0</v>
          </cell>
          <cell r="X20">
            <v>0</v>
          </cell>
        </row>
        <row r="21">
          <cell r="A21" t="str">
            <v>Мини-сосиски в тесте "Фрайпики" 3,7кг ВЕС,  ПОКОМ</v>
          </cell>
          <cell r="B21" t="str">
            <v>кг</v>
          </cell>
          <cell r="C21">
            <v>-3.5</v>
          </cell>
          <cell r="F21">
            <v>-3.5</v>
          </cell>
          <cell r="G21">
            <v>0</v>
          </cell>
          <cell r="I21">
            <v>0</v>
          </cell>
          <cell r="K21">
            <v>0</v>
          </cell>
          <cell r="L21">
            <v>0</v>
          </cell>
          <cell r="P21" t="e">
            <v>#DIV/0!</v>
          </cell>
          <cell r="Q21" t="e">
            <v>#DIV/0!</v>
          </cell>
          <cell r="R21">
            <v>0</v>
          </cell>
          <cell r="S21">
            <v>0</v>
          </cell>
          <cell r="T21">
            <v>0</v>
          </cell>
          <cell r="U21" t="str">
            <v>устар.</v>
          </cell>
          <cell r="V21">
            <v>0</v>
          </cell>
          <cell r="W21">
            <v>0</v>
          </cell>
          <cell r="X21">
            <v>0</v>
          </cell>
        </row>
        <row r="22">
          <cell r="A22" t="str">
            <v>Мини-сосиски в тесте "Фрайпики" 3,7кг ВЕС, ТМ Зареченские  ПОКОМ</v>
          </cell>
          <cell r="B22" t="str">
            <v>кг</v>
          </cell>
          <cell r="C22">
            <v>-3.6</v>
          </cell>
          <cell r="F22">
            <v>-3.6</v>
          </cell>
          <cell r="G22">
            <v>1</v>
          </cell>
          <cell r="I22">
            <v>0</v>
          </cell>
          <cell r="K22">
            <v>100</v>
          </cell>
          <cell r="L22">
            <v>0</v>
          </cell>
          <cell r="P22" t="e">
            <v>#DIV/0!</v>
          </cell>
          <cell r="Q22" t="e">
            <v>#DIV/0!</v>
          </cell>
          <cell r="R22">
            <v>0.72</v>
          </cell>
          <cell r="S22">
            <v>0</v>
          </cell>
          <cell r="T22">
            <v>0</v>
          </cell>
          <cell r="V22">
            <v>0</v>
          </cell>
          <cell r="W22">
            <v>3.7</v>
          </cell>
          <cell r="X22">
            <v>0</v>
          </cell>
        </row>
        <row r="23">
          <cell r="A23" t="str">
            <v>Мини-сосиски в тесте Фрайпики 1,8кг ВЕС ТМ Зареченские  Поком</v>
          </cell>
          <cell r="B23" t="str">
            <v>кг</v>
          </cell>
          <cell r="C23">
            <v>5.3</v>
          </cell>
          <cell r="F23">
            <v>5.3</v>
          </cell>
          <cell r="G23">
            <v>1</v>
          </cell>
          <cell r="H23">
            <v>5.4</v>
          </cell>
          <cell r="I23">
            <v>-5.4</v>
          </cell>
          <cell r="K23">
            <v>151.20000000000002</v>
          </cell>
          <cell r="L23">
            <v>0</v>
          </cell>
          <cell r="P23" t="e">
            <v>#DIV/0!</v>
          </cell>
          <cell r="Q23" t="e">
            <v>#DIV/0!</v>
          </cell>
          <cell r="R23">
            <v>6.8400000000000007</v>
          </cell>
          <cell r="S23">
            <v>0</v>
          </cell>
          <cell r="T23">
            <v>0</v>
          </cell>
          <cell r="V23">
            <v>0</v>
          </cell>
          <cell r="W23">
            <v>1.8</v>
          </cell>
          <cell r="X23">
            <v>0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402</v>
          </cell>
          <cell r="D24">
            <v>504</v>
          </cell>
          <cell r="E24">
            <v>198</v>
          </cell>
          <cell r="F24">
            <v>629</v>
          </cell>
          <cell r="G24">
            <v>0.25</v>
          </cell>
          <cell r="H24">
            <v>206</v>
          </cell>
          <cell r="I24">
            <v>-8</v>
          </cell>
          <cell r="K24">
            <v>0</v>
          </cell>
          <cell r="L24">
            <v>39.6</v>
          </cell>
          <cell r="P24">
            <v>15.883838383838384</v>
          </cell>
          <cell r="Q24">
            <v>15.883838383838384</v>
          </cell>
          <cell r="R24">
            <v>48.6</v>
          </cell>
          <cell r="S24">
            <v>76.400000000000006</v>
          </cell>
          <cell r="T24">
            <v>43.2</v>
          </cell>
          <cell r="V24">
            <v>0</v>
          </cell>
          <cell r="W24">
            <v>12</v>
          </cell>
          <cell r="X24">
            <v>0</v>
          </cell>
        </row>
        <row r="25">
          <cell r="A25" t="str">
            <v>Наггетсы Нагетосы Сочная курочка в хруст панир со сметаной и зеленью ТМ Горячая штучка 0,25 ПОКОМ</v>
          </cell>
          <cell r="B25" t="str">
            <v>шт</v>
          </cell>
          <cell r="C25">
            <v>9</v>
          </cell>
          <cell r="D25">
            <v>618</v>
          </cell>
          <cell r="F25">
            <v>627</v>
          </cell>
          <cell r="G25">
            <v>0.25</v>
          </cell>
          <cell r="H25">
            <v>18</v>
          </cell>
          <cell r="I25">
            <v>-18</v>
          </cell>
          <cell r="K25">
            <v>0</v>
          </cell>
          <cell r="L25">
            <v>0</v>
          </cell>
          <cell r="P25" t="e">
            <v>#DIV/0!</v>
          </cell>
          <cell r="Q25" t="e">
            <v>#DIV/0!</v>
          </cell>
          <cell r="R25">
            <v>12</v>
          </cell>
          <cell r="S25">
            <v>89.4</v>
          </cell>
          <cell r="T25">
            <v>0</v>
          </cell>
          <cell r="V25">
            <v>0</v>
          </cell>
          <cell r="W25">
            <v>6</v>
          </cell>
          <cell r="X25">
            <v>0</v>
          </cell>
        </row>
        <row r="26">
          <cell r="A26" t="str">
            <v>Наггетсы Нагетосы Сочная курочка со сладкой паприкой ТМ Горячая штучка ф/в 0,25 кг  ПОКОМ</v>
          </cell>
          <cell r="B26" t="str">
            <v>шт</v>
          </cell>
          <cell r="D26">
            <v>6</v>
          </cell>
          <cell r="F26">
            <v>6</v>
          </cell>
          <cell r="G26">
            <v>0.25</v>
          </cell>
          <cell r="H26">
            <v>1</v>
          </cell>
          <cell r="I26">
            <v>-1</v>
          </cell>
          <cell r="K26">
            <v>168</v>
          </cell>
          <cell r="L26">
            <v>0</v>
          </cell>
          <cell r="P26" t="e">
            <v>#DIV/0!</v>
          </cell>
          <cell r="Q26" t="e">
            <v>#DIV/0!</v>
          </cell>
          <cell r="R26">
            <v>0</v>
          </cell>
          <cell r="S26">
            <v>79.2</v>
          </cell>
          <cell r="T26">
            <v>0</v>
          </cell>
          <cell r="U26" t="str">
            <v>Вояж-МАНГО</v>
          </cell>
          <cell r="V26">
            <v>0</v>
          </cell>
          <cell r="W26">
            <v>6</v>
          </cell>
          <cell r="X26">
            <v>0</v>
          </cell>
        </row>
        <row r="27">
          <cell r="A27" t="str">
            <v>Наггетсы Нагетосы Сочная курочка ТМ Горячая штучка 0,25 кг зам  ПОКОМ</v>
          </cell>
          <cell r="B27" t="str">
            <v>шт</v>
          </cell>
          <cell r="C27">
            <v>362</v>
          </cell>
          <cell r="D27">
            <v>1296</v>
          </cell>
          <cell r="E27">
            <v>177</v>
          </cell>
          <cell r="F27">
            <v>1422</v>
          </cell>
          <cell r="G27">
            <v>0.25</v>
          </cell>
          <cell r="H27">
            <v>177</v>
          </cell>
          <cell r="I27">
            <v>0</v>
          </cell>
          <cell r="K27">
            <v>0</v>
          </cell>
          <cell r="L27">
            <v>35.4</v>
          </cell>
          <cell r="P27">
            <v>40.16949152542373</v>
          </cell>
          <cell r="Q27">
            <v>40.16949152542373</v>
          </cell>
          <cell r="R27">
            <v>59.2</v>
          </cell>
          <cell r="S27">
            <v>186.8</v>
          </cell>
          <cell r="T27">
            <v>38</v>
          </cell>
          <cell r="U27" t="str">
            <v>увеличить продажи</v>
          </cell>
          <cell r="V27">
            <v>0</v>
          </cell>
          <cell r="W27">
            <v>6</v>
          </cell>
          <cell r="X27">
            <v>0</v>
          </cell>
        </row>
        <row r="28">
          <cell r="A28" t="str">
            <v>Наггетсы с индейкой 0,25кг ТМ Вязанка ТС Няняггетсы Сливушки НД2 замор.  ПОКОМ</v>
          </cell>
          <cell r="B28" t="str">
            <v>шт</v>
          </cell>
          <cell r="C28">
            <v>443</v>
          </cell>
          <cell r="D28">
            <v>288</v>
          </cell>
          <cell r="E28">
            <v>143</v>
          </cell>
          <cell r="F28">
            <v>529</v>
          </cell>
          <cell r="G28">
            <v>0.25</v>
          </cell>
          <cell r="H28">
            <v>148</v>
          </cell>
          <cell r="I28">
            <v>-5</v>
          </cell>
          <cell r="K28">
            <v>0</v>
          </cell>
          <cell r="L28">
            <v>28.6</v>
          </cell>
          <cell r="P28">
            <v>18.496503496503497</v>
          </cell>
          <cell r="Q28">
            <v>18.496503496503497</v>
          </cell>
          <cell r="R28">
            <v>48.2</v>
          </cell>
          <cell r="S28">
            <v>60.8</v>
          </cell>
          <cell r="T28">
            <v>20</v>
          </cell>
          <cell r="V28">
            <v>0</v>
          </cell>
          <cell r="W28">
            <v>12</v>
          </cell>
          <cell r="X28">
            <v>0</v>
          </cell>
        </row>
        <row r="29">
          <cell r="A29" t="str">
            <v>Наггетсы хрустящие п/ф ВЕС ПОКОМ</v>
          </cell>
          <cell r="B29" t="str">
            <v>кг</v>
          </cell>
          <cell r="C29">
            <v>-15</v>
          </cell>
          <cell r="F29">
            <v>-15</v>
          </cell>
          <cell r="G29">
            <v>0</v>
          </cell>
          <cell r="I29">
            <v>0</v>
          </cell>
          <cell r="K29">
            <v>0</v>
          </cell>
          <cell r="L29">
            <v>0</v>
          </cell>
          <cell r="P29" t="e">
            <v>#DIV/0!</v>
          </cell>
          <cell r="Q29" t="e">
            <v>#DIV/0!</v>
          </cell>
          <cell r="R29">
            <v>17</v>
          </cell>
          <cell r="S29">
            <v>4.5999999999999996</v>
          </cell>
          <cell r="T29">
            <v>0</v>
          </cell>
          <cell r="U29" t="str">
            <v>устар.</v>
          </cell>
          <cell r="V29">
            <v>0</v>
          </cell>
          <cell r="W29">
            <v>0</v>
          </cell>
          <cell r="X29">
            <v>0</v>
          </cell>
        </row>
        <row r="30">
          <cell r="A30" t="str">
            <v>Наггетсы Хрустящие ТМ Зареченские ТС Зареченские продукты. Поком</v>
          </cell>
          <cell r="B30" t="str">
            <v>кг</v>
          </cell>
          <cell r="C30">
            <v>219.6</v>
          </cell>
          <cell r="E30">
            <v>83</v>
          </cell>
          <cell r="F30">
            <v>74.599999999999994</v>
          </cell>
          <cell r="G30">
            <v>1</v>
          </cell>
          <cell r="H30">
            <v>87</v>
          </cell>
          <cell r="I30">
            <v>-4</v>
          </cell>
          <cell r="K30">
            <v>0</v>
          </cell>
          <cell r="L30">
            <v>16.600000000000001</v>
          </cell>
          <cell r="M30">
            <v>141.20000000000002</v>
          </cell>
          <cell r="P30">
            <v>13</v>
          </cell>
          <cell r="Q30">
            <v>4.4939759036144569</v>
          </cell>
          <cell r="R30">
            <v>0</v>
          </cell>
          <cell r="S30">
            <v>19.399999999999999</v>
          </cell>
          <cell r="T30">
            <v>16</v>
          </cell>
          <cell r="U30" t="str">
            <v>пересорт!!!</v>
          </cell>
          <cell r="V30">
            <v>141.20000000000002</v>
          </cell>
          <cell r="W30">
            <v>6</v>
          </cell>
          <cell r="X30">
            <v>24</v>
          </cell>
        </row>
        <row r="31">
          <cell r="A31" t="str">
            <v>Нагетосы Сочная курочка в хрустящей панировке Наггетсы ГШ Фикс.вес 0,25 Лоток Горячая штучка Поком</v>
          </cell>
          <cell r="B31" t="str">
            <v>шт</v>
          </cell>
          <cell r="C31">
            <v>6</v>
          </cell>
          <cell r="F31">
            <v>6</v>
          </cell>
          <cell r="G31">
            <v>0.25</v>
          </cell>
          <cell r="I31">
            <v>0</v>
          </cell>
          <cell r="K31">
            <v>324</v>
          </cell>
          <cell r="L31">
            <v>0</v>
          </cell>
          <cell r="P31" t="e">
            <v>#DIV/0!</v>
          </cell>
          <cell r="Q31" t="e">
            <v>#DIV/0!</v>
          </cell>
          <cell r="R31">
            <v>0</v>
          </cell>
          <cell r="S31">
            <v>138</v>
          </cell>
          <cell r="T31">
            <v>0</v>
          </cell>
          <cell r="U31" t="str">
            <v>Вояж-МАНГО</v>
          </cell>
          <cell r="V31">
            <v>0</v>
          </cell>
          <cell r="W31">
            <v>6</v>
          </cell>
          <cell r="X31">
            <v>0</v>
          </cell>
        </row>
        <row r="32">
          <cell r="A32" t="str">
            <v>Пекерсы с индейкой в сливочном соусе ТМ Горячая штучка 0,25 кг зам  ПОКОМ</v>
          </cell>
          <cell r="B32" t="str">
            <v>шт</v>
          </cell>
          <cell r="C32">
            <v>131</v>
          </cell>
          <cell r="E32">
            <v>75</v>
          </cell>
          <cell r="F32">
            <v>54</v>
          </cell>
          <cell r="G32">
            <v>0.25</v>
          </cell>
          <cell r="H32">
            <v>72</v>
          </cell>
          <cell r="I32">
            <v>3</v>
          </cell>
          <cell r="K32">
            <v>204</v>
          </cell>
          <cell r="L32">
            <v>15</v>
          </cell>
          <cell r="P32">
            <v>17.2</v>
          </cell>
          <cell r="Q32">
            <v>17.2</v>
          </cell>
          <cell r="R32">
            <v>9.6</v>
          </cell>
          <cell r="S32">
            <v>10.8</v>
          </cell>
          <cell r="T32">
            <v>13.8</v>
          </cell>
          <cell r="V32">
            <v>0</v>
          </cell>
          <cell r="W32">
            <v>12</v>
          </cell>
          <cell r="X32">
            <v>0</v>
          </cell>
        </row>
        <row r="33">
          <cell r="A33" t="str">
            <v>Пельмени Grandmeni с говядиной в сливочном соусе ТМ Горячая штучка флоупак сфера 0,75 кг.  ПОКОМ</v>
          </cell>
          <cell r="B33" t="str">
            <v>шт</v>
          </cell>
          <cell r="C33">
            <v>101</v>
          </cell>
          <cell r="D33">
            <v>80</v>
          </cell>
          <cell r="E33">
            <v>31</v>
          </cell>
          <cell r="F33">
            <v>150</v>
          </cell>
          <cell r="G33">
            <v>0.75</v>
          </cell>
          <cell r="H33">
            <v>31</v>
          </cell>
          <cell r="I33">
            <v>0</v>
          </cell>
          <cell r="K33">
            <v>0</v>
          </cell>
          <cell r="L33">
            <v>6.2</v>
          </cell>
          <cell r="P33">
            <v>24.193548387096772</v>
          </cell>
          <cell r="Q33">
            <v>24.193548387096772</v>
          </cell>
          <cell r="R33">
            <v>8</v>
          </cell>
          <cell r="S33">
            <v>15</v>
          </cell>
          <cell r="T33">
            <v>5.4</v>
          </cell>
          <cell r="V33">
            <v>0</v>
          </cell>
          <cell r="W33">
            <v>8</v>
          </cell>
          <cell r="X33">
            <v>0</v>
          </cell>
        </row>
        <row r="34">
          <cell r="A34" t="str">
            <v>Пельмени Grandmeni с говядиной и свининой Grandmeni 0,75 Сфера Горячая штучка  Поком</v>
          </cell>
          <cell r="B34" t="str">
            <v>шт</v>
          </cell>
          <cell r="D34">
            <v>8</v>
          </cell>
          <cell r="F34">
            <v>8</v>
          </cell>
          <cell r="G34">
            <v>0.75</v>
          </cell>
          <cell r="I34">
            <v>0</v>
          </cell>
          <cell r="K34">
            <v>160</v>
          </cell>
          <cell r="L34">
            <v>0</v>
          </cell>
          <cell r="P34" t="e">
            <v>#DIV/0!</v>
          </cell>
          <cell r="Q34" t="e">
            <v>#DIV/0!</v>
          </cell>
          <cell r="R34">
            <v>0</v>
          </cell>
          <cell r="S34">
            <v>8</v>
          </cell>
          <cell r="T34">
            <v>0</v>
          </cell>
          <cell r="U34" t="str">
            <v>Вояж-МАНГО</v>
          </cell>
          <cell r="V34">
            <v>0</v>
          </cell>
          <cell r="W34">
            <v>8</v>
          </cell>
          <cell r="X34">
            <v>0</v>
          </cell>
        </row>
        <row r="35">
          <cell r="A35" t="str">
            <v>Пельмени Grandmeni с говядиной ТМ Горячая штучка флоупак сфера 0,75 кг. ПОКОМ</v>
          </cell>
          <cell r="B35" t="str">
            <v>шт</v>
          </cell>
          <cell r="C35">
            <v>99</v>
          </cell>
          <cell r="D35">
            <v>88</v>
          </cell>
          <cell r="E35">
            <v>38</v>
          </cell>
          <cell r="F35">
            <v>148</v>
          </cell>
          <cell r="G35">
            <v>0.75</v>
          </cell>
          <cell r="H35">
            <v>38</v>
          </cell>
          <cell r="I35">
            <v>0</v>
          </cell>
          <cell r="K35">
            <v>192</v>
          </cell>
          <cell r="L35">
            <v>7.6</v>
          </cell>
          <cell r="P35">
            <v>44.736842105263158</v>
          </cell>
          <cell r="Q35">
            <v>44.736842105263158</v>
          </cell>
          <cell r="R35">
            <v>8</v>
          </cell>
          <cell r="S35">
            <v>15.4</v>
          </cell>
          <cell r="T35">
            <v>7.2</v>
          </cell>
          <cell r="V35">
            <v>0</v>
          </cell>
          <cell r="W35">
            <v>8</v>
          </cell>
          <cell r="X35">
            <v>0</v>
          </cell>
        </row>
        <row r="36">
          <cell r="A36" t="str">
            <v>Пельмени Grandmeni со сливочным маслом Горячая штучка 0,75 кг ПОКОМ</v>
          </cell>
          <cell r="B36" t="str">
            <v>шт</v>
          </cell>
          <cell r="C36">
            <v>98</v>
          </cell>
          <cell r="D36">
            <v>88</v>
          </cell>
          <cell r="E36">
            <v>29</v>
          </cell>
          <cell r="F36">
            <v>155</v>
          </cell>
          <cell r="G36">
            <v>0.75</v>
          </cell>
          <cell r="H36">
            <v>29</v>
          </cell>
          <cell r="I36">
            <v>0</v>
          </cell>
          <cell r="K36">
            <v>0</v>
          </cell>
          <cell r="L36">
            <v>5.8</v>
          </cell>
          <cell r="P36">
            <v>26.724137931034484</v>
          </cell>
          <cell r="Q36">
            <v>26.724137931034484</v>
          </cell>
          <cell r="R36">
            <v>8</v>
          </cell>
          <cell r="S36">
            <v>15.6</v>
          </cell>
          <cell r="T36">
            <v>5.8</v>
          </cell>
          <cell r="V36">
            <v>0</v>
          </cell>
          <cell r="W36">
            <v>8</v>
          </cell>
          <cell r="X36">
            <v>0</v>
          </cell>
        </row>
        <row r="37">
          <cell r="A37" t="str">
            <v>Пельмени Бигбули #МЕГАВКУСИЩЕ с сочной грудинкой ТМ Горячая шту БУЛЬМЕНИ ТС Бигбули  сфера 0,9 ПОКОМ</v>
          </cell>
          <cell r="B37" t="str">
            <v>шт</v>
          </cell>
          <cell r="C37">
            <v>110</v>
          </cell>
          <cell r="D37">
            <v>72</v>
          </cell>
          <cell r="E37">
            <v>81</v>
          </cell>
          <cell r="F37">
            <v>100</v>
          </cell>
          <cell r="G37">
            <v>0.9</v>
          </cell>
          <cell r="H37">
            <v>81</v>
          </cell>
          <cell r="I37">
            <v>0</v>
          </cell>
          <cell r="K37">
            <v>40</v>
          </cell>
          <cell r="L37">
            <v>16.2</v>
          </cell>
          <cell r="M37">
            <v>70.599999999999994</v>
          </cell>
          <cell r="P37">
            <v>13</v>
          </cell>
          <cell r="Q37">
            <v>8.6419753086419764</v>
          </cell>
          <cell r="R37">
            <v>8</v>
          </cell>
          <cell r="S37">
            <v>14.8</v>
          </cell>
          <cell r="T37">
            <v>14.8</v>
          </cell>
          <cell r="V37">
            <v>63.54</v>
          </cell>
          <cell r="W37">
            <v>8</v>
          </cell>
          <cell r="X37">
            <v>9</v>
          </cell>
        </row>
        <row r="38">
          <cell r="A38" t="str">
            <v>Пельмени Бигбули #МЕГАВКУСИЩЕ с сочной грудинкой ТМ Горячая штучка ТС Бигбули  сфера 0,43  ПОКОМ</v>
          </cell>
          <cell r="B38" t="str">
            <v>шт</v>
          </cell>
          <cell r="D38">
            <v>112</v>
          </cell>
          <cell r="F38">
            <v>112</v>
          </cell>
          <cell r="G38">
            <v>0.43</v>
          </cell>
          <cell r="I38">
            <v>0</v>
          </cell>
          <cell r="K38">
            <v>0</v>
          </cell>
          <cell r="L38">
            <v>0</v>
          </cell>
          <cell r="P38" t="e">
            <v>#DIV/0!</v>
          </cell>
          <cell r="Q38" t="e">
            <v>#DIV/0!</v>
          </cell>
          <cell r="R38">
            <v>3.2</v>
          </cell>
          <cell r="S38">
            <v>16</v>
          </cell>
          <cell r="T38">
            <v>0</v>
          </cell>
          <cell r="V38">
            <v>0</v>
          </cell>
          <cell r="W38">
            <v>16</v>
          </cell>
          <cell r="X38">
            <v>0</v>
          </cell>
        </row>
        <row r="39">
          <cell r="A39" t="str">
            <v>Пельмени Бигбули с мясом, Горячая штучка 0,9кг  ПОКОМ</v>
          </cell>
          <cell r="B39" t="str">
            <v>шт</v>
          </cell>
          <cell r="C39">
            <v>180</v>
          </cell>
          <cell r="D39">
            <v>24</v>
          </cell>
          <cell r="E39">
            <v>83</v>
          </cell>
          <cell r="F39">
            <v>116</v>
          </cell>
          <cell r="G39">
            <v>0.9</v>
          </cell>
          <cell r="H39">
            <v>83</v>
          </cell>
          <cell r="I39">
            <v>0</v>
          </cell>
          <cell r="K39">
            <v>0</v>
          </cell>
          <cell r="L39">
            <v>16.600000000000001</v>
          </cell>
          <cell r="M39">
            <v>99.800000000000011</v>
          </cell>
          <cell r="P39">
            <v>13</v>
          </cell>
          <cell r="Q39">
            <v>6.9879518072289146</v>
          </cell>
          <cell r="R39">
            <v>4.4000000000000004</v>
          </cell>
          <cell r="S39">
            <v>17.600000000000001</v>
          </cell>
          <cell r="T39">
            <v>13.4</v>
          </cell>
          <cell r="V39">
            <v>89.820000000000007</v>
          </cell>
          <cell r="W39">
            <v>8</v>
          </cell>
          <cell r="X39">
            <v>13</v>
          </cell>
        </row>
        <row r="40">
          <cell r="A40" t="str">
            <v>Пельмени Бигбули с мясом, Горячая штучка сфера 0,43 кг  ПОКОМ</v>
          </cell>
          <cell r="B40" t="str">
            <v>шт</v>
          </cell>
          <cell r="D40">
            <v>16</v>
          </cell>
          <cell r="F40">
            <v>16</v>
          </cell>
          <cell r="G40">
            <v>0.43</v>
          </cell>
          <cell r="I40">
            <v>0</v>
          </cell>
          <cell r="K40">
            <v>80</v>
          </cell>
          <cell r="L40">
            <v>0</v>
          </cell>
          <cell r="P40" t="e">
            <v>#DIV/0!</v>
          </cell>
          <cell r="Q40" t="e">
            <v>#DIV/0!</v>
          </cell>
          <cell r="R40">
            <v>0</v>
          </cell>
          <cell r="S40">
            <v>0</v>
          </cell>
          <cell r="T40">
            <v>0</v>
          </cell>
          <cell r="V40">
            <v>0</v>
          </cell>
          <cell r="W40">
            <v>16</v>
          </cell>
          <cell r="X40">
            <v>0</v>
          </cell>
        </row>
        <row r="41">
          <cell r="A41" t="str">
            <v>Пельмени Бигбули со слив.маслом 0,9 кг   Поком</v>
          </cell>
          <cell r="B41" t="str">
            <v>шт</v>
          </cell>
          <cell r="C41">
            <v>186</v>
          </cell>
          <cell r="D41">
            <v>128</v>
          </cell>
          <cell r="E41">
            <v>115</v>
          </cell>
          <cell r="F41">
            <v>188</v>
          </cell>
          <cell r="G41">
            <v>0.9</v>
          </cell>
          <cell r="H41">
            <v>115</v>
          </cell>
          <cell r="I41">
            <v>0</v>
          </cell>
          <cell r="K41">
            <v>0</v>
          </cell>
          <cell r="L41">
            <v>23</v>
          </cell>
          <cell r="M41">
            <v>111</v>
          </cell>
          <cell r="P41">
            <v>13</v>
          </cell>
          <cell r="Q41">
            <v>8.1739130434782616</v>
          </cell>
          <cell r="R41">
            <v>23.6</v>
          </cell>
          <cell r="S41">
            <v>27.6</v>
          </cell>
          <cell r="T41">
            <v>15.4</v>
          </cell>
          <cell r="V41">
            <v>99.9</v>
          </cell>
          <cell r="W41">
            <v>8</v>
          </cell>
          <cell r="X41">
            <v>14</v>
          </cell>
        </row>
        <row r="42">
          <cell r="A42" t="str">
            <v>Пельмени Бигбули со сливочным маслом ТМ Горячая штучка ТС Бигбули ГШ флоу-пак сфера 0,43 УВС.  ПОКОМ</v>
          </cell>
          <cell r="B42" t="str">
            <v>шт</v>
          </cell>
          <cell r="C42">
            <v>307</v>
          </cell>
          <cell r="D42">
            <v>16</v>
          </cell>
          <cell r="E42">
            <v>24</v>
          </cell>
          <cell r="F42">
            <v>198</v>
          </cell>
          <cell r="G42">
            <v>0.43</v>
          </cell>
          <cell r="H42">
            <v>24</v>
          </cell>
          <cell r="I42">
            <v>0</v>
          </cell>
          <cell r="K42">
            <v>0</v>
          </cell>
          <cell r="L42">
            <v>4.8</v>
          </cell>
          <cell r="P42">
            <v>41.25</v>
          </cell>
          <cell r="Q42">
            <v>41.25</v>
          </cell>
          <cell r="R42">
            <v>3.6</v>
          </cell>
          <cell r="S42">
            <v>18.399999999999999</v>
          </cell>
          <cell r="T42">
            <v>1.6</v>
          </cell>
          <cell r="U42" t="str">
            <v>пересорт!!!</v>
          </cell>
          <cell r="V42">
            <v>0</v>
          </cell>
          <cell r="W42">
            <v>16</v>
          </cell>
          <cell r="X42">
            <v>0</v>
          </cell>
        </row>
        <row r="43">
          <cell r="A43" t="str">
            <v>Пельмени Бугбули со сливочным маслом ТМ Горячая штучка БУЛЬМЕНИ 0,43 кг  ПОКОМ</v>
          </cell>
          <cell r="B43" t="str">
            <v>шт</v>
          </cell>
          <cell r="C43">
            <v>-98</v>
          </cell>
          <cell r="F43">
            <v>-98</v>
          </cell>
          <cell r="G43">
            <v>0</v>
          </cell>
          <cell r="I43">
            <v>0</v>
          </cell>
          <cell r="K43">
            <v>0</v>
          </cell>
          <cell r="L43">
            <v>0</v>
          </cell>
          <cell r="P43" t="e">
            <v>#DIV/0!</v>
          </cell>
          <cell r="Q43" t="e">
            <v>#DIV/0!</v>
          </cell>
          <cell r="R43">
            <v>3.4</v>
          </cell>
          <cell r="S43">
            <v>16</v>
          </cell>
          <cell r="T43">
            <v>0</v>
          </cell>
          <cell r="U43" t="str">
            <v>устар.</v>
          </cell>
          <cell r="V43">
            <v>0</v>
          </cell>
          <cell r="W43">
            <v>0</v>
          </cell>
          <cell r="X43">
            <v>0</v>
          </cell>
        </row>
        <row r="44">
          <cell r="A44" t="str">
            <v>Пельмени Бульмени с говядиной и свининой Горячая шт. 0,9 кг  ПОКОМ</v>
          </cell>
          <cell r="B44" t="str">
            <v>шт</v>
          </cell>
          <cell r="C44">
            <v>499</v>
          </cell>
          <cell r="D44">
            <v>392</v>
          </cell>
          <cell r="E44">
            <v>166</v>
          </cell>
          <cell r="F44">
            <v>703</v>
          </cell>
          <cell r="G44">
            <v>0.9</v>
          </cell>
          <cell r="H44">
            <v>166</v>
          </cell>
          <cell r="I44">
            <v>0</v>
          </cell>
          <cell r="K44">
            <v>0</v>
          </cell>
          <cell r="L44">
            <v>33.200000000000003</v>
          </cell>
          <cell r="P44">
            <v>21.174698795180721</v>
          </cell>
          <cell r="Q44">
            <v>21.174698795180721</v>
          </cell>
          <cell r="R44">
            <v>11.8</v>
          </cell>
          <cell r="S44">
            <v>74.2</v>
          </cell>
          <cell r="T44">
            <v>32.200000000000003</v>
          </cell>
          <cell r="V44">
            <v>0</v>
          </cell>
          <cell r="W44">
            <v>8</v>
          </cell>
          <cell r="X44">
            <v>0</v>
          </cell>
        </row>
        <row r="45">
          <cell r="A45" t="str">
            <v>Пельмени Бульмени с говядиной и свининой Горячая штучка 0,43  ПОКОМ</v>
          </cell>
          <cell r="B45" t="str">
            <v>шт</v>
          </cell>
          <cell r="C45">
            <v>82</v>
          </cell>
          <cell r="D45">
            <v>128</v>
          </cell>
          <cell r="E45">
            <v>25</v>
          </cell>
          <cell r="F45">
            <v>174</v>
          </cell>
          <cell r="G45">
            <v>0.43</v>
          </cell>
          <cell r="H45">
            <v>23</v>
          </cell>
          <cell r="I45">
            <v>2</v>
          </cell>
          <cell r="K45">
            <v>0</v>
          </cell>
          <cell r="L45">
            <v>5</v>
          </cell>
          <cell r="P45">
            <v>34.799999999999997</v>
          </cell>
          <cell r="Q45">
            <v>34.799999999999997</v>
          </cell>
          <cell r="R45">
            <v>6.8</v>
          </cell>
          <cell r="S45">
            <v>19.600000000000001</v>
          </cell>
          <cell r="T45">
            <v>5.6</v>
          </cell>
          <cell r="V45">
            <v>0</v>
          </cell>
          <cell r="W45">
            <v>16</v>
          </cell>
          <cell r="X45">
            <v>0</v>
          </cell>
        </row>
        <row r="46">
          <cell r="A46" t="str">
            <v>Пельмени Бульмени с говядиной и свининой Наваристые Горячая штучка ВЕС  ПОКОМ</v>
          </cell>
          <cell r="B46" t="str">
            <v>кг</v>
          </cell>
          <cell r="C46">
            <v>302.8</v>
          </cell>
          <cell r="D46">
            <v>535</v>
          </cell>
          <cell r="E46">
            <v>220</v>
          </cell>
          <cell r="F46">
            <v>507.8</v>
          </cell>
          <cell r="G46">
            <v>1</v>
          </cell>
          <cell r="H46">
            <v>225</v>
          </cell>
          <cell r="I46">
            <v>-5</v>
          </cell>
          <cell r="K46">
            <v>0</v>
          </cell>
          <cell r="L46">
            <v>44</v>
          </cell>
          <cell r="M46">
            <v>64.199999999999989</v>
          </cell>
          <cell r="P46">
            <v>13</v>
          </cell>
          <cell r="Q46">
            <v>11.540909090909091</v>
          </cell>
          <cell r="R46">
            <v>50</v>
          </cell>
          <cell r="S46">
            <v>73.179999999999993</v>
          </cell>
          <cell r="T46">
            <v>43</v>
          </cell>
          <cell r="V46">
            <v>64.199999999999989</v>
          </cell>
          <cell r="W46">
            <v>5</v>
          </cell>
          <cell r="X46">
            <v>13</v>
          </cell>
        </row>
        <row r="47">
          <cell r="A47" t="str">
            <v>Пельмени Бульмени со сливочным маслом Горячая штучка 0,9 кг  ПОКОМ</v>
          </cell>
          <cell r="B47" t="str">
            <v>шт</v>
          </cell>
          <cell r="C47">
            <v>398</v>
          </cell>
          <cell r="D47">
            <v>528</v>
          </cell>
          <cell r="E47">
            <v>198</v>
          </cell>
          <cell r="F47">
            <v>634</v>
          </cell>
          <cell r="G47">
            <v>0.9</v>
          </cell>
          <cell r="H47">
            <v>199</v>
          </cell>
          <cell r="I47">
            <v>-1</v>
          </cell>
          <cell r="K47">
            <v>0</v>
          </cell>
          <cell r="L47">
            <v>39.6</v>
          </cell>
          <cell r="P47">
            <v>16.01010101010101</v>
          </cell>
          <cell r="Q47">
            <v>16.01010101010101</v>
          </cell>
          <cell r="R47">
            <v>36.4</v>
          </cell>
          <cell r="S47">
            <v>79.2</v>
          </cell>
          <cell r="T47">
            <v>33.200000000000003</v>
          </cell>
          <cell r="V47">
            <v>0</v>
          </cell>
          <cell r="W47">
            <v>8</v>
          </cell>
          <cell r="X47">
            <v>0</v>
          </cell>
        </row>
        <row r="48">
          <cell r="A48" t="str">
            <v>Пельмени Бульмени со сливочным маслом ТМ Горячая шт. 0,43 кг  ПОКОМ</v>
          </cell>
          <cell r="B48" t="str">
            <v>шт</v>
          </cell>
          <cell r="C48">
            <v>58</v>
          </cell>
          <cell r="D48">
            <v>128</v>
          </cell>
          <cell r="E48">
            <v>34</v>
          </cell>
          <cell r="F48">
            <v>142</v>
          </cell>
          <cell r="G48">
            <v>0.43</v>
          </cell>
          <cell r="H48">
            <v>34</v>
          </cell>
          <cell r="I48">
            <v>0</v>
          </cell>
          <cell r="K48">
            <v>0</v>
          </cell>
          <cell r="L48">
            <v>6.8</v>
          </cell>
          <cell r="P48">
            <v>20.882352941176471</v>
          </cell>
          <cell r="Q48">
            <v>20.882352941176471</v>
          </cell>
          <cell r="R48">
            <v>6.4</v>
          </cell>
          <cell r="S48">
            <v>17.2</v>
          </cell>
          <cell r="T48">
            <v>4.2</v>
          </cell>
          <cell r="V48">
            <v>0</v>
          </cell>
          <cell r="W48">
            <v>16</v>
          </cell>
          <cell r="X48">
            <v>0</v>
          </cell>
        </row>
        <row r="49">
          <cell r="A49" t="str">
            <v>Пельмени Левантские Особая без свинины 0,8 Сфера Особый рецепт  Поком</v>
          </cell>
          <cell r="B49" t="str">
            <v>шт</v>
          </cell>
          <cell r="D49">
            <v>8</v>
          </cell>
          <cell r="F49">
            <v>8</v>
          </cell>
          <cell r="G49">
            <v>0.8</v>
          </cell>
          <cell r="I49">
            <v>0</v>
          </cell>
          <cell r="K49">
            <v>0</v>
          </cell>
          <cell r="L49">
            <v>0</v>
          </cell>
          <cell r="P49" t="e">
            <v>#DIV/0!</v>
          </cell>
          <cell r="Q49" t="e">
            <v>#DIV/0!</v>
          </cell>
          <cell r="R49">
            <v>0</v>
          </cell>
          <cell r="S49">
            <v>8</v>
          </cell>
          <cell r="T49">
            <v>0</v>
          </cell>
          <cell r="U49" t="str">
            <v>Вояж-МАНГО</v>
          </cell>
          <cell r="V49">
            <v>0</v>
          </cell>
          <cell r="W49">
            <v>8</v>
          </cell>
          <cell r="X49">
            <v>0</v>
          </cell>
        </row>
        <row r="50">
          <cell r="A50" t="str">
            <v>Пельмени Мясорубские с рубленой грудинкой ТМ Стародворье фоу-пак классическая форма 0,7 кг.  Поком</v>
          </cell>
          <cell r="B50" t="str">
            <v>шт</v>
          </cell>
          <cell r="C50">
            <v>-1</v>
          </cell>
          <cell r="F50">
            <v>-1</v>
          </cell>
          <cell r="G50">
            <v>0.7</v>
          </cell>
          <cell r="I50">
            <v>0</v>
          </cell>
          <cell r="K50">
            <v>16</v>
          </cell>
          <cell r="L50">
            <v>0</v>
          </cell>
          <cell r="P50" t="e">
            <v>#DIV/0!</v>
          </cell>
          <cell r="Q50" t="e">
            <v>#DIV/0!</v>
          </cell>
          <cell r="R50">
            <v>0</v>
          </cell>
          <cell r="S50">
            <v>0.2</v>
          </cell>
          <cell r="T50">
            <v>0</v>
          </cell>
          <cell r="V50">
            <v>0</v>
          </cell>
          <cell r="W50">
            <v>8</v>
          </cell>
          <cell r="X50">
            <v>0</v>
          </cell>
        </row>
        <row r="51">
          <cell r="A51" t="str">
            <v>Пельмени Мясорубские ТМ Стародворье фоу-пак равиоли 0,7 кг.  Поком</v>
          </cell>
          <cell r="B51" t="str">
            <v>шт</v>
          </cell>
          <cell r="C51">
            <v>131</v>
          </cell>
          <cell r="D51">
            <v>192</v>
          </cell>
          <cell r="E51">
            <v>73</v>
          </cell>
          <cell r="F51">
            <v>221</v>
          </cell>
          <cell r="G51">
            <v>0.7</v>
          </cell>
          <cell r="H51">
            <v>73</v>
          </cell>
          <cell r="I51">
            <v>0</v>
          </cell>
          <cell r="K51">
            <v>0</v>
          </cell>
          <cell r="L51">
            <v>14.6</v>
          </cell>
          <cell r="P51">
            <v>15.136986301369863</v>
          </cell>
          <cell r="Q51">
            <v>15.136986301369863</v>
          </cell>
          <cell r="R51">
            <v>14</v>
          </cell>
          <cell r="S51">
            <v>28.2</v>
          </cell>
          <cell r="T51">
            <v>15.2</v>
          </cell>
          <cell r="V51">
            <v>0</v>
          </cell>
          <cell r="W51">
            <v>8</v>
          </cell>
          <cell r="X51">
            <v>0</v>
          </cell>
        </row>
        <row r="52">
          <cell r="A52" t="str">
            <v>Пельмени отборные  с говядиной и свининой 0,43кг ушко  Поком</v>
          </cell>
          <cell r="B52" t="str">
            <v>шт</v>
          </cell>
          <cell r="C52">
            <v>56</v>
          </cell>
          <cell r="D52">
            <v>96</v>
          </cell>
          <cell r="E52">
            <v>4</v>
          </cell>
          <cell r="F52">
            <v>148</v>
          </cell>
          <cell r="G52">
            <v>0.43</v>
          </cell>
          <cell r="H52">
            <v>4</v>
          </cell>
          <cell r="I52">
            <v>0</v>
          </cell>
          <cell r="K52">
            <v>0</v>
          </cell>
          <cell r="L52">
            <v>0.8</v>
          </cell>
          <cell r="P52">
            <v>185</v>
          </cell>
          <cell r="Q52">
            <v>185</v>
          </cell>
          <cell r="R52">
            <v>1</v>
          </cell>
          <cell r="S52">
            <v>13.4</v>
          </cell>
          <cell r="T52">
            <v>0</v>
          </cell>
          <cell r="U52" t="str">
            <v>увеличить продажи</v>
          </cell>
          <cell r="V52">
            <v>0</v>
          </cell>
          <cell r="W52">
            <v>16</v>
          </cell>
          <cell r="X52">
            <v>0</v>
          </cell>
        </row>
        <row r="53">
          <cell r="A53" t="str">
            <v>Пельмени Отборные из свинины и говядины 0,9 кг ТМ Стародворье ТС Медвежье ушко  ПОКОМ</v>
          </cell>
          <cell r="B53" t="str">
            <v>шт</v>
          </cell>
          <cell r="C53">
            <v>134</v>
          </cell>
          <cell r="D53">
            <v>352</v>
          </cell>
          <cell r="E53">
            <v>50</v>
          </cell>
          <cell r="F53">
            <v>423</v>
          </cell>
          <cell r="G53">
            <v>0.9</v>
          </cell>
          <cell r="H53">
            <v>48</v>
          </cell>
          <cell r="I53">
            <v>2</v>
          </cell>
          <cell r="K53">
            <v>0</v>
          </cell>
          <cell r="L53">
            <v>10</v>
          </cell>
          <cell r="P53">
            <v>42.3</v>
          </cell>
          <cell r="Q53">
            <v>42.3</v>
          </cell>
          <cell r="R53">
            <v>10.8</v>
          </cell>
          <cell r="S53">
            <v>53</v>
          </cell>
          <cell r="T53">
            <v>5.4</v>
          </cell>
          <cell r="U53" t="str">
            <v>увеличить продажи</v>
          </cell>
          <cell r="V53">
            <v>0</v>
          </cell>
          <cell r="W53">
            <v>8</v>
          </cell>
          <cell r="X53">
            <v>0</v>
          </cell>
        </row>
        <row r="54">
          <cell r="A54" t="str">
            <v>Пельмени отборные с говядиной 0,43кг Поком</v>
          </cell>
          <cell r="B54" t="str">
            <v>шт</v>
          </cell>
          <cell r="C54">
            <v>37</v>
          </cell>
          <cell r="D54">
            <v>96</v>
          </cell>
          <cell r="E54">
            <v>5</v>
          </cell>
          <cell r="F54">
            <v>128</v>
          </cell>
          <cell r="G54">
            <v>0.43</v>
          </cell>
          <cell r="H54">
            <v>5</v>
          </cell>
          <cell r="I54">
            <v>0</v>
          </cell>
          <cell r="K54">
            <v>80</v>
          </cell>
          <cell r="L54">
            <v>1</v>
          </cell>
          <cell r="P54">
            <v>208</v>
          </cell>
          <cell r="Q54">
            <v>208</v>
          </cell>
          <cell r="R54">
            <v>1.4</v>
          </cell>
          <cell r="S54">
            <v>13.8</v>
          </cell>
          <cell r="T54">
            <v>0.4</v>
          </cell>
          <cell r="V54">
            <v>0</v>
          </cell>
          <cell r="W54">
            <v>16</v>
          </cell>
          <cell r="X54">
            <v>0</v>
          </cell>
        </row>
        <row r="55">
          <cell r="A55" t="str">
            <v>Пельмени Отборные с говядиной 0,9 кг НОВА ТМ Стародворье ТС Медвежье ушко  ПОКОМ</v>
          </cell>
          <cell r="B55" t="str">
            <v>шт</v>
          </cell>
          <cell r="C55">
            <v>58</v>
          </cell>
          <cell r="D55">
            <v>360</v>
          </cell>
          <cell r="E55">
            <v>40</v>
          </cell>
          <cell r="F55">
            <v>374</v>
          </cell>
          <cell r="G55">
            <v>0.9</v>
          </cell>
          <cell r="H55">
            <v>40</v>
          </cell>
          <cell r="I55">
            <v>0</v>
          </cell>
          <cell r="K55">
            <v>0</v>
          </cell>
          <cell r="L55">
            <v>8</v>
          </cell>
          <cell r="P55">
            <v>46.75</v>
          </cell>
          <cell r="Q55">
            <v>46.75</v>
          </cell>
          <cell r="R55">
            <v>8.1999999999999993</v>
          </cell>
          <cell r="S55">
            <v>51.2</v>
          </cell>
          <cell r="T55">
            <v>3.8</v>
          </cell>
          <cell r="U55" t="str">
            <v>увеличить продажи</v>
          </cell>
          <cell r="V55">
            <v>0</v>
          </cell>
          <cell r="W55">
            <v>8</v>
          </cell>
          <cell r="X55">
            <v>0</v>
          </cell>
        </row>
        <row r="56">
          <cell r="A56" t="str">
            <v>Пельмени С говядиной и свининой, ВЕС, ТМ Славница сфера пуговки  ПОКОМ</v>
          </cell>
          <cell r="B56" t="str">
            <v>кг</v>
          </cell>
          <cell r="C56">
            <v>440</v>
          </cell>
          <cell r="E56">
            <v>160</v>
          </cell>
          <cell r="F56">
            <v>255</v>
          </cell>
          <cell r="G56">
            <v>1</v>
          </cell>
          <cell r="H56">
            <v>166</v>
          </cell>
          <cell r="I56">
            <v>-6</v>
          </cell>
          <cell r="K56">
            <v>0</v>
          </cell>
          <cell r="L56">
            <v>32</v>
          </cell>
          <cell r="M56">
            <v>161</v>
          </cell>
          <cell r="P56">
            <v>13</v>
          </cell>
          <cell r="Q56">
            <v>7.96875</v>
          </cell>
          <cell r="R56">
            <v>15</v>
          </cell>
          <cell r="S56">
            <v>28</v>
          </cell>
          <cell r="T56">
            <v>16</v>
          </cell>
          <cell r="V56">
            <v>161</v>
          </cell>
          <cell r="W56">
            <v>5</v>
          </cell>
          <cell r="X56">
            <v>32</v>
          </cell>
        </row>
        <row r="57">
          <cell r="A57" t="str">
            <v>Пельмени Со свининой и говядиной ТМ Особый рецепт Любимая ложка 1,0 кг  ПОКОМ</v>
          </cell>
          <cell r="B57" t="str">
            <v>шт</v>
          </cell>
          <cell r="D57">
            <v>5</v>
          </cell>
          <cell r="F57">
            <v>5</v>
          </cell>
          <cell r="G57">
            <v>1</v>
          </cell>
          <cell r="I57">
            <v>0</v>
          </cell>
          <cell r="K57">
            <v>0</v>
          </cell>
          <cell r="L57">
            <v>0</v>
          </cell>
          <cell r="P57" t="e">
            <v>#DIV/0!</v>
          </cell>
          <cell r="Q57" t="e">
            <v>#DIV/0!</v>
          </cell>
          <cell r="R57">
            <v>0</v>
          </cell>
          <cell r="S57">
            <v>10</v>
          </cell>
          <cell r="T57">
            <v>0</v>
          </cell>
          <cell r="U57" t="str">
            <v>Вояж-МАНГО</v>
          </cell>
          <cell r="V57">
            <v>0</v>
          </cell>
          <cell r="W57">
            <v>5</v>
          </cell>
          <cell r="X57">
            <v>0</v>
          </cell>
        </row>
        <row r="58">
          <cell r="A58" t="str">
            <v>Пельмени Сочные стародв. сфера 0,43кг  Поком</v>
          </cell>
          <cell r="B58" t="str">
            <v>шт</v>
          </cell>
          <cell r="C58">
            <v>37</v>
          </cell>
          <cell r="F58">
            <v>32</v>
          </cell>
          <cell r="G58">
            <v>0.43</v>
          </cell>
          <cell r="I58">
            <v>0</v>
          </cell>
          <cell r="K58">
            <v>160</v>
          </cell>
          <cell r="L58">
            <v>0</v>
          </cell>
          <cell r="P58" t="e">
            <v>#DIV/0!</v>
          </cell>
          <cell r="Q58" t="e">
            <v>#DIV/0!</v>
          </cell>
          <cell r="R58">
            <v>2</v>
          </cell>
          <cell r="S58">
            <v>1.6</v>
          </cell>
          <cell r="T58">
            <v>1</v>
          </cell>
          <cell r="V58">
            <v>0</v>
          </cell>
          <cell r="W58">
            <v>16</v>
          </cell>
          <cell r="X58">
            <v>0</v>
          </cell>
        </row>
        <row r="59">
          <cell r="A59" t="str">
            <v>Пельмени Сочные сфера 0,9 кг ТМ Стародворье ПОКОМ</v>
          </cell>
          <cell r="B59" t="str">
            <v>шт</v>
          </cell>
          <cell r="C59">
            <v>31</v>
          </cell>
          <cell r="D59">
            <v>88</v>
          </cell>
          <cell r="E59">
            <v>8</v>
          </cell>
          <cell r="F59">
            <v>109</v>
          </cell>
          <cell r="G59">
            <v>0.9</v>
          </cell>
          <cell r="H59">
            <v>8</v>
          </cell>
          <cell r="I59">
            <v>0</v>
          </cell>
          <cell r="K59">
            <v>0</v>
          </cell>
          <cell r="L59">
            <v>1.6</v>
          </cell>
          <cell r="P59">
            <v>68.125</v>
          </cell>
          <cell r="Q59">
            <v>68.125</v>
          </cell>
          <cell r="R59">
            <v>4.5999999999999996</v>
          </cell>
          <cell r="S59">
            <v>11.6</v>
          </cell>
          <cell r="T59">
            <v>0.8</v>
          </cell>
          <cell r="V59">
            <v>0</v>
          </cell>
          <cell r="W59">
            <v>8</v>
          </cell>
          <cell r="X59">
            <v>0</v>
          </cell>
        </row>
        <row r="60">
          <cell r="A60" t="str">
            <v>Пельмени Супермени с мясом, Горячая штучка 0,2кг    ПОКОМ</v>
          </cell>
          <cell r="B60" t="str">
            <v>шт</v>
          </cell>
          <cell r="D60">
            <v>12</v>
          </cell>
          <cell r="F60">
            <v>12</v>
          </cell>
          <cell r="G60">
            <v>0.2</v>
          </cell>
          <cell r="H60">
            <v>2</v>
          </cell>
          <cell r="I60">
            <v>-2</v>
          </cell>
          <cell r="K60">
            <v>24</v>
          </cell>
          <cell r="L60">
            <v>0</v>
          </cell>
          <cell r="P60" t="e">
            <v>#DIV/0!</v>
          </cell>
          <cell r="Q60" t="e">
            <v>#DIV/0!</v>
          </cell>
          <cell r="R60">
            <v>0</v>
          </cell>
          <cell r="S60">
            <v>12</v>
          </cell>
          <cell r="T60">
            <v>0</v>
          </cell>
          <cell r="U60" t="str">
            <v>Вояж-МАНГО</v>
          </cell>
          <cell r="V60">
            <v>0</v>
          </cell>
          <cell r="W60">
            <v>12</v>
          </cell>
          <cell r="X60">
            <v>0</v>
          </cell>
        </row>
        <row r="61">
          <cell r="A61" t="str">
            <v>Пельмени Супермени со сливочным маслом Супермени 0,2 Сфера Горячая штучка  Поком</v>
          </cell>
          <cell r="B61" t="str">
            <v>шт</v>
          </cell>
          <cell r="D61">
            <v>8</v>
          </cell>
          <cell r="F61">
            <v>8</v>
          </cell>
          <cell r="G61">
            <v>0.2</v>
          </cell>
          <cell r="I61">
            <v>0</v>
          </cell>
          <cell r="K61">
            <v>0</v>
          </cell>
          <cell r="L61">
            <v>0</v>
          </cell>
          <cell r="P61" t="e">
            <v>#DIV/0!</v>
          </cell>
          <cell r="Q61" t="e">
            <v>#DIV/0!</v>
          </cell>
          <cell r="R61">
            <v>0</v>
          </cell>
          <cell r="S61">
            <v>12.8</v>
          </cell>
          <cell r="T61">
            <v>0</v>
          </cell>
          <cell r="U61" t="str">
            <v>Вояж-МАНГО</v>
          </cell>
          <cell r="V61">
            <v>0</v>
          </cell>
          <cell r="W61">
            <v>8</v>
          </cell>
          <cell r="X61">
            <v>0</v>
          </cell>
        </row>
        <row r="62">
          <cell r="A62" t="str">
            <v>Печеные пельмени Печь-мени с мясом Печеные пельмени Фикс.вес 0,2 сфера Вязанка  Поком</v>
          </cell>
          <cell r="B62" t="str">
            <v>шт</v>
          </cell>
          <cell r="D62">
            <v>8</v>
          </cell>
          <cell r="F62">
            <v>8</v>
          </cell>
          <cell r="G62">
            <v>0.2</v>
          </cell>
          <cell r="I62">
            <v>0</v>
          </cell>
          <cell r="K62">
            <v>16</v>
          </cell>
          <cell r="L62">
            <v>0</v>
          </cell>
          <cell r="P62" t="e">
            <v>#DIV/0!</v>
          </cell>
          <cell r="Q62" t="e">
            <v>#DIV/0!</v>
          </cell>
          <cell r="R62">
            <v>0</v>
          </cell>
          <cell r="S62">
            <v>16</v>
          </cell>
          <cell r="T62">
            <v>0</v>
          </cell>
          <cell r="U62" t="str">
            <v>Вояж-МАНГО</v>
          </cell>
          <cell r="V62">
            <v>0</v>
          </cell>
          <cell r="W62">
            <v>8</v>
          </cell>
          <cell r="X62">
            <v>0</v>
          </cell>
        </row>
        <row r="63">
          <cell r="A63" t="str">
            <v>Хотстеры ТМ Горячая штучка ТС Хотстеры 0,25 кг зам  ПОКОМ</v>
          </cell>
          <cell r="B63" t="str">
            <v>шт</v>
          </cell>
          <cell r="C63">
            <v>180</v>
          </cell>
          <cell r="D63">
            <v>216</v>
          </cell>
          <cell r="E63">
            <v>146</v>
          </cell>
          <cell r="F63">
            <v>193</v>
          </cell>
          <cell r="G63">
            <v>0.25</v>
          </cell>
          <cell r="H63">
            <v>146</v>
          </cell>
          <cell r="I63">
            <v>0</v>
          </cell>
          <cell r="K63">
            <v>60</v>
          </cell>
          <cell r="L63">
            <v>29.2</v>
          </cell>
          <cell r="M63">
            <v>97.399999999999977</v>
          </cell>
          <cell r="P63">
            <v>12</v>
          </cell>
          <cell r="Q63">
            <v>8.6643835616438363</v>
          </cell>
          <cell r="R63">
            <v>22.6</v>
          </cell>
          <cell r="S63">
            <v>33.200000000000003</v>
          </cell>
          <cell r="T63">
            <v>30.4</v>
          </cell>
          <cell r="V63">
            <v>24.349999999999994</v>
          </cell>
          <cell r="W63">
            <v>12</v>
          </cell>
          <cell r="X63">
            <v>8</v>
          </cell>
        </row>
        <row r="64">
          <cell r="A64" t="str">
            <v>Хрустящие крылышки острые к пиву ТМ Горячая штучка 0,3кг зам  ПОКОМ</v>
          </cell>
          <cell r="B64" t="str">
            <v>шт</v>
          </cell>
          <cell r="C64">
            <v>16</v>
          </cell>
          <cell r="D64">
            <v>696</v>
          </cell>
          <cell r="E64">
            <v>14</v>
          </cell>
          <cell r="F64">
            <v>697</v>
          </cell>
          <cell r="G64">
            <v>0.3</v>
          </cell>
          <cell r="H64">
            <v>22</v>
          </cell>
          <cell r="I64">
            <v>-8</v>
          </cell>
          <cell r="K64">
            <v>0</v>
          </cell>
          <cell r="L64">
            <v>2.8</v>
          </cell>
          <cell r="P64">
            <v>248.92857142857144</v>
          </cell>
          <cell r="Q64">
            <v>248.92857142857144</v>
          </cell>
          <cell r="R64">
            <v>9.6</v>
          </cell>
          <cell r="S64">
            <v>101.6</v>
          </cell>
          <cell r="T64">
            <v>4.4000000000000004</v>
          </cell>
          <cell r="V64">
            <v>0</v>
          </cell>
          <cell r="W64">
            <v>12</v>
          </cell>
          <cell r="X64">
            <v>0</v>
          </cell>
        </row>
        <row r="65">
          <cell r="A65" t="str">
            <v>Хрустящие крылышки ТМ Горячая штучка 0,3 кг зам  ПОКОМ</v>
          </cell>
          <cell r="B65" t="str">
            <v>шт</v>
          </cell>
          <cell r="C65">
            <v>13</v>
          </cell>
          <cell r="D65">
            <v>744</v>
          </cell>
          <cell r="E65">
            <v>13</v>
          </cell>
          <cell r="F65">
            <v>743</v>
          </cell>
          <cell r="G65">
            <v>0.3</v>
          </cell>
          <cell r="H65">
            <v>22</v>
          </cell>
          <cell r="I65">
            <v>-9</v>
          </cell>
          <cell r="K65">
            <v>0</v>
          </cell>
          <cell r="L65">
            <v>2.6</v>
          </cell>
          <cell r="P65">
            <v>285.76923076923077</v>
          </cell>
          <cell r="Q65">
            <v>285.76923076923077</v>
          </cell>
          <cell r="R65">
            <v>12</v>
          </cell>
          <cell r="S65">
            <v>108.8</v>
          </cell>
          <cell r="T65">
            <v>4.8</v>
          </cell>
          <cell r="V65">
            <v>0</v>
          </cell>
          <cell r="W65">
            <v>12</v>
          </cell>
          <cell r="X65">
            <v>0</v>
          </cell>
        </row>
        <row r="66">
          <cell r="A66" t="str">
            <v>Хрустящие крылышки ТМ Зареченские ТС Зареченские продукты.   Поком</v>
          </cell>
          <cell r="B66" t="str">
            <v>кг</v>
          </cell>
          <cell r="C66">
            <v>81</v>
          </cell>
          <cell r="E66">
            <v>21.6</v>
          </cell>
          <cell r="F66">
            <v>57.6</v>
          </cell>
          <cell r="G66">
            <v>1</v>
          </cell>
          <cell r="H66">
            <v>25</v>
          </cell>
          <cell r="I66">
            <v>-3.3999999999999986</v>
          </cell>
          <cell r="K66">
            <v>72</v>
          </cell>
          <cell r="L66">
            <v>4.32</v>
          </cell>
          <cell r="P66">
            <v>29.999999999999996</v>
          </cell>
          <cell r="Q66">
            <v>29.999999999999996</v>
          </cell>
          <cell r="R66">
            <v>2.16</v>
          </cell>
          <cell r="S66">
            <v>5.76</v>
          </cell>
          <cell r="T66">
            <v>2.16</v>
          </cell>
          <cell r="V66">
            <v>0</v>
          </cell>
          <cell r="W66">
            <v>1.8</v>
          </cell>
          <cell r="X66">
            <v>0</v>
          </cell>
        </row>
        <row r="67">
          <cell r="A67" t="str">
            <v>Чебупай сочное яблоко ТМ Горячая штучка ТС Чебупай 0,2 кг УВС.  зам  ПОКОМ</v>
          </cell>
          <cell r="B67" t="str">
            <v>шт</v>
          </cell>
          <cell r="C67">
            <v>65</v>
          </cell>
          <cell r="D67">
            <v>186</v>
          </cell>
          <cell r="E67">
            <v>25</v>
          </cell>
          <cell r="F67">
            <v>201</v>
          </cell>
          <cell r="G67">
            <v>0.2</v>
          </cell>
          <cell r="H67">
            <v>21</v>
          </cell>
          <cell r="I67">
            <v>4</v>
          </cell>
          <cell r="K67">
            <v>0</v>
          </cell>
          <cell r="L67">
            <v>5</v>
          </cell>
          <cell r="P67">
            <v>40.200000000000003</v>
          </cell>
          <cell r="Q67">
            <v>40.200000000000003</v>
          </cell>
          <cell r="R67">
            <v>7.4</v>
          </cell>
          <cell r="S67">
            <v>25.2</v>
          </cell>
          <cell r="T67">
            <v>8.8000000000000007</v>
          </cell>
          <cell r="U67" t="str">
            <v>увеличить продажи</v>
          </cell>
          <cell r="V67">
            <v>0</v>
          </cell>
          <cell r="W67">
            <v>6</v>
          </cell>
          <cell r="X67">
            <v>0</v>
          </cell>
        </row>
        <row r="68">
          <cell r="A68" t="str">
            <v>Чебупай спелая вишня ТМ Горячая штучка ТС Чебупай 0,2 кг УВС. зам  ПОКОМ</v>
          </cell>
          <cell r="B68" t="str">
            <v>шт</v>
          </cell>
          <cell r="C68">
            <v>42</v>
          </cell>
          <cell r="D68">
            <v>228</v>
          </cell>
          <cell r="E68">
            <v>28</v>
          </cell>
          <cell r="F68">
            <v>226</v>
          </cell>
          <cell r="G68">
            <v>0.2</v>
          </cell>
          <cell r="H68">
            <v>27</v>
          </cell>
          <cell r="I68">
            <v>1</v>
          </cell>
          <cell r="K68">
            <v>0</v>
          </cell>
          <cell r="L68">
            <v>5.6</v>
          </cell>
          <cell r="P68">
            <v>40.357142857142861</v>
          </cell>
          <cell r="Q68">
            <v>40.357142857142861</v>
          </cell>
          <cell r="R68">
            <v>7.4</v>
          </cell>
          <cell r="S68">
            <v>30.6</v>
          </cell>
          <cell r="T68">
            <v>7</v>
          </cell>
          <cell r="V68">
            <v>0</v>
          </cell>
          <cell r="W68">
            <v>6</v>
          </cell>
          <cell r="X68">
            <v>0</v>
          </cell>
        </row>
        <row r="69">
          <cell r="A69" t="str">
            <v>Чебупели Курочка гриль Базовый ассортимент Фикс.вес 0,3 Пакет Горячая штучка  Поком</v>
          </cell>
          <cell r="B69" t="str">
            <v>шт</v>
          </cell>
          <cell r="D69">
            <v>14</v>
          </cell>
          <cell r="F69">
            <v>14</v>
          </cell>
          <cell r="G69">
            <v>0.3</v>
          </cell>
          <cell r="I69">
            <v>0</v>
          </cell>
          <cell r="K69">
            <v>0</v>
          </cell>
          <cell r="L69">
            <v>0</v>
          </cell>
          <cell r="P69" t="e">
            <v>#DIV/0!</v>
          </cell>
          <cell r="Q69" t="e">
            <v>#DIV/0!</v>
          </cell>
          <cell r="R69">
            <v>0</v>
          </cell>
          <cell r="S69">
            <v>19.600000000000001</v>
          </cell>
          <cell r="T69">
            <v>0</v>
          </cell>
          <cell r="U69" t="str">
            <v>Вояж-МАНГО</v>
          </cell>
          <cell r="V69">
            <v>0</v>
          </cell>
          <cell r="W69">
            <v>14</v>
          </cell>
          <cell r="X69">
            <v>0</v>
          </cell>
        </row>
        <row r="70">
          <cell r="A70" t="str">
            <v>Чебупели с мясом Базовый ассортимент Фикс.вес 0,48 Лоток Горячая штучка ХХЛ  Поком</v>
          </cell>
          <cell r="B70" t="str">
            <v>шт</v>
          </cell>
          <cell r="D70">
            <v>8</v>
          </cell>
          <cell r="F70">
            <v>8</v>
          </cell>
          <cell r="G70">
            <v>0.48</v>
          </cell>
          <cell r="I70">
            <v>0</v>
          </cell>
          <cell r="K70">
            <v>96</v>
          </cell>
          <cell r="L70">
            <v>0</v>
          </cell>
          <cell r="P70" t="e">
            <v>#DIV/0!</v>
          </cell>
          <cell r="Q70" t="e">
            <v>#DIV/0!</v>
          </cell>
          <cell r="R70">
            <v>0</v>
          </cell>
          <cell r="S70">
            <v>19.2</v>
          </cell>
          <cell r="T70">
            <v>0</v>
          </cell>
          <cell r="U70" t="str">
            <v>Вояж-МАНГО</v>
          </cell>
          <cell r="V70">
            <v>0</v>
          </cell>
          <cell r="W70">
            <v>8</v>
          </cell>
          <cell r="X70">
            <v>0</v>
          </cell>
        </row>
        <row r="71">
          <cell r="A71" t="str">
            <v>Чебупицца курочка по-итальянски Горячая штучка 0,25 кг зам  ПОКОМ</v>
          </cell>
          <cell r="B71" t="str">
            <v>шт</v>
          </cell>
          <cell r="C71">
            <v>589</v>
          </cell>
          <cell r="D71">
            <v>48</v>
          </cell>
          <cell r="E71">
            <v>173</v>
          </cell>
          <cell r="F71">
            <v>423</v>
          </cell>
          <cell r="G71">
            <v>0.25</v>
          </cell>
          <cell r="H71">
            <v>172</v>
          </cell>
          <cell r="I71">
            <v>1</v>
          </cell>
          <cell r="K71">
            <v>0</v>
          </cell>
          <cell r="L71">
            <v>34.6</v>
          </cell>
          <cell r="P71">
            <v>12.22543352601156</v>
          </cell>
          <cell r="Q71">
            <v>12.22543352601156</v>
          </cell>
          <cell r="R71">
            <v>52.8</v>
          </cell>
          <cell r="S71">
            <v>56.8</v>
          </cell>
          <cell r="T71">
            <v>36.200000000000003</v>
          </cell>
          <cell r="V71">
            <v>0</v>
          </cell>
          <cell r="W71">
            <v>12</v>
          </cell>
          <cell r="X71">
            <v>0</v>
          </cell>
        </row>
        <row r="72">
          <cell r="A72" t="str">
            <v>Чебупицца Пепперони ТМ Горячая штучка ТС Чебупицца 0.25кг зам  ПОКОМ</v>
          </cell>
          <cell r="B72" t="str">
            <v>шт</v>
          </cell>
          <cell r="C72">
            <v>522</v>
          </cell>
          <cell r="D72">
            <v>12</v>
          </cell>
          <cell r="E72">
            <v>242</v>
          </cell>
          <cell r="F72">
            <v>248</v>
          </cell>
          <cell r="G72">
            <v>0.25</v>
          </cell>
          <cell r="H72">
            <v>242</v>
          </cell>
          <cell r="I72">
            <v>0</v>
          </cell>
          <cell r="K72">
            <v>156</v>
          </cell>
          <cell r="L72">
            <v>48.4</v>
          </cell>
          <cell r="M72">
            <v>176.79999999999995</v>
          </cell>
          <cell r="P72">
            <v>12</v>
          </cell>
          <cell r="Q72">
            <v>8.3471074380165291</v>
          </cell>
          <cell r="R72">
            <v>46</v>
          </cell>
          <cell r="S72">
            <v>48.6</v>
          </cell>
          <cell r="T72">
            <v>49.6</v>
          </cell>
          <cell r="V72">
            <v>44.199999999999989</v>
          </cell>
          <cell r="W72">
            <v>12</v>
          </cell>
          <cell r="X72">
            <v>15</v>
          </cell>
        </row>
        <row r="73">
          <cell r="A73" t="str">
            <v>Чебуреки Мясные вес 2,7 кг ТМ Зареченские ТС Зареченские продукты   Поком</v>
          </cell>
          <cell r="B73" t="str">
            <v>кг</v>
          </cell>
          <cell r="C73">
            <v>97.2</v>
          </cell>
          <cell r="E73">
            <v>5.4</v>
          </cell>
          <cell r="F73">
            <v>86.4</v>
          </cell>
          <cell r="G73">
            <v>1</v>
          </cell>
          <cell r="H73">
            <v>8.1</v>
          </cell>
          <cell r="I73">
            <v>-2.6999999999999993</v>
          </cell>
          <cell r="K73">
            <v>0</v>
          </cell>
          <cell r="L73">
            <v>1.08</v>
          </cell>
          <cell r="P73">
            <v>80</v>
          </cell>
          <cell r="Q73">
            <v>80</v>
          </cell>
          <cell r="R73">
            <v>0</v>
          </cell>
          <cell r="S73">
            <v>0</v>
          </cell>
          <cell r="T73">
            <v>1.6199999999999999</v>
          </cell>
          <cell r="U73" t="str">
            <v>увеличить продажи</v>
          </cell>
          <cell r="V73">
            <v>0</v>
          </cell>
          <cell r="W73">
            <v>2.7</v>
          </cell>
          <cell r="X73">
            <v>0</v>
          </cell>
        </row>
        <row r="74">
          <cell r="A74" t="str">
            <v>Чебуреки сочные ТМ Зареченские ТС Зареченские продукты.  Поком</v>
          </cell>
          <cell r="B74" t="str">
            <v>кг</v>
          </cell>
          <cell r="C74">
            <v>204</v>
          </cell>
          <cell r="E74">
            <v>140</v>
          </cell>
          <cell r="F74">
            <v>34</v>
          </cell>
          <cell r="G74">
            <v>1</v>
          </cell>
          <cell r="H74">
            <v>138.69999999999999</v>
          </cell>
          <cell r="I74">
            <v>1.3000000000000114</v>
          </cell>
          <cell r="K74">
            <v>100</v>
          </cell>
          <cell r="L74">
            <v>28</v>
          </cell>
          <cell r="M74">
            <v>230</v>
          </cell>
          <cell r="P74">
            <v>13</v>
          </cell>
          <cell r="Q74">
            <v>4.7857142857142856</v>
          </cell>
          <cell r="R74">
            <v>23</v>
          </cell>
          <cell r="S74">
            <v>14</v>
          </cell>
          <cell r="T74">
            <v>17</v>
          </cell>
          <cell r="V74">
            <v>230</v>
          </cell>
          <cell r="W74">
            <v>5</v>
          </cell>
          <cell r="X74">
            <v>46</v>
          </cell>
        </row>
        <row r="75">
          <cell r="A75" t="str">
            <v>Чебуречище горячая штучка 0,14кг Поком</v>
          </cell>
          <cell r="B75" t="str">
            <v>шт</v>
          </cell>
          <cell r="C75">
            <v>785</v>
          </cell>
          <cell r="E75">
            <v>260</v>
          </cell>
          <cell r="F75">
            <v>487</v>
          </cell>
          <cell r="G75">
            <v>0.14000000000000001</v>
          </cell>
          <cell r="H75">
            <v>218</v>
          </cell>
          <cell r="I75">
            <v>42</v>
          </cell>
          <cell r="K75">
            <v>0</v>
          </cell>
          <cell r="L75">
            <v>52</v>
          </cell>
          <cell r="M75">
            <v>137</v>
          </cell>
          <cell r="P75">
            <v>12</v>
          </cell>
          <cell r="Q75">
            <v>9.365384615384615</v>
          </cell>
          <cell r="R75">
            <v>77.400000000000006</v>
          </cell>
          <cell r="S75">
            <v>61.4</v>
          </cell>
          <cell r="T75">
            <v>61.6</v>
          </cell>
          <cell r="V75">
            <v>19.180000000000003</v>
          </cell>
          <cell r="W75">
            <v>22</v>
          </cell>
          <cell r="X75">
            <v>6</v>
          </cell>
        </row>
        <row r="76">
          <cell r="A76" t="str">
            <v>БОНУС_Готовые чебупели сочные с мясом ТМ Горячая штучка  0,3кг зам  ПОКОМ</v>
          </cell>
          <cell r="B76" t="str">
            <v>шт</v>
          </cell>
          <cell r="C76">
            <v>-82</v>
          </cell>
          <cell r="F76">
            <v>-82</v>
          </cell>
          <cell r="G76">
            <v>0</v>
          </cell>
          <cell r="I76">
            <v>0</v>
          </cell>
          <cell r="K76">
            <v>0</v>
          </cell>
          <cell r="L76">
            <v>0</v>
          </cell>
          <cell r="P76" t="e">
            <v>#DIV/0!</v>
          </cell>
          <cell r="Q76" t="e">
            <v>#DIV/0!</v>
          </cell>
          <cell r="R76">
            <v>0.2</v>
          </cell>
          <cell r="S76">
            <v>0</v>
          </cell>
          <cell r="T76">
            <v>0</v>
          </cell>
          <cell r="V76">
            <v>0</v>
          </cell>
          <cell r="W76">
            <v>0</v>
          </cell>
          <cell r="X76">
            <v>0</v>
          </cell>
        </row>
        <row r="77">
          <cell r="A77" t="str">
            <v>БОНУС_Пельмени Бульмени со сливочным маслом Горячая штучка 0,9 кг  ПОКОМ</v>
          </cell>
          <cell r="B77" t="str">
            <v>шт</v>
          </cell>
          <cell r="C77">
            <v>-75</v>
          </cell>
          <cell r="F77">
            <v>-75</v>
          </cell>
          <cell r="G77">
            <v>0</v>
          </cell>
          <cell r="I77">
            <v>0</v>
          </cell>
          <cell r="K77">
            <v>0</v>
          </cell>
          <cell r="L77">
            <v>0</v>
          </cell>
          <cell r="P77" t="e">
            <v>#DIV/0!</v>
          </cell>
          <cell r="Q77" t="e">
            <v>#DIV/0!</v>
          </cell>
          <cell r="R77">
            <v>0.2</v>
          </cell>
          <cell r="S77">
            <v>0.2</v>
          </cell>
          <cell r="T77">
            <v>0</v>
          </cell>
          <cell r="V77">
            <v>0</v>
          </cell>
          <cell r="W77">
            <v>0</v>
          </cell>
          <cell r="X77">
            <v>0</v>
          </cell>
        </row>
        <row r="78">
          <cell r="A78" t="str">
            <v>Наггетсы «с куриным филе и сыром» ф/в 0,25 ТМ «Вязанка»</v>
          </cell>
          <cell r="B78" t="str">
            <v>шт</v>
          </cell>
          <cell r="G78">
            <v>0.25</v>
          </cell>
          <cell r="M78">
            <v>12</v>
          </cell>
          <cell r="U78" t="str">
            <v>согласовал Химич</v>
          </cell>
          <cell r="V78">
            <v>3</v>
          </cell>
          <cell r="W78">
            <v>12</v>
          </cell>
          <cell r="X78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  <sheetName val="Луганск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Склад ЛУГАНСК</v>
          </cell>
          <cell r="D1">
            <v>13167.081</v>
          </cell>
        </row>
        <row r="2">
          <cell r="A2" t="str">
            <v>ПОКОМ Логистический Партнер</v>
          </cell>
          <cell r="D2">
            <v>13167.081</v>
          </cell>
        </row>
        <row r="3">
          <cell r="A3" t="str">
            <v>Вязанка Логистический Партнер(Кг)</v>
          </cell>
          <cell r="D3">
            <v>2194.172</v>
          </cell>
        </row>
        <row r="4">
          <cell r="A4" t="str">
            <v>001   Ветчина Столичная Вязанка, вектор, ВЕС.ПОКОМ</v>
          </cell>
          <cell r="D4">
            <v>1.3</v>
          </cell>
        </row>
        <row r="5">
          <cell r="A5" t="str">
            <v>003   Колбаса Вязанка с индейкой, вектор ВЕС, ПОКОМ</v>
          </cell>
          <cell r="D5">
            <v>1.3</v>
          </cell>
        </row>
        <row r="6">
          <cell r="A6" t="str">
            <v>005  Колбаса Докторская ГОСТ, Вязанка вектор,ВЕС. ПОКОМ</v>
          </cell>
          <cell r="D6">
            <v>591.928</v>
          </cell>
        </row>
        <row r="7">
          <cell r="A7" t="str">
            <v>016  Сосиски Вязанка Молочные, Вязанка вискофан  ВЕС.ПОКОМ</v>
          </cell>
          <cell r="D7">
            <v>75.95</v>
          </cell>
        </row>
        <row r="8">
          <cell r="A8" t="str">
            <v>017  Сосиски Вязанка Сливочные, Вязанка амицел ВЕС.ПОКОМ</v>
          </cell>
          <cell r="D8">
            <v>136.94999999999999</v>
          </cell>
        </row>
        <row r="9">
          <cell r="A9" t="str">
            <v>018  Сосиски Рубленые, Вязанка вискофан  ВЕС.ПОКОМ</v>
          </cell>
          <cell r="D9">
            <v>119.7</v>
          </cell>
        </row>
        <row r="10">
          <cell r="A10" t="str">
            <v>312  Ветчина Филейская ТМ Вязанка ТС Столичная ВЕС  ПОКОМ</v>
          </cell>
          <cell r="D10">
            <v>254.45</v>
          </cell>
        </row>
        <row r="11">
          <cell r="A11" t="str">
            <v>313 Колбаса вареная Молокуша ТМ Вязанка в оболочке полиамид. ВЕС  ПОКОМ</v>
          </cell>
          <cell r="D11">
            <v>341.25</v>
          </cell>
        </row>
        <row r="12">
          <cell r="A12" t="str">
            <v>314 Колбаса вареная Филейская ТМ Вязанка ТС Классическая в оболочке полиамид.  ПОКОМ</v>
          </cell>
          <cell r="D12">
            <v>290</v>
          </cell>
        </row>
        <row r="13">
          <cell r="A13" t="str">
            <v>363 Сардельки Филейские Вязанка ТМ Вязанка в обол NDX  ПОКОМ</v>
          </cell>
          <cell r="D13">
            <v>80.244</v>
          </cell>
        </row>
        <row r="14">
          <cell r="A14" t="str">
            <v>369 Колбаса Сливушка ТМ Вязанка в оболочке полиамид вес.  ПОКОМ</v>
          </cell>
          <cell r="D14">
            <v>258.5</v>
          </cell>
        </row>
        <row r="15">
          <cell r="A15" t="str">
            <v>370 Ветчина Сливушка с индейкой ТМ Вязанка в оболочке полиамид.</v>
          </cell>
          <cell r="D15">
            <v>42.6</v>
          </cell>
        </row>
        <row r="16">
          <cell r="A16" t="str">
            <v>Вязанка Логистический Партнер(Шт)</v>
          </cell>
          <cell r="D16">
            <v>554</v>
          </cell>
        </row>
        <row r="17">
          <cell r="A17" t="str">
            <v>022  Колбаса Вязанка со шпиком, вектор 0,5кг, ПОКОМ</v>
          </cell>
          <cell r="D17">
            <v>2</v>
          </cell>
        </row>
        <row r="18">
          <cell r="A18" t="str">
            <v>030  Сосиски Вязанка Молочные, Вязанка вискофан МГС, 0.45кг, ПОКОМ</v>
          </cell>
          <cell r="D18">
            <v>50</v>
          </cell>
        </row>
        <row r="19">
          <cell r="A19" t="str">
            <v>032  Сосиски Вязанка Сливочные, Вязанка амицел МГС, 0.45кг, ПОКОМ</v>
          </cell>
          <cell r="D19">
            <v>86</v>
          </cell>
        </row>
        <row r="20">
          <cell r="A20" t="str">
            <v>339  Колбаса вареная Филейская ТМ Вязанка ТС Классическая, 0,40 кг.  ПОКОМ</v>
          </cell>
          <cell r="D20">
            <v>114</v>
          </cell>
        </row>
        <row r="21">
          <cell r="A21" t="str">
            <v>367 Вареные колбасы Молокуша Вязанка Фикс.вес 0,45 п/а Вязанка  ПОКОМ</v>
          </cell>
          <cell r="D21">
            <v>102</v>
          </cell>
        </row>
        <row r="22">
          <cell r="A22" t="str">
            <v>391 Вареные колбасы «Докторская ГОСТ» Фикс.вес 0,37 п/а ТМ «Вязанка»  Поком</v>
          </cell>
          <cell r="D22">
            <v>101</v>
          </cell>
        </row>
        <row r="23">
          <cell r="A23" t="str">
            <v>393 Ветчины Сливушка с индейкой Вязанка Фикс.вес 0,4 П/а Вязанка  Поком</v>
          </cell>
          <cell r="D23">
            <v>75</v>
          </cell>
        </row>
        <row r="24">
          <cell r="A24" t="str">
            <v>396 Сардельки «Филейские» Фикс.вес 0,4 NDX мгс ТМ «Вязанка»</v>
          </cell>
          <cell r="D24">
            <v>24</v>
          </cell>
        </row>
        <row r="25">
          <cell r="A25" t="str">
            <v>Логистический Партнер кг</v>
          </cell>
          <cell r="D25">
            <v>7227.3090000000002</v>
          </cell>
        </row>
        <row r="26">
          <cell r="A26" t="str">
            <v>200  Ветчина Дугушка ТМ Стародворье, вектор в/у    ПОКОМ</v>
          </cell>
          <cell r="D26">
            <v>193.3</v>
          </cell>
        </row>
        <row r="27">
          <cell r="A27" t="str">
            <v>201  Ветчина Нежная ТМ Особый рецепт, (2,5кг), ПОКОМ</v>
          </cell>
          <cell r="D27">
            <v>1020.3</v>
          </cell>
        </row>
        <row r="28">
          <cell r="A28" t="str">
            <v>215  Колбаса Докторская ГОСТ Дугушка, ВЕС, ТМ Стародворье ПОКОМ</v>
          </cell>
          <cell r="D28">
            <v>49.1</v>
          </cell>
        </row>
        <row r="29">
          <cell r="A29" t="str">
            <v>217  Колбаса Докторская Дугушка, ВЕС, НЕ ГОСТ, ТМ Стародворье ПОКОМ</v>
          </cell>
          <cell r="D29">
            <v>483.05</v>
          </cell>
        </row>
        <row r="30">
          <cell r="A30" t="str">
            <v>218  Колбаса Докторская оригинальная ТМ Особый рецепт БОЛЬШОЙ БАТОН, п/а ВЕС, ТМ Стародворье ПОКОМ</v>
          </cell>
          <cell r="D30">
            <v>20</v>
          </cell>
        </row>
        <row r="31">
          <cell r="A31" t="str">
            <v>219  Колбаса Докторская Особая ТМ Особый рецепт, ВЕС  ПОКОМ</v>
          </cell>
          <cell r="D31">
            <v>1402.8</v>
          </cell>
        </row>
        <row r="32">
          <cell r="A32" t="str">
            <v>225  Колбаса Дугушка со шпиком, ВЕС, ТМ Стародворье   ПОКОМ</v>
          </cell>
          <cell r="D32">
            <v>69</v>
          </cell>
        </row>
        <row r="33">
          <cell r="A33" t="str">
            <v>229  Колбаса Молочная Дугушка, в/у, ВЕС, ТМ Стародворье   ПОКОМ</v>
          </cell>
          <cell r="D33">
            <v>425.9</v>
          </cell>
        </row>
        <row r="34">
          <cell r="A34" t="str">
            <v>230  Колбаса Молочная Особая ТМ Особый рецепт, п/а, ВЕС. ПОКОМ</v>
          </cell>
          <cell r="D34">
            <v>1151.3</v>
          </cell>
        </row>
        <row r="35">
          <cell r="A35" t="str">
            <v>235  Колбаса Особая ТМ Особый рецепт, ВЕС, ТМ Стародворье ПОКОМ</v>
          </cell>
          <cell r="D35">
            <v>570</v>
          </cell>
        </row>
        <row r="36">
          <cell r="A36" t="str">
            <v>236  Колбаса Рубленая ЗАПЕЧ. Дугушка ТМ Стародворье, вектор, в/к    ПОКОМ</v>
          </cell>
          <cell r="D36">
            <v>166.05</v>
          </cell>
        </row>
        <row r="37">
          <cell r="A37" t="str">
            <v>239  Колбаса Салями запеч Дугушка, оболочка вектор, ВЕС, ТМ Стародворье  ПОКОМ</v>
          </cell>
          <cell r="D37">
            <v>149.4</v>
          </cell>
        </row>
        <row r="38">
          <cell r="A38" t="str">
            <v>242  Колбаса Сервелат ЗАПЕЧ.Дугушка ТМ Стародворье, вектор, в/к     ПОКОМ</v>
          </cell>
          <cell r="D38">
            <v>180.25</v>
          </cell>
        </row>
        <row r="39">
          <cell r="A39" t="str">
            <v>243  Колбаса Сервелат Зернистый, ВЕС.  ПОКОМ</v>
          </cell>
          <cell r="D39">
            <v>42.65</v>
          </cell>
        </row>
        <row r="40">
          <cell r="A40" t="str">
            <v>244  Колбаса Сервелат Кремлевский, ВЕС. ПОКОМ</v>
          </cell>
          <cell r="D40">
            <v>59.4</v>
          </cell>
        </row>
        <row r="41">
          <cell r="A41" t="str">
            <v>247  Сардельки Нежные, ВЕС.  ПОКОМ</v>
          </cell>
          <cell r="D41">
            <v>88.8</v>
          </cell>
        </row>
        <row r="42">
          <cell r="A42" t="str">
            <v>248  Сардельки Сочные ТМ Особый рецепт,   ПОКОМ</v>
          </cell>
          <cell r="D42">
            <v>83.2</v>
          </cell>
        </row>
        <row r="43">
          <cell r="A43" t="str">
            <v>250  Сардельки стародворские с говядиной в обол. NDX, ВЕС. ПОКОМ</v>
          </cell>
          <cell r="D43">
            <v>112.5</v>
          </cell>
        </row>
        <row r="44">
          <cell r="A44" t="str">
            <v>251  Сосиски Баварские, ВЕС.  ПОКОМ</v>
          </cell>
          <cell r="D44">
            <v>35.200000000000003</v>
          </cell>
        </row>
        <row r="45">
          <cell r="A45" t="str">
            <v>255  Сосиски Молочные для завтрака ТМ Особый рецепт, п/а МГС, ВЕС, ТМ Стародворье  ПОКОМ</v>
          </cell>
          <cell r="D45">
            <v>237</v>
          </cell>
        </row>
        <row r="46">
          <cell r="A46" t="str">
            <v>257  Сосиски Молочные оригинальные ТМ Особый рецепт, ВЕС.   ПОКОМ</v>
          </cell>
          <cell r="D46">
            <v>9.1</v>
          </cell>
        </row>
        <row r="47">
          <cell r="A47" t="str">
            <v>259  Сосиски Сливочные Дугушка, ВЕС.   ПОКОМ</v>
          </cell>
          <cell r="D47">
            <v>1.3</v>
          </cell>
        </row>
        <row r="48">
          <cell r="A48" t="str">
            <v>263  Шпикачки Стародворские, ВЕС.  ПОКОМ</v>
          </cell>
          <cell r="D48">
            <v>14.3</v>
          </cell>
        </row>
        <row r="49">
          <cell r="A49" t="str">
            <v>266  Колбаса Филейбургская с сочным окороком, ВЕС, ТМ Баварушка  ПОКОМ</v>
          </cell>
          <cell r="D49">
            <v>62.6</v>
          </cell>
        </row>
        <row r="50">
          <cell r="A50" t="str">
            <v>267  Колбаса Салями Филейбургская зернистая, оболочка фиброуз, ВЕС, ТМ Баварушка  ПОКОМ</v>
          </cell>
          <cell r="D50">
            <v>39.4</v>
          </cell>
        </row>
        <row r="51">
          <cell r="A51" t="str">
            <v>283  Сосиски Сочинки, ВЕС, ТМ Стародворье ПОКОМ</v>
          </cell>
          <cell r="D51">
            <v>102.6</v>
          </cell>
        </row>
        <row r="52">
          <cell r="A52" t="str">
            <v>297  Колбаса Мясорубская с рубленой грудинкой ВЕС ТМ Стародворье  ПОКОМ</v>
          </cell>
          <cell r="D52">
            <v>56.3</v>
          </cell>
        </row>
        <row r="53">
          <cell r="A53" t="str">
            <v>358 Колбаса Сервелат Мясорубский ТМ Стародворье с мелкорубленным окороком в вак упак  ПОКОМ</v>
          </cell>
          <cell r="D53">
            <v>77.3</v>
          </cell>
        </row>
        <row r="54">
          <cell r="A54" t="str">
            <v>383 Колбаса Сочинка по-европейски с сочной грудиной ТМ Стародворье в оболочке фиброуз в ва  Поком</v>
          </cell>
          <cell r="D54">
            <v>145.30000000000001</v>
          </cell>
        </row>
        <row r="55">
          <cell r="A55" t="str">
            <v>384  Колбаса Сочинка по-фински с сочным окороком ТМ Стародворье в оболочке фиброуз в ва  Поком</v>
          </cell>
          <cell r="D55">
            <v>151.1</v>
          </cell>
        </row>
        <row r="56">
          <cell r="A56" t="str">
            <v>386 Колбаса Филейбургская с душистым чесноком ТМ Баварушка в оболочке фиброуз в вакуу  ПОКОМ</v>
          </cell>
          <cell r="D56">
            <v>4.3</v>
          </cell>
        </row>
        <row r="57">
          <cell r="A57" t="str">
            <v>398 Сосиски Молочные Дугушки Дугушка Весовые П/а мгс Дугушка  Поком</v>
          </cell>
          <cell r="D57">
            <v>24.509</v>
          </cell>
        </row>
        <row r="58">
          <cell r="A58" t="str">
            <v>Логистический Партнер Шт</v>
          </cell>
          <cell r="D58">
            <v>1761</v>
          </cell>
        </row>
        <row r="59">
          <cell r="A59" t="str">
            <v>047  Кол Баварская, белков.обол. в термоусад. пакете 0.17 кг, ТМ Стародворье  ПОКОМ</v>
          </cell>
          <cell r="D59">
            <v>31</v>
          </cell>
        </row>
        <row r="60">
          <cell r="A60" t="str">
            <v>054  Колбаса вареная Филейбургская с филе сочного окорока, 0,45 кг, БАВАРУШКА ПОКОМ</v>
          </cell>
          <cell r="D60">
            <v>4</v>
          </cell>
        </row>
        <row r="61">
          <cell r="A61" t="str">
            <v>062  Колбаса Кракушка пряная с сальцем, 0.3кг в/у п/к, БАВАРУШКА ПОКОМ</v>
          </cell>
          <cell r="D61">
            <v>50</v>
          </cell>
        </row>
        <row r="62">
          <cell r="A62" t="str">
            <v>064  Колбаса Молочная Дугушка, вектор 0,4 кг, ТМ Стародворье  ПОКОМ</v>
          </cell>
          <cell r="D62">
            <v>42</v>
          </cell>
        </row>
        <row r="63">
          <cell r="A63" t="str">
            <v>079  Колбаса Сервелат Кремлевский,  0.35 кг, ПОКОМ</v>
          </cell>
          <cell r="D63">
            <v>44</v>
          </cell>
        </row>
        <row r="64">
          <cell r="A64" t="str">
            <v>083  Колбаса Швейцарская 0,17 кг., ШТ., сырокопченая   ПОКОМ</v>
          </cell>
          <cell r="D64">
            <v>119</v>
          </cell>
        </row>
        <row r="65">
          <cell r="A65" t="str">
            <v>096  Сосиски Баварские,  0.42кг,ПОКОМ</v>
          </cell>
          <cell r="D65">
            <v>50</v>
          </cell>
        </row>
        <row r="66">
          <cell r="A66" t="str">
            <v>117  Колбаса Сервелат Филейбургский с ароматными пряностями, в/у 0,35 кг срез, БАВАРУШКА ПОКОМ</v>
          </cell>
          <cell r="D66">
            <v>31</v>
          </cell>
        </row>
        <row r="67">
          <cell r="A67" t="str">
            <v>118  Колбаса Сервелат Филейбургский с филе сочного окорока, в/у 0,35 кг срез, БАВАРУШКА ПОКОМ</v>
          </cell>
          <cell r="D67">
            <v>28</v>
          </cell>
        </row>
        <row r="68">
          <cell r="A68" t="str">
            <v>272  Колбаса Сервелат Филедворский, фиброуз, в/у 0,35 кг срез,  ПОКОМ</v>
          </cell>
          <cell r="D68">
            <v>49</v>
          </cell>
        </row>
        <row r="69">
          <cell r="A69" t="str">
            <v>273  Сосиски Сочинки с сочной грудинкой, МГС 0.4кг,   ПОКОМ</v>
          </cell>
          <cell r="D69">
            <v>80</v>
          </cell>
        </row>
        <row r="70">
          <cell r="A70" t="str">
            <v>296  Колбаса Мясорубская с рубленой грудинкой 0,35кг срез ТМ Стародворье  ПОКОМ</v>
          </cell>
          <cell r="D70">
            <v>68</v>
          </cell>
        </row>
        <row r="71">
          <cell r="A71" t="str">
            <v>301  Сосиски Сочинки по-баварски с сыром,  0.4кг, ТМ Стародворье  ПОКОМ</v>
          </cell>
          <cell r="D71">
            <v>135</v>
          </cell>
        </row>
        <row r="72">
          <cell r="A72" t="str">
            <v>302  Сосиски Сочинки по-баварски,  0.4кг, ТМ Стародворье  ПОКОМ</v>
          </cell>
          <cell r="D72">
            <v>175</v>
          </cell>
        </row>
        <row r="73">
          <cell r="A73" t="str">
            <v>309  Сосиски Сочинки с сыром 0,4 кг ТМ Стародворье  ПОКОМ</v>
          </cell>
          <cell r="D73">
            <v>25</v>
          </cell>
        </row>
        <row r="74">
          <cell r="A74" t="str">
            <v>320  Сосиски Сочинки с сочным окороком 0,4 кг ТМ Стародворье  ПОКОМ</v>
          </cell>
          <cell r="D74">
            <v>179</v>
          </cell>
        </row>
        <row r="75">
          <cell r="A75" t="str">
            <v>325 Колбаса Сервелат Мясорубский ТМ Стародворье с мелкорубленным окороком 0,35 кг  ПОКОМ</v>
          </cell>
          <cell r="D75">
            <v>108</v>
          </cell>
        </row>
        <row r="76">
          <cell r="A76" t="str">
            <v>343 Колбаса Докторская оригинальная ТМ Особый рецепт в оболочке полиамид 0,4 кг.  ПОКОМ</v>
          </cell>
          <cell r="D76">
            <v>20</v>
          </cell>
        </row>
        <row r="77">
          <cell r="A77" t="str">
            <v>351 Сосиски Филейбургские с грудкой ТМ Баварушка в оболо амицел в моди газовой среде 0,33 кг  Поком</v>
          </cell>
          <cell r="D77">
            <v>1</v>
          </cell>
        </row>
        <row r="78">
          <cell r="A78" t="str">
            <v>352  Сардельки Сочинки с сыром 0,4 кг ТМ Стародворье   ПОКОМ</v>
          </cell>
          <cell r="D78">
            <v>33</v>
          </cell>
        </row>
        <row r="79">
          <cell r="A79" t="str">
            <v>361 Колбаса Салями Филейбургская зернистая ТМ Баварушка в оболочке  в вак 0.28кг ПОКОМ</v>
          </cell>
          <cell r="D79">
            <v>25</v>
          </cell>
        </row>
        <row r="80">
          <cell r="A80" t="str">
            <v>364 Колбаса Сервелат Филейбургский с копченой грудинкой ТМ Баварушка  в/у 0,28 кг  ПОКОМ</v>
          </cell>
          <cell r="D80">
            <v>60</v>
          </cell>
        </row>
        <row r="81">
          <cell r="A81" t="str">
            <v>371  Сосиски Сочинки Молочные 0,4 кг ТМ Стародворье  ПОКОМ</v>
          </cell>
          <cell r="D81">
            <v>85</v>
          </cell>
        </row>
        <row r="82">
          <cell r="A82" t="str">
            <v>372  Сосиски Сочинки Сливочные 0,4 кг ТМ Стародворье  ПОКОМ</v>
          </cell>
          <cell r="D82">
            <v>87</v>
          </cell>
        </row>
        <row r="83">
          <cell r="A83" t="str">
            <v>376  Сардельки Сочинки с сочным окороком ТМ Стародворье полиамид мгс ф/в 0,4 кг СК3</v>
          </cell>
          <cell r="D83">
            <v>22</v>
          </cell>
        </row>
        <row r="84">
          <cell r="A84" t="str">
            <v>388 Колбаски Филейбургские ТМ Баварушка с филе сочного окорока копченые в оболоч 0,28 кг ПОКОМ</v>
          </cell>
          <cell r="D84">
            <v>3</v>
          </cell>
        </row>
        <row r="85">
          <cell r="A85" t="str">
            <v>392 Вареные колбасы «Докторская ГОСТ» Фикс.вес 0,6 Вектор ТМ «Дугушка»  Поком</v>
          </cell>
          <cell r="D85">
            <v>72</v>
          </cell>
        </row>
        <row r="86">
          <cell r="A86" t="str">
            <v>394 Ветчина Сочинка с сочным окороком ТМ Стародворье полиамид ф/в 0,35 кг  Поком</v>
          </cell>
          <cell r="D86">
            <v>27</v>
          </cell>
        </row>
        <row r="87">
          <cell r="A87" t="str">
            <v>395 Ветчины «Дугушка» Фикс.вес 0,6 П/а ТМ «Дугушка»  Поком</v>
          </cell>
          <cell r="D87">
            <v>60</v>
          </cell>
        </row>
        <row r="88">
          <cell r="A88" t="str">
            <v>397 Сосиски Сливочные по-стародворски Бордо Фикс.вес 0,45 П/а мгс Стародворье  Поком</v>
          </cell>
          <cell r="D88">
            <v>44</v>
          </cell>
        </row>
        <row r="89">
          <cell r="A89" t="str">
            <v>457 Колбаса Филейбургская ТМ Баварушка с филе сочного окорока в оболочке черева 0,13 кг.  Поком</v>
          </cell>
          <cell r="D89">
            <v>4</v>
          </cell>
        </row>
        <row r="90">
          <cell r="A90" t="str">
            <v>ПОКОМ Логистический Партнер Заморозка</v>
          </cell>
          <cell r="D90">
            <v>1430.6</v>
          </cell>
        </row>
        <row r="91">
          <cell r="A91" t="str">
            <v>Готовые чебупели острые с мясом Горячая штучка 0,3 кг зам  ПОКОМ</v>
          </cell>
          <cell r="D91">
            <v>31</v>
          </cell>
        </row>
        <row r="92">
          <cell r="A92" t="str">
            <v>Готовые чебупели с ветчиной и сыром Горячая штучка 0,3кг зам  ПОКОМ</v>
          </cell>
          <cell r="D92">
            <v>34</v>
          </cell>
        </row>
        <row r="93">
          <cell r="A93" t="str">
            <v>Готовые чебупели с мясом ТМ Горячая штучка Без свинины 0,3 кг  ПОКОМ</v>
          </cell>
          <cell r="D93">
            <v>11</v>
          </cell>
        </row>
        <row r="94">
          <cell r="A94" t="str">
            <v>Готовые чебупели сочные с мясом ТМ Горячая штучка  0,3кг зам  ПОКОМ</v>
          </cell>
          <cell r="D94">
            <v>17</v>
          </cell>
        </row>
        <row r="95">
          <cell r="A95" t="str">
            <v>Готовые чебуреки с мясом ТМ Горячая штучка 0,09 кг флоу-пак ПОКОМ</v>
          </cell>
          <cell r="D95">
            <v>53</v>
          </cell>
        </row>
        <row r="96">
          <cell r="A96" t="str">
            <v>Жар-ладушки с мясом ТМ Зареченские ТС Зареченские продукты.  Поком</v>
          </cell>
          <cell r="D96">
            <v>202.8</v>
          </cell>
        </row>
        <row r="97">
          <cell r="A97" t="str">
            <v>Жар-ладушки с яблоком и грушей. Изделия хлебобулочные жареные с начинкой зам  ПОКОМ</v>
          </cell>
          <cell r="D97">
            <v>11.1</v>
          </cell>
        </row>
        <row r="98">
          <cell r="A98" t="str">
            <v>Круггетсы с сырным соусом ТМ Горячая штучка 0,25 кг зам  ПОКОМ</v>
          </cell>
          <cell r="D98">
            <v>14</v>
          </cell>
        </row>
        <row r="99">
          <cell r="A99" t="str">
            <v>Круггетсы сочные ТМ Горячая штучка ТС Круггетсы 0,25 кг зам  ПОКОМ</v>
          </cell>
          <cell r="D99">
            <v>5</v>
          </cell>
        </row>
        <row r="100">
          <cell r="A100" t="str">
            <v>Наггетсы из печи 0,25кг ТМ Вязанка ТС Няняггетсы Сливушки замор.  ПОКОМ</v>
          </cell>
          <cell r="D100">
            <v>69</v>
          </cell>
        </row>
        <row r="101">
          <cell r="A101" t="str">
            <v>Наггетсы Нагетосы Сочная курочка в хруст панир со сметаной и зеленью ТМ Горячая штучка 0,25 ПОКОМ</v>
          </cell>
          <cell r="D101">
            <v>2</v>
          </cell>
        </row>
        <row r="102">
          <cell r="A102" t="str">
            <v>Наггетсы Нагетосы Сочная курочка со сладкой паприкой ТМ Горячая штучка ф/в 0,25 кг  ПОКОМ</v>
          </cell>
          <cell r="D102">
            <v>1</v>
          </cell>
        </row>
        <row r="103">
          <cell r="A103" t="str">
            <v>Наггетсы Нагетосы Сочная курочка ТМ Горячая штучка 0,25 кг зам  ПОКОМ</v>
          </cell>
          <cell r="D103">
            <v>71</v>
          </cell>
        </row>
        <row r="104">
          <cell r="A104" t="str">
            <v>Наггетсы с индейкой 0,25кг ТМ Вязанка ТС Няняггетсы Сливушки НД2 замор.  ПОКОМ</v>
          </cell>
          <cell r="D104">
            <v>64</v>
          </cell>
        </row>
        <row r="105">
          <cell r="A105" t="str">
            <v>Наггетсы Хрустящие ТМ Зареченские ТС Зареченские продукты. Поком</v>
          </cell>
          <cell r="D105">
            <v>30</v>
          </cell>
        </row>
        <row r="106">
          <cell r="A106" t="str">
            <v>Пельмени Grandmeni с говядиной в сливочном соусе ТМ Горячая штучка флоупак сфера 0,75 кг.  ПОКОМ</v>
          </cell>
          <cell r="D106">
            <v>8</v>
          </cell>
        </row>
        <row r="107">
          <cell r="A107" t="str">
            <v>Пельмени Grandmeni с говядиной ТМ Горячая штучка флоупак сфера 0,75 кг. ПОКОМ</v>
          </cell>
          <cell r="D107">
            <v>6</v>
          </cell>
        </row>
        <row r="108">
          <cell r="A108" t="str">
            <v>Пельмени Grandmeni со сливочным маслом Горячая штучка 0,75 кг ПОКОМ</v>
          </cell>
          <cell r="D108">
            <v>5</v>
          </cell>
        </row>
        <row r="109">
          <cell r="A109" t="str">
            <v>Пельмени Бигбули с мясом, Горячая штучка 0,9кг  ПОКОМ</v>
          </cell>
          <cell r="D109">
            <v>12</v>
          </cell>
        </row>
        <row r="110">
          <cell r="A110" t="str">
            <v>Пельмени Бигбули со слив.маслом 0,9 кг   Поком</v>
          </cell>
          <cell r="D110">
            <v>37</v>
          </cell>
        </row>
        <row r="111">
          <cell r="A111" t="str">
            <v>Пельмени Бигбули со сливочным маслом ТМ Горячая штучка ТС Бигбули ГШ флоу-пак сфера 0,43 УВС.  ПОКОМ</v>
          </cell>
          <cell r="D111">
            <v>6</v>
          </cell>
        </row>
        <row r="112">
          <cell r="A112" t="str">
            <v>Пельмени Бульмени с говядиной и свининой Горячая шт. 0,9 кг  ПОКОМ</v>
          </cell>
          <cell r="D112">
            <v>27</v>
          </cell>
        </row>
        <row r="113">
          <cell r="A113" t="str">
            <v>Пельмени Бульмени с говядиной и свининой Горячая штучка 0,43  ПОКОМ</v>
          </cell>
          <cell r="D113">
            <v>5</v>
          </cell>
        </row>
        <row r="114">
          <cell r="A114" t="str">
            <v>Пельмени Бульмени с говядиной и свининой Наваристые Горячая штучка ВЕС  ПОКОМ</v>
          </cell>
          <cell r="D114">
            <v>110</v>
          </cell>
        </row>
        <row r="115">
          <cell r="A115" t="str">
            <v>Пельмени Бульмени со сливочным маслом Горячая штучка 0,9 кг  ПОКОМ</v>
          </cell>
          <cell r="D115">
            <v>25</v>
          </cell>
        </row>
        <row r="116">
          <cell r="A116" t="str">
            <v>Пельмени Бульмени со сливочным маслом ТМ Горячая шт. 0,43 кг  ПОКОМ</v>
          </cell>
          <cell r="D116">
            <v>8</v>
          </cell>
        </row>
        <row r="117">
          <cell r="A117" t="str">
            <v>Пельмени Мясорубские ТМ Стародворье фоу-пак равиоли 0,7 кг.  Поком</v>
          </cell>
          <cell r="D117">
            <v>22</v>
          </cell>
        </row>
        <row r="118">
          <cell r="A118" t="str">
            <v>Пельмени отборные  с говядиной и свининой 0,43кг ушко  Поком</v>
          </cell>
          <cell r="D118">
            <v>3</v>
          </cell>
        </row>
        <row r="119">
          <cell r="A119" t="str">
            <v>Пельмени Отборные из свинины и говядины 0,9 кг ТМ Стародворье ТС Медвежье ушко  ПОКОМ</v>
          </cell>
          <cell r="D119">
            <v>8</v>
          </cell>
        </row>
        <row r="120">
          <cell r="A120" t="str">
            <v>Пельмени Отборные с говядиной 0,9 кг НОВА ТМ Стародворье ТС Медвежье ушко  ПОКОМ</v>
          </cell>
          <cell r="D120">
            <v>13</v>
          </cell>
        </row>
        <row r="121">
          <cell r="A121" t="str">
            <v>Пельмени С говядиной и свининой, ВЕС, ТМ Славница сфера пуговки  ПОКОМ</v>
          </cell>
          <cell r="D121">
            <v>25</v>
          </cell>
        </row>
        <row r="122">
          <cell r="A122" t="str">
            <v>Пельмени Сочные стародв. сфера 0,43кг  Поком</v>
          </cell>
          <cell r="D122">
            <v>8</v>
          </cell>
        </row>
        <row r="123">
          <cell r="A123" t="str">
            <v>Пельмени Сочные сфера 0,9 кг ТМ Стародворье ПОКОМ</v>
          </cell>
          <cell r="D123">
            <v>18</v>
          </cell>
        </row>
        <row r="124">
          <cell r="A124" t="str">
            <v>Хотстеры ТМ Горячая штучка ТС Хотстеры 0,25 кг зам  ПОКОМ</v>
          </cell>
          <cell r="D124">
            <v>28</v>
          </cell>
        </row>
        <row r="125">
          <cell r="A125" t="str">
            <v>Хрустящие крылышки острые к пиву ТМ Горячая штучка 0,3кг зам  ПОКОМ</v>
          </cell>
          <cell r="D125">
            <v>9</v>
          </cell>
        </row>
        <row r="126">
          <cell r="A126" t="str">
            <v>Хрустящие крылышки ТМ Горячая штучка 0,3 кг зам  ПОКОМ</v>
          </cell>
          <cell r="D126">
            <v>14</v>
          </cell>
        </row>
        <row r="127">
          <cell r="A127" t="str">
            <v>Хрустящие крылышки ТМ Зареченские ТС Зареченские продукты.   Поком</v>
          </cell>
          <cell r="D127">
            <v>33.799999999999997</v>
          </cell>
        </row>
        <row r="128">
          <cell r="A128" t="str">
            <v>Чебупай сочное яблоко ТМ Горячая штучка ТС Чебупай 0,2 кг УВС.  зам  ПОКОМ</v>
          </cell>
          <cell r="D128">
            <v>6</v>
          </cell>
        </row>
        <row r="129">
          <cell r="A129" t="str">
            <v>Чебупай спелая вишня ТМ Горячая штучка ТС Чебупай 0,2 кг УВС. зам  ПОКОМ</v>
          </cell>
          <cell r="D129">
            <v>6</v>
          </cell>
        </row>
        <row r="130">
          <cell r="A130" t="str">
            <v>Чебупицца курочка по-итальянски Горячая штучка 0,25 кг зам  ПОКОМ</v>
          </cell>
          <cell r="D130">
            <v>51</v>
          </cell>
        </row>
        <row r="131">
          <cell r="A131" t="str">
            <v>Чебупицца Пепперони ТМ Горячая штучка ТС Чебупицца 0.25кг зам  ПОКОМ</v>
          </cell>
          <cell r="D131">
            <v>52</v>
          </cell>
        </row>
        <row r="132">
          <cell r="A132" t="str">
            <v>Чебуреки Мясные вес 2,7 кг ТМ Зареченские ТС Зареченские продукты   Поком</v>
          </cell>
          <cell r="D132">
            <v>18.899999999999999</v>
          </cell>
        </row>
        <row r="133">
          <cell r="A133" t="str">
            <v>Чебуреки сочные ТМ Зареченские ТС Зареченские продукты.  Поком</v>
          </cell>
          <cell r="D133">
            <v>5</v>
          </cell>
        </row>
        <row r="134">
          <cell r="A134" t="str">
            <v>Чебуречище горячая штучка 0,14кг Поком</v>
          </cell>
          <cell r="D134">
            <v>245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Y78"/>
  <sheetViews>
    <sheetView tabSelected="1" workbookViewId="0">
      <pane ySplit="5" topLeftCell="A6" activePane="bottomLeft" state="frozen"/>
      <selection pane="bottomLeft" activeCell="U16" sqref="U16"/>
    </sheetView>
  </sheetViews>
  <sheetFormatPr defaultColWidth="10.5" defaultRowHeight="11.45" customHeight="1" outlineLevelRow="1" x14ac:dyDescent="0.2"/>
  <cols>
    <col min="1" max="1" width="68.83203125" style="1" customWidth="1"/>
    <col min="2" max="2" width="4" style="1" customWidth="1"/>
    <col min="3" max="6" width="7.83203125" style="1" customWidth="1"/>
    <col min="7" max="7" width="5" style="20" customWidth="1"/>
    <col min="8" max="9" width="6.6640625" style="2" customWidth="1"/>
    <col min="10" max="10" width="9.33203125" style="2" customWidth="1"/>
    <col min="11" max="11" width="1" style="2" customWidth="1"/>
    <col min="12" max="14" width="9.33203125" style="2" customWidth="1"/>
    <col min="15" max="15" width="19.33203125" style="2" customWidth="1"/>
    <col min="16" max="17" width="5.33203125" style="2" customWidth="1"/>
    <col min="18" max="20" width="7.6640625" style="2" customWidth="1"/>
    <col min="21" max="21" width="28.1640625" style="2" customWidth="1"/>
    <col min="22" max="22" width="9" style="2" customWidth="1"/>
    <col min="23" max="23" width="9" style="20" customWidth="1"/>
    <col min="24" max="24" width="9" style="21" customWidth="1"/>
    <col min="25" max="25" width="9" style="2" customWidth="1"/>
    <col min="26" max="16384" width="10.5" style="2"/>
  </cols>
  <sheetData>
    <row r="1" spans="1:25" ht="12.95" customHeight="1" outlineLevel="1" x14ac:dyDescent="0.2">
      <c r="A1" s="3" t="s">
        <v>0</v>
      </c>
      <c r="B1" s="3"/>
      <c r="C1" s="3"/>
    </row>
    <row r="2" spans="1:25" ht="12.95" customHeight="1" outlineLevel="1" x14ac:dyDescent="0.2">
      <c r="B2" s="3"/>
      <c r="C2" s="3"/>
    </row>
    <row r="3" spans="1:25" ht="26.1" customHeight="1" x14ac:dyDescent="0.2">
      <c r="A3" s="4" t="s">
        <v>1</v>
      </c>
      <c r="B3" s="4" t="s">
        <v>2</v>
      </c>
      <c r="C3" s="5" t="s">
        <v>3</v>
      </c>
      <c r="D3" s="5"/>
      <c r="E3" s="5"/>
      <c r="F3" s="5"/>
      <c r="G3" s="10" t="s">
        <v>81</v>
      </c>
      <c r="H3" s="11" t="s">
        <v>82</v>
      </c>
      <c r="I3" s="11" t="s">
        <v>83</v>
      </c>
      <c r="J3" s="12" t="s">
        <v>100</v>
      </c>
      <c r="K3" s="12" t="s">
        <v>100</v>
      </c>
      <c r="L3" s="11" t="s">
        <v>84</v>
      </c>
      <c r="M3" s="12" t="s">
        <v>85</v>
      </c>
      <c r="N3" s="13" t="s">
        <v>86</v>
      </c>
      <c r="O3" s="14"/>
      <c r="P3" s="11" t="s">
        <v>87</v>
      </c>
      <c r="Q3" s="11" t="s">
        <v>88</v>
      </c>
      <c r="R3" s="11" t="s">
        <v>84</v>
      </c>
      <c r="S3" s="11" t="s">
        <v>84</v>
      </c>
      <c r="T3" s="11" t="s">
        <v>84</v>
      </c>
      <c r="U3" s="11" t="s">
        <v>89</v>
      </c>
      <c r="V3" s="11" t="s">
        <v>90</v>
      </c>
      <c r="W3" s="10"/>
      <c r="X3" s="15" t="s">
        <v>91</v>
      </c>
      <c r="Y3" s="11" t="s">
        <v>92</v>
      </c>
    </row>
    <row r="4" spans="1:25" ht="26.1" customHeight="1" x14ac:dyDescent="0.2">
      <c r="A4" s="6"/>
      <c r="B4" s="7"/>
      <c r="C4" s="5" t="s">
        <v>4</v>
      </c>
      <c r="D4" s="5" t="s">
        <v>5</v>
      </c>
      <c r="E4" s="5" t="s">
        <v>6</v>
      </c>
      <c r="F4" s="5" t="s">
        <v>7</v>
      </c>
      <c r="G4" s="10"/>
      <c r="H4" s="11"/>
      <c r="I4" s="11"/>
      <c r="J4" s="12" t="s">
        <v>101</v>
      </c>
      <c r="K4" s="11"/>
      <c r="L4" s="12" t="s">
        <v>99</v>
      </c>
      <c r="M4" s="16"/>
      <c r="N4" s="13" t="s">
        <v>93</v>
      </c>
      <c r="O4" s="14" t="s">
        <v>94</v>
      </c>
      <c r="P4" s="11"/>
      <c r="Q4" s="11"/>
      <c r="R4" s="12" t="s">
        <v>96</v>
      </c>
      <c r="S4" s="12" t="s">
        <v>97</v>
      </c>
      <c r="T4" s="12" t="s">
        <v>98</v>
      </c>
      <c r="U4" s="11"/>
      <c r="V4" s="11"/>
      <c r="W4" s="10"/>
      <c r="X4" s="15"/>
      <c r="Y4" s="11"/>
    </row>
    <row r="5" spans="1:25" ht="12" customHeight="1" x14ac:dyDescent="0.2">
      <c r="A5" s="6"/>
      <c r="B5" s="7"/>
      <c r="C5" s="5"/>
      <c r="D5" s="5"/>
      <c r="E5" s="17">
        <f t="shared" ref="E5:F5" si="0">SUM(E6:E213)</f>
        <v>1363.6000000000001</v>
      </c>
      <c r="F5" s="17">
        <f t="shared" si="0"/>
        <v>12802.700000000003</v>
      </c>
      <c r="G5" s="10"/>
      <c r="H5" s="17">
        <f t="shared" ref="H5:N5" si="1">SUM(H6:H213)</f>
        <v>1430.6000000000001</v>
      </c>
      <c r="I5" s="17">
        <f t="shared" si="1"/>
        <v>-67.000000000000014</v>
      </c>
      <c r="J5" s="17">
        <f t="shared" si="1"/>
        <v>1580.8</v>
      </c>
      <c r="K5" s="17">
        <f t="shared" si="1"/>
        <v>0</v>
      </c>
      <c r="L5" s="17">
        <f t="shared" si="1"/>
        <v>454.53333333333336</v>
      </c>
      <c r="M5" s="17">
        <f t="shared" si="1"/>
        <v>1145.7999999999997</v>
      </c>
      <c r="N5" s="17">
        <f t="shared" si="1"/>
        <v>0</v>
      </c>
      <c r="O5" s="18"/>
      <c r="P5" s="11"/>
      <c r="Q5" s="11"/>
      <c r="R5" s="17">
        <f t="shared" ref="R5:T5" si="2">SUM(R6:R213)</f>
        <v>2319.6399999999994</v>
      </c>
      <c r="S5" s="17">
        <f t="shared" si="2"/>
        <v>855.69999999999982</v>
      </c>
      <c r="T5" s="17">
        <f t="shared" si="2"/>
        <v>870.58000000000027</v>
      </c>
      <c r="U5" s="11"/>
      <c r="V5" s="17">
        <f>SUM(V6:V213)</f>
        <v>713.53999999999974</v>
      </c>
      <c r="W5" s="10" t="s">
        <v>95</v>
      </c>
      <c r="X5" s="19">
        <f>SUM(X6:X213)</f>
        <v>0</v>
      </c>
      <c r="Y5" s="17">
        <f>SUM(Y6:Y213)</f>
        <v>0</v>
      </c>
    </row>
    <row r="6" spans="1:25" ht="11.1" customHeight="1" x14ac:dyDescent="0.2">
      <c r="A6" s="8" t="s">
        <v>11</v>
      </c>
      <c r="B6" s="8" t="s">
        <v>9</v>
      </c>
      <c r="C6" s="9">
        <v>12</v>
      </c>
      <c r="D6" s="9"/>
      <c r="E6" s="9"/>
      <c r="F6" s="9">
        <v>12</v>
      </c>
      <c r="G6" s="20">
        <f>VLOOKUP(A6,[1]TDSheet!$A:$G,7,0)</f>
        <v>0.3</v>
      </c>
      <c r="I6" s="2">
        <f>E6-H6</f>
        <v>0</v>
      </c>
      <c r="J6" s="2">
        <f>VLOOKUP(A6,[1]TDSheet!$A:$X,24,0)*W6</f>
        <v>0</v>
      </c>
      <c r="L6" s="2">
        <f>E6/3</f>
        <v>0</v>
      </c>
      <c r="M6" s="22"/>
      <c r="N6" s="22"/>
      <c r="P6" s="2" t="e">
        <f>(F6+J6+M6)/L6</f>
        <v>#DIV/0!</v>
      </c>
      <c r="Q6" s="2" t="e">
        <f>(F6+J6)/L6</f>
        <v>#DIV/0!</v>
      </c>
      <c r="R6" s="2">
        <f>VLOOKUP(A6,[1]TDSheet!$A:$S,19,0)</f>
        <v>19.2</v>
      </c>
      <c r="S6" s="2">
        <f>VLOOKUP(A6,[1]TDSheet!$A:$T,20,0)</f>
        <v>0</v>
      </c>
      <c r="T6" s="2">
        <f>VLOOKUP(A6,[1]TDSheet!$A:$L,12,0)</f>
        <v>0</v>
      </c>
      <c r="U6" s="25" t="s">
        <v>104</v>
      </c>
      <c r="V6" s="2">
        <f>M6*G6</f>
        <v>0</v>
      </c>
      <c r="W6" s="20">
        <f>VLOOKUP(A6,[1]TDSheet!$A:$W,23,0)</f>
        <v>12</v>
      </c>
    </row>
    <row r="7" spans="1:25" ht="11.1" customHeight="1" x14ac:dyDescent="0.2">
      <c r="A7" s="8" t="s">
        <v>12</v>
      </c>
      <c r="B7" s="8" t="s">
        <v>9</v>
      </c>
      <c r="C7" s="9">
        <v>323</v>
      </c>
      <c r="D7" s="9"/>
      <c r="E7" s="9">
        <v>31</v>
      </c>
      <c r="F7" s="9">
        <v>265</v>
      </c>
      <c r="G7" s="20">
        <f>VLOOKUP(A7,[1]TDSheet!$A:$G,7,0)</f>
        <v>0.3</v>
      </c>
      <c r="H7" s="2">
        <f>VLOOKUP(A7,[2]Луганск!$A:$E,4,0)</f>
        <v>31</v>
      </c>
      <c r="I7" s="2">
        <f t="shared" ref="I7:I70" si="3">E7-H7</f>
        <v>0</v>
      </c>
      <c r="J7" s="2">
        <f>VLOOKUP(A7,[1]TDSheet!$A:$X,24,0)*W7</f>
        <v>0</v>
      </c>
      <c r="L7" s="2">
        <f t="shared" ref="L7:L70" si="4">E7/3</f>
        <v>10.333333333333334</v>
      </c>
      <c r="M7" s="22"/>
      <c r="N7" s="22"/>
      <c r="P7" s="2">
        <f t="shared" ref="P7:P70" si="5">(F7+J7+M7)/L7</f>
        <v>25.64516129032258</v>
      </c>
      <c r="Q7" s="2">
        <f t="shared" ref="Q7:Q70" si="6">(F7+J7)/L7</f>
        <v>25.64516129032258</v>
      </c>
      <c r="R7" s="2">
        <f>VLOOKUP(A7,[1]TDSheet!$A:$S,19,0)</f>
        <v>36.4</v>
      </c>
      <c r="S7" s="2">
        <f>VLOOKUP(A7,[1]TDSheet!$A:$T,20,0)</f>
        <v>15.2</v>
      </c>
      <c r="T7" s="2">
        <f>VLOOKUP(A7,[1]TDSheet!$A:$L,12,0)</f>
        <v>10.6</v>
      </c>
      <c r="V7" s="2">
        <f t="shared" ref="V7:V70" si="7">M7*G7</f>
        <v>0</v>
      </c>
      <c r="W7" s="20">
        <f>VLOOKUP(A7,[1]TDSheet!$A:$W,23,0)</f>
        <v>12</v>
      </c>
    </row>
    <row r="8" spans="1:25" ht="11.1" customHeight="1" x14ac:dyDescent="0.2">
      <c r="A8" s="8" t="s">
        <v>13</v>
      </c>
      <c r="B8" s="8" t="s">
        <v>9</v>
      </c>
      <c r="C8" s="9">
        <v>396</v>
      </c>
      <c r="D8" s="9"/>
      <c r="E8" s="9">
        <v>34</v>
      </c>
      <c r="F8" s="9">
        <v>349</v>
      </c>
      <c r="G8" s="20">
        <f>VLOOKUP(A8,[1]TDSheet!$A:$G,7,0)</f>
        <v>0.3</v>
      </c>
      <c r="H8" s="2">
        <f>VLOOKUP(A8,[2]Луганск!$A:$E,4,0)</f>
        <v>34</v>
      </c>
      <c r="I8" s="2">
        <f t="shared" si="3"/>
        <v>0</v>
      </c>
      <c r="J8" s="2">
        <f>VLOOKUP(A8,[1]TDSheet!$A:$X,24,0)*W8</f>
        <v>0</v>
      </c>
      <c r="L8" s="2">
        <f t="shared" si="4"/>
        <v>11.333333333333334</v>
      </c>
      <c r="M8" s="22"/>
      <c r="N8" s="22"/>
      <c r="P8" s="2">
        <f t="shared" si="5"/>
        <v>30.794117647058822</v>
      </c>
      <c r="Q8" s="2">
        <f t="shared" si="6"/>
        <v>30.794117647058822</v>
      </c>
      <c r="R8" s="2">
        <f>VLOOKUP(A8,[1]TDSheet!$A:$S,19,0)</f>
        <v>55.6</v>
      </c>
      <c r="S8" s="2">
        <f>VLOOKUP(A8,[1]TDSheet!$A:$T,20,0)</f>
        <v>29.8</v>
      </c>
      <c r="T8" s="2">
        <f>VLOOKUP(A8,[1]TDSheet!$A:$L,12,0)</f>
        <v>33</v>
      </c>
      <c r="V8" s="2">
        <f t="shared" si="7"/>
        <v>0</v>
      </c>
      <c r="W8" s="20">
        <f>VLOOKUP(A8,[1]TDSheet!$A:$W,23,0)</f>
        <v>12</v>
      </c>
    </row>
    <row r="9" spans="1:25" ht="11.1" customHeight="1" x14ac:dyDescent="0.2">
      <c r="A9" s="8" t="s">
        <v>14</v>
      </c>
      <c r="B9" s="8" t="s">
        <v>9</v>
      </c>
      <c r="C9" s="9">
        <v>260</v>
      </c>
      <c r="D9" s="9"/>
      <c r="E9" s="9">
        <v>11</v>
      </c>
      <c r="F9" s="9">
        <v>242</v>
      </c>
      <c r="G9" s="20">
        <f>VLOOKUP(A9,[1]TDSheet!$A:$G,7,0)</f>
        <v>0.3</v>
      </c>
      <c r="H9" s="2">
        <f>VLOOKUP(A9,[2]Луганск!$A:$E,4,0)</f>
        <v>11</v>
      </c>
      <c r="I9" s="2">
        <f t="shared" si="3"/>
        <v>0</v>
      </c>
      <c r="J9" s="2">
        <f>VLOOKUP(A9,[1]TDSheet!$A:$X,24,0)*W9</f>
        <v>0</v>
      </c>
      <c r="L9" s="2">
        <f t="shared" si="4"/>
        <v>3.6666666666666665</v>
      </c>
      <c r="M9" s="22"/>
      <c r="N9" s="22"/>
      <c r="P9" s="2">
        <f t="shared" si="5"/>
        <v>66</v>
      </c>
      <c r="Q9" s="2">
        <f t="shared" si="6"/>
        <v>66</v>
      </c>
      <c r="R9" s="2">
        <f>VLOOKUP(A9,[1]TDSheet!$A:$S,19,0)</f>
        <v>32.200000000000003</v>
      </c>
      <c r="S9" s="2">
        <f>VLOOKUP(A9,[1]TDSheet!$A:$T,20,0)</f>
        <v>12.4</v>
      </c>
      <c r="T9" s="2">
        <f>VLOOKUP(A9,[1]TDSheet!$A:$L,12,0)</f>
        <v>12.6</v>
      </c>
      <c r="V9" s="2">
        <f t="shared" si="7"/>
        <v>0</v>
      </c>
      <c r="W9" s="20">
        <f>VLOOKUP(A9,[1]TDSheet!$A:$W,23,0)</f>
        <v>12</v>
      </c>
    </row>
    <row r="10" spans="1:25" ht="11.1" customHeight="1" x14ac:dyDescent="0.2">
      <c r="A10" s="8" t="s">
        <v>15</v>
      </c>
      <c r="B10" s="8" t="s">
        <v>9</v>
      </c>
      <c r="C10" s="9">
        <v>557</v>
      </c>
      <c r="D10" s="9"/>
      <c r="E10" s="9">
        <v>17</v>
      </c>
      <c r="F10" s="9">
        <v>443</v>
      </c>
      <c r="G10" s="20">
        <f>VLOOKUP(A10,[1]TDSheet!$A:$G,7,0)</f>
        <v>0.3</v>
      </c>
      <c r="H10" s="2">
        <f>VLOOKUP(A10,[2]Луганск!$A:$E,4,0)</f>
        <v>17</v>
      </c>
      <c r="I10" s="2">
        <f t="shared" si="3"/>
        <v>0</v>
      </c>
      <c r="J10" s="2">
        <f>VLOOKUP(A10,[1]TDSheet!$A:$X,24,0)*W10</f>
        <v>0</v>
      </c>
      <c r="L10" s="2">
        <f t="shared" si="4"/>
        <v>5.666666666666667</v>
      </c>
      <c r="M10" s="22"/>
      <c r="N10" s="22"/>
      <c r="P10" s="2">
        <f t="shared" si="5"/>
        <v>78.17647058823529</v>
      </c>
      <c r="Q10" s="2">
        <f t="shared" si="6"/>
        <v>78.17647058823529</v>
      </c>
      <c r="R10" s="2">
        <f>VLOOKUP(A10,[1]TDSheet!$A:$S,19,0)</f>
        <v>60.4</v>
      </c>
      <c r="S10" s="2">
        <f>VLOOKUP(A10,[1]TDSheet!$A:$T,20,0)</f>
        <v>29.2</v>
      </c>
      <c r="T10" s="2">
        <f>VLOOKUP(A10,[1]TDSheet!$A:$L,12,0)</f>
        <v>27.6</v>
      </c>
      <c r="V10" s="2">
        <f t="shared" si="7"/>
        <v>0</v>
      </c>
      <c r="W10" s="20">
        <f>VLOOKUP(A10,[1]TDSheet!$A:$W,23,0)</f>
        <v>12</v>
      </c>
    </row>
    <row r="11" spans="1:25" ht="11.1" customHeight="1" x14ac:dyDescent="0.2">
      <c r="A11" s="8" t="s">
        <v>16</v>
      </c>
      <c r="B11" s="8" t="s">
        <v>9</v>
      </c>
      <c r="C11" s="9">
        <v>359</v>
      </c>
      <c r="D11" s="9"/>
      <c r="E11" s="9">
        <v>53</v>
      </c>
      <c r="F11" s="9">
        <v>306</v>
      </c>
      <c r="G11" s="20">
        <f>VLOOKUP(A11,[1]TDSheet!$A:$G,7,0)</f>
        <v>0.09</v>
      </c>
      <c r="H11" s="2">
        <f>VLOOKUP(A11,[2]Луганск!$A:$E,4,0)</f>
        <v>53</v>
      </c>
      <c r="I11" s="2">
        <f t="shared" si="3"/>
        <v>0</v>
      </c>
      <c r="J11" s="2">
        <f>VLOOKUP(A11,[1]TDSheet!$A:$X,24,0)*W11</f>
        <v>0</v>
      </c>
      <c r="L11" s="2">
        <f t="shared" si="4"/>
        <v>17.666666666666668</v>
      </c>
      <c r="M11" s="22"/>
      <c r="N11" s="22"/>
      <c r="P11" s="2">
        <f t="shared" si="5"/>
        <v>17.320754716981131</v>
      </c>
      <c r="Q11" s="2">
        <f t="shared" si="6"/>
        <v>17.320754716981131</v>
      </c>
      <c r="R11" s="2">
        <f>VLOOKUP(A11,[1]TDSheet!$A:$S,19,0)</f>
        <v>13.8</v>
      </c>
      <c r="S11" s="2">
        <f>VLOOKUP(A11,[1]TDSheet!$A:$T,20,0)</f>
        <v>25.2</v>
      </c>
      <c r="T11" s="2">
        <f>VLOOKUP(A11,[1]TDSheet!$A:$L,12,0)</f>
        <v>17.399999999999999</v>
      </c>
      <c r="V11" s="2">
        <f t="shared" si="7"/>
        <v>0</v>
      </c>
      <c r="W11" s="20">
        <f>VLOOKUP(A11,[1]TDSheet!$A:$W,23,0)</f>
        <v>24</v>
      </c>
    </row>
    <row r="12" spans="1:25" ht="21.95" customHeight="1" x14ac:dyDescent="0.2">
      <c r="A12" s="8" t="s">
        <v>17</v>
      </c>
      <c r="B12" s="8" t="s">
        <v>9</v>
      </c>
      <c r="C12" s="9">
        <v>10</v>
      </c>
      <c r="D12" s="9"/>
      <c r="E12" s="9"/>
      <c r="F12" s="9">
        <v>10</v>
      </c>
      <c r="G12" s="20">
        <f>VLOOKUP(A12,[1]TDSheet!$A:$G,7,0)</f>
        <v>0.36</v>
      </c>
      <c r="I12" s="2">
        <f t="shared" si="3"/>
        <v>0</v>
      </c>
      <c r="J12" s="2">
        <f>VLOOKUP(A12,[1]TDSheet!$A:$X,24,0)*W12</f>
        <v>0</v>
      </c>
      <c r="L12" s="2">
        <f t="shared" si="4"/>
        <v>0</v>
      </c>
      <c r="M12" s="22"/>
      <c r="N12" s="22"/>
      <c r="P12" s="2" t="e">
        <f t="shared" si="5"/>
        <v>#DIV/0!</v>
      </c>
      <c r="Q12" s="2" t="e">
        <f t="shared" si="6"/>
        <v>#DIV/0!</v>
      </c>
      <c r="R12" s="2">
        <f>VLOOKUP(A12,[1]TDSheet!$A:$S,19,0)</f>
        <v>16</v>
      </c>
      <c r="S12" s="2">
        <f>VLOOKUP(A12,[1]TDSheet!$A:$T,20,0)</f>
        <v>0</v>
      </c>
      <c r="T12" s="2">
        <f>VLOOKUP(A12,[1]TDSheet!$A:$L,12,0)</f>
        <v>0</v>
      </c>
      <c r="U12" s="25" t="s">
        <v>104</v>
      </c>
      <c r="V12" s="2">
        <f t="shared" si="7"/>
        <v>0</v>
      </c>
      <c r="W12" s="20">
        <f>VLOOKUP(A12,[1]TDSheet!$A:$W,23,0)</f>
        <v>10</v>
      </c>
    </row>
    <row r="13" spans="1:25" ht="21.95" customHeight="1" x14ac:dyDescent="0.2">
      <c r="A13" s="8" t="s">
        <v>18</v>
      </c>
      <c r="B13" s="8" t="s">
        <v>19</v>
      </c>
      <c r="C13" s="9">
        <v>3</v>
      </c>
      <c r="D13" s="9"/>
      <c r="E13" s="9"/>
      <c r="F13" s="9">
        <v>3</v>
      </c>
      <c r="G13" s="20">
        <f>VLOOKUP(A13,[1]TDSheet!$A:$G,7,0)</f>
        <v>1</v>
      </c>
      <c r="I13" s="2">
        <f t="shared" si="3"/>
        <v>0</v>
      </c>
      <c r="J13" s="2">
        <f>VLOOKUP(A13,[1]TDSheet!$A:$X,24,0)*W13</f>
        <v>0</v>
      </c>
      <c r="L13" s="2">
        <f t="shared" si="4"/>
        <v>0</v>
      </c>
      <c r="M13" s="22"/>
      <c r="N13" s="22"/>
      <c r="P13" s="2" t="e">
        <f t="shared" si="5"/>
        <v>#DIV/0!</v>
      </c>
      <c r="Q13" s="2" t="e">
        <f t="shared" si="6"/>
        <v>#DIV/0!</v>
      </c>
      <c r="R13" s="2">
        <f>VLOOKUP(A13,[1]TDSheet!$A:$S,19,0)</f>
        <v>9</v>
      </c>
      <c r="S13" s="2">
        <f>VLOOKUP(A13,[1]TDSheet!$A:$T,20,0)</f>
        <v>0</v>
      </c>
      <c r="T13" s="2">
        <f>VLOOKUP(A13,[1]TDSheet!$A:$L,12,0)</f>
        <v>0</v>
      </c>
      <c r="U13" s="25" t="s">
        <v>104</v>
      </c>
      <c r="V13" s="2">
        <f t="shared" si="7"/>
        <v>0</v>
      </c>
      <c r="W13" s="20">
        <f>VLOOKUP(A13,[1]TDSheet!$A:$W,23,0)</f>
        <v>3</v>
      </c>
    </row>
    <row r="14" spans="1:25" ht="11.1" customHeight="1" x14ac:dyDescent="0.2">
      <c r="A14" s="8" t="s">
        <v>20</v>
      </c>
      <c r="B14" s="8" t="s">
        <v>19</v>
      </c>
      <c r="C14" s="9">
        <v>640</v>
      </c>
      <c r="D14" s="9"/>
      <c r="E14" s="9">
        <v>196.1</v>
      </c>
      <c r="F14" s="9">
        <v>384.7</v>
      </c>
      <c r="G14" s="20">
        <f>VLOOKUP(A14,[1]TDSheet!$A:$G,7,0)</f>
        <v>1</v>
      </c>
      <c r="H14" s="2">
        <f>VLOOKUP(A14,[2]Луганск!$A:$E,4,0)</f>
        <v>202.8</v>
      </c>
      <c r="I14" s="2">
        <f t="shared" si="3"/>
        <v>-6.7000000000000171</v>
      </c>
      <c r="J14" s="2">
        <f>VLOOKUP(A14,[1]TDSheet!$A:$X,24,0)*W14</f>
        <v>273.8</v>
      </c>
      <c r="L14" s="2">
        <f t="shared" si="4"/>
        <v>65.36666666666666</v>
      </c>
      <c r="M14" s="22">
        <f t="shared" ref="M14" si="8">13*L14-J14-F14</f>
        <v>191.26666666666648</v>
      </c>
      <c r="N14" s="22"/>
      <c r="P14" s="2">
        <f t="shared" si="5"/>
        <v>12.999999999999998</v>
      </c>
      <c r="Q14" s="2">
        <f t="shared" si="6"/>
        <v>10.073941866394698</v>
      </c>
      <c r="R14" s="2">
        <f>VLOOKUP(A14,[1]TDSheet!$A:$S,19,0)</f>
        <v>98.42</v>
      </c>
      <c r="S14" s="2">
        <f>VLOOKUP(A14,[1]TDSheet!$A:$T,20,0)</f>
        <v>122.1</v>
      </c>
      <c r="T14" s="2">
        <f>VLOOKUP(A14,[1]TDSheet!$A:$L,12,0)</f>
        <v>98.44</v>
      </c>
      <c r="V14" s="2">
        <f t="shared" si="7"/>
        <v>191.26666666666648</v>
      </c>
      <c r="W14" s="20">
        <f>VLOOKUP(A14,[1]TDSheet!$A:$W,23,0)</f>
        <v>3.7</v>
      </c>
    </row>
    <row r="15" spans="1:25" ht="11.1" customHeight="1" x14ac:dyDescent="0.2">
      <c r="A15" s="8" t="s">
        <v>102</v>
      </c>
      <c r="B15" s="8" t="s">
        <v>19</v>
      </c>
      <c r="C15" s="9"/>
      <c r="D15" s="9"/>
      <c r="E15" s="9"/>
      <c r="F15" s="9"/>
      <c r="G15" s="20">
        <f>VLOOKUP(A15,[1]TDSheet!$A:$G,7,0)</f>
        <v>1</v>
      </c>
      <c r="I15" s="2">
        <f t="shared" si="3"/>
        <v>0</v>
      </c>
      <c r="J15" s="2">
        <f>VLOOKUP(A15,[1]TDSheet!$A:$X,24,0)*W15</f>
        <v>0</v>
      </c>
      <c r="L15" s="2">
        <f t="shared" si="4"/>
        <v>0</v>
      </c>
      <c r="M15" s="24">
        <v>70</v>
      </c>
      <c r="N15" s="22"/>
      <c r="P15" s="2" t="e">
        <f t="shared" si="5"/>
        <v>#DIV/0!</v>
      </c>
      <c r="Q15" s="2" t="e">
        <f t="shared" si="6"/>
        <v>#DIV/0!</v>
      </c>
      <c r="R15" s="2">
        <f>VLOOKUP(A15,[1]TDSheet!$A:$S,19,0)</f>
        <v>3.7</v>
      </c>
      <c r="S15" s="2">
        <f>VLOOKUP(A15,[1]TDSheet!$A:$T,20,0)</f>
        <v>7.4</v>
      </c>
      <c r="T15" s="2">
        <f>VLOOKUP(A15,[1]TDSheet!$A:$L,12,0)</f>
        <v>3.7</v>
      </c>
      <c r="V15" s="2">
        <f t="shared" si="7"/>
        <v>70</v>
      </c>
      <c r="W15" s="20">
        <f>VLOOKUP(A15,[1]TDSheet!$A:$W,23,0)</f>
        <v>3.7</v>
      </c>
    </row>
    <row r="16" spans="1:25" ht="21.95" customHeight="1" x14ac:dyDescent="0.2">
      <c r="A16" s="8" t="s">
        <v>21</v>
      </c>
      <c r="B16" s="8" t="s">
        <v>19</v>
      </c>
      <c r="C16" s="9">
        <v>188.7</v>
      </c>
      <c r="D16" s="9"/>
      <c r="E16" s="9">
        <v>7.4</v>
      </c>
      <c r="F16" s="9">
        <v>177.6</v>
      </c>
      <c r="G16" s="20">
        <f>VLOOKUP(A16,[1]TDSheet!$A:$G,7,0)</f>
        <v>1</v>
      </c>
      <c r="H16" s="2">
        <f>VLOOKUP(A16,[2]Луганск!$A:$E,4,0)</f>
        <v>11.1</v>
      </c>
      <c r="I16" s="2">
        <f t="shared" si="3"/>
        <v>-3.6999999999999993</v>
      </c>
      <c r="J16" s="2">
        <f>VLOOKUP(A16,[1]TDSheet!$A:$X,24,0)*W16</f>
        <v>0</v>
      </c>
      <c r="L16" s="2">
        <f t="shared" si="4"/>
        <v>2.4666666666666668</v>
      </c>
      <c r="M16" s="22"/>
      <c r="N16" s="22"/>
      <c r="P16" s="2">
        <f t="shared" si="5"/>
        <v>72</v>
      </c>
      <c r="Q16" s="2">
        <f t="shared" si="6"/>
        <v>72</v>
      </c>
      <c r="R16" s="2">
        <f>VLOOKUP(A16,[1]TDSheet!$A:$S,19,0)</f>
        <v>8.14</v>
      </c>
      <c r="S16" s="2">
        <f>VLOOKUP(A16,[1]TDSheet!$A:$T,20,0)</f>
        <v>1.48</v>
      </c>
      <c r="T16" s="2">
        <f>VLOOKUP(A16,[1]TDSheet!$A:$L,12,0)</f>
        <v>2.96</v>
      </c>
      <c r="V16" s="2">
        <f t="shared" si="7"/>
        <v>0</v>
      </c>
      <c r="W16" s="20">
        <f>VLOOKUP(A16,[1]TDSheet!$A:$W,23,0)</f>
        <v>3.7</v>
      </c>
    </row>
    <row r="17" spans="1:23" ht="11.1" customHeight="1" x14ac:dyDescent="0.2">
      <c r="A17" s="8" t="s">
        <v>22</v>
      </c>
      <c r="B17" s="8" t="s">
        <v>19</v>
      </c>
      <c r="C17" s="9">
        <v>65.900000000000006</v>
      </c>
      <c r="D17" s="9"/>
      <c r="E17" s="9"/>
      <c r="F17" s="9">
        <v>58.9</v>
      </c>
      <c r="G17" s="20">
        <f>VLOOKUP(A17,[1]TDSheet!$A:$G,7,0)</f>
        <v>1</v>
      </c>
      <c r="I17" s="2">
        <f t="shared" si="3"/>
        <v>0</v>
      </c>
      <c r="J17" s="2">
        <f>VLOOKUP(A17,[1]TDSheet!$A:$X,24,0)*W17</f>
        <v>0</v>
      </c>
      <c r="L17" s="2">
        <f t="shared" si="4"/>
        <v>0</v>
      </c>
      <c r="M17" s="22"/>
      <c r="N17" s="22"/>
      <c r="P17" s="2" t="e">
        <f t="shared" si="5"/>
        <v>#DIV/0!</v>
      </c>
      <c r="Q17" s="2" t="e">
        <f t="shared" si="6"/>
        <v>#DIV/0!</v>
      </c>
      <c r="R17" s="2">
        <f>VLOOKUP(A17,[1]TDSheet!$A:$S,19,0)</f>
        <v>7.0400000000000009</v>
      </c>
      <c r="S17" s="2">
        <f>VLOOKUP(A17,[1]TDSheet!$A:$T,20,0)</f>
        <v>0.74</v>
      </c>
      <c r="T17" s="2">
        <f>VLOOKUP(A17,[1]TDSheet!$A:$L,12,0)</f>
        <v>2.88</v>
      </c>
      <c r="V17" s="2">
        <f t="shared" si="7"/>
        <v>0</v>
      </c>
      <c r="W17" s="20">
        <f>VLOOKUP(A17,[1]TDSheet!$A:$W,23,0)</f>
        <v>3.5</v>
      </c>
    </row>
    <row r="18" spans="1:23" ht="11.1" customHeight="1" x14ac:dyDescent="0.2">
      <c r="A18" s="8" t="s">
        <v>23</v>
      </c>
      <c r="B18" s="8" t="s">
        <v>9</v>
      </c>
      <c r="C18" s="9">
        <v>372</v>
      </c>
      <c r="D18" s="9"/>
      <c r="E18" s="9">
        <v>14</v>
      </c>
      <c r="F18" s="9">
        <v>341</v>
      </c>
      <c r="G18" s="20">
        <f>VLOOKUP(A18,[1]TDSheet!$A:$G,7,0)</f>
        <v>0.25</v>
      </c>
      <c r="H18" s="2">
        <f>VLOOKUP(A18,[2]Луганск!$A:$E,4,0)</f>
        <v>14</v>
      </c>
      <c r="I18" s="2">
        <f t="shared" si="3"/>
        <v>0</v>
      </c>
      <c r="J18" s="2">
        <f>VLOOKUP(A18,[1]TDSheet!$A:$X,24,0)*W18</f>
        <v>0</v>
      </c>
      <c r="L18" s="2">
        <f t="shared" si="4"/>
        <v>4.666666666666667</v>
      </c>
      <c r="M18" s="22"/>
      <c r="N18" s="22"/>
      <c r="P18" s="2">
        <f t="shared" si="5"/>
        <v>73.071428571428569</v>
      </c>
      <c r="Q18" s="2">
        <f t="shared" si="6"/>
        <v>73.071428571428569</v>
      </c>
      <c r="R18" s="2">
        <f>VLOOKUP(A18,[1]TDSheet!$A:$S,19,0)</f>
        <v>43.4</v>
      </c>
      <c r="S18" s="2">
        <f>VLOOKUP(A18,[1]TDSheet!$A:$T,20,0)</f>
        <v>20</v>
      </c>
      <c r="T18" s="2">
        <f>VLOOKUP(A18,[1]TDSheet!$A:$L,12,0)</f>
        <v>26.4</v>
      </c>
      <c r="V18" s="2">
        <f t="shared" si="7"/>
        <v>0</v>
      </c>
      <c r="W18" s="20">
        <f>VLOOKUP(A18,[1]TDSheet!$A:$W,23,0)</f>
        <v>12</v>
      </c>
    </row>
    <row r="19" spans="1:23" ht="11.1" customHeight="1" x14ac:dyDescent="0.2">
      <c r="A19" s="8" t="s">
        <v>24</v>
      </c>
      <c r="B19" s="8" t="s">
        <v>9</v>
      </c>
      <c r="C19" s="9">
        <v>306</v>
      </c>
      <c r="D19" s="9"/>
      <c r="E19" s="9">
        <v>5</v>
      </c>
      <c r="F19" s="9">
        <v>285</v>
      </c>
      <c r="G19" s="20">
        <f>VLOOKUP(A19,[1]TDSheet!$A:$G,7,0)</f>
        <v>0.25</v>
      </c>
      <c r="H19" s="2">
        <f>VLOOKUP(A19,[2]Луганск!$A:$E,4,0)</f>
        <v>5</v>
      </c>
      <c r="I19" s="2">
        <f t="shared" si="3"/>
        <v>0</v>
      </c>
      <c r="J19" s="2">
        <f>VLOOKUP(A19,[1]TDSheet!$A:$X,24,0)*W19</f>
        <v>0</v>
      </c>
      <c r="L19" s="2">
        <f t="shared" si="4"/>
        <v>1.6666666666666667</v>
      </c>
      <c r="M19" s="22"/>
      <c r="N19" s="22"/>
      <c r="P19" s="2">
        <f t="shared" si="5"/>
        <v>171</v>
      </c>
      <c r="Q19" s="2">
        <f t="shared" si="6"/>
        <v>171</v>
      </c>
      <c r="R19" s="2">
        <f>VLOOKUP(A19,[1]TDSheet!$A:$S,19,0)</f>
        <v>38.4</v>
      </c>
      <c r="S19" s="2">
        <f>VLOOKUP(A19,[1]TDSheet!$A:$T,20,0)</f>
        <v>13.2</v>
      </c>
      <c r="T19" s="2">
        <f>VLOOKUP(A19,[1]TDSheet!$A:$L,12,0)</f>
        <v>9.4</v>
      </c>
      <c r="V19" s="2">
        <f t="shared" si="7"/>
        <v>0</v>
      </c>
      <c r="W19" s="20">
        <f>VLOOKUP(A19,[1]TDSheet!$A:$W,23,0)</f>
        <v>12</v>
      </c>
    </row>
    <row r="20" spans="1:23" ht="11.1" customHeight="1" x14ac:dyDescent="0.2">
      <c r="A20" s="8" t="s">
        <v>25</v>
      </c>
      <c r="B20" s="8" t="s">
        <v>19</v>
      </c>
      <c r="C20" s="9">
        <v>1.8</v>
      </c>
      <c r="D20" s="9"/>
      <c r="E20" s="9"/>
      <c r="F20" s="9"/>
      <c r="G20" s="20">
        <f>VLOOKUP(A20,[1]TDSheet!$A:$G,7,0)</f>
        <v>0</v>
      </c>
      <c r="I20" s="2">
        <f t="shared" si="3"/>
        <v>0</v>
      </c>
      <c r="J20" s="2">
        <f>VLOOKUP(A20,[1]TDSheet!$A:$X,24,0)*W20</f>
        <v>0</v>
      </c>
      <c r="L20" s="2">
        <f t="shared" si="4"/>
        <v>0</v>
      </c>
      <c r="M20" s="22"/>
      <c r="N20" s="22"/>
      <c r="P20" s="2" t="e">
        <f t="shared" si="5"/>
        <v>#DIV/0!</v>
      </c>
      <c r="Q20" s="2" t="e">
        <f t="shared" si="6"/>
        <v>#DIV/0!</v>
      </c>
      <c r="R20" s="2">
        <f>VLOOKUP(A20,[1]TDSheet!$A:$S,19,0)</f>
        <v>0</v>
      </c>
      <c r="S20" s="2">
        <f>VLOOKUP(A20,[1]TDSheet!$A:$T,20,0)</f>
        <v>0</v>
      </c>
      <c r="T20" s="2">
        <f>VLOOKUP(A20,[1]TDSheet!$A:$L,12,0)</f>
        <v>0</v>
      </c>
      <c r="U20" s="23" t="str">
        <f>VLOOKUP(A20,[1]TDSheet!$A:$U,21,0)</f>
        <v>устар.</v>
      </c>
      <c r="V20" s="2">
        <f t="shared" si="7"/>
        <v>0</v>
      </c>
      <c r="W20" s="20">
        <f>VLOOKUP(A20,[1]TDSheet!$A:$W,23,0)</f>
        <v>0</v>
      </c>
    </row>
    <row r="21" spans="1:23" ht="11.1" customHeight="1" x14ac:dyDescent="0.2">
      <c r="A21" s="8" t="s">
        <v>26</v>
      </c>
      <c r="B21" s="8" t="s">
        <v>19</v>
      </c>
      <c r="C21" s="9">
        <v>-3.5</v>
      </c>
      <c r="D21" s="9">
        <v>3.5</v>
      </c>
      <c r="E21" s="9"/>
      <c r="F21" s="9"/>
      <c r="G21" s="20">
        <f>VLOOKUP(A21,[1]TDSheet!$A:$G,7,0)</f>
        <v>0</v>
      </c>
      <c r="I21" s="2">
        <f t="shared" si="3"/>
        <v>0</v>
      </c>
      <c r="J21" s="2">
        <f>VLOOKUP(A21,[1]TDSheet!$A:$X,24,0)*W21</f>
        <v>0</v>
      </c>
      <c r="L21" s="2">
        <f t="shared" si="4"/>
        <v>0</v>
      </c>
      <c r="M21" s="22"/>
      <c r="N21" s="22"/>
      <c r="P21" s="2" t="e">
        <f t="shared" si="5"/>
        <v>#DIV/0!</v>
      </c>
      <c r="Q21" s="2" t="e">
        <f t="shared" si="6"/>
        <v>#DIV/0!</v>
      </c>
      <c r="R21" s="2">
        <f>VLOOKUP(A21,[1]TDSheet!$A:$S,19,0)</f>
        <v>0</v>
      </c>
      <c r="S21" s="2">
        <f>VLOOKUP(A21,[1]TDSheet!$A:$T,20,0)</f>
        <v>0</v>
      </c>
      <c r="T21" s="2">
        <f>VLOOKUP(A21,[1]TDSheet!$A:$L,12,0)</f>
        <v>0</v>
      </c>
      <c r="U21" s="23" t="str">
        <f>VLOOKUP(A21,[1]TDSheet!$A:$U,21,0)</f>
        <v>устар.</v>
      </c>
      <c r="V21" s="2">
        <f t="shared" si="7"/>
        <v>0</v>
      </c>
      <c r="W21" s="20">
        <f>VLOOKUP(A21,[1]TDSheet!$A:$W,23,0)</f>
        <v>0</v>
      </c>
    </row>
    <row r="22" spans="1:23" ht="11.1" customHeight="1" x14ac:dyDescent="0.2">
      <c r="A22" s="8" t="s">
        <v>27</v>
      </c>
      <c r="B22" s="8" t="s">
        <v>19</v>
      </c>
      <c r="C22" s="9">
        <v>-3.6</v>
      </c>
      <c r="D22" s="9">
        <v>3.6</v>
      </c>
      <c r="E22" s="9"/>
      <c r="F22" s="9"/>
      <c r="G22" s="20">
        <f>VLOOKUP(A22,[1]TDSheet!$A:$G,7,0)</f>
        <v>1</v>
      </c>
      <c r="I22" s="2">
        <f t="shared" si="3"/>
        <v>0</v>
      </c>
      <c r="J22" s="2">
        <f>VLOOKUP(A22,[1]TDSheet!$A:$X,24,0)*W22</f>
        <v>0</v>
      </c>
      <c r="L22" s="2">
        <f t="shared" si="4"/>
        <v>0</v>
      </c>
      <c r="M22" s="24">
        <v>74</v>
      </c>
      <c r="N22" s="22"/>
      <c r="P22" s="2" t="e">
        <f t="shared" si="5"/>
        <v>#DIV/0!</v>
      </c>
      <c r="Q22" s="2" t="e">
        <f t="shared" si="6"/>
        <v>#DIV/0!</v>
      </c>
      <c r="R22" s="2">
        <f>VLOOKUP(A22,[1]TDSheet!$A:$S,19,0)</f>
        <v>0</v>
      </c>
      <c r="S22" s="2">
        <f>VLOOKUP(A22,[1]TDSheet!$A:$T,20,0)</f>
        <v>0</v>
      </c>
      <c r="T22" s="2">
        <f>VLOOKUP(A22,[1]TDSheet!$A:$L,12,0)</f>
        <v>0</v>
      </c>
      <c r="V22" s="2">
        <f t="shared" si="7"/>
        <v>74</v>
      </c>
      <c r="W22" s="20">
        <f>VLOOKUP(A22,[1]TDSheet!$A:$W,23,0)</f>
        <v>3.7</v>
      </c>
    </row>
    <row r="23" spans="1:23" ht="11.1" customHeight="1" x14ac:dyDescent="0.2">
      <c r="A23" s="8" t="s">
        <v>28</v>
      </c>
      <c r="B23" s="8" t="s">
        <v>19</v>
      </c>
      <c r="C23" s="9">
        <v>5.3</v>
      </c>
      <c r="D23" s="9"/>
      <c r="E23" s="9"/>
      <c r="F23" s="9"/>
      <c r="G23" s="20">
        <f>VLOOKUP(A23,[1]TDSheet!$A:$G,7,0)</f>
        <v>1</v>
      </c>
      <c r="I23" s="2">
        <f t="shared" si="3"/>
        <v>0</v>
      </c>
      <c r="J23" s="2">
        <f>VLOOKUP(A23,[1]TDSheet!$A:$X,24,0)*W23</f>
        <v>0</v>
      </c>
      <c r="L23" s="2">
        <f t="shared" si="4"/>
        <v>0</v>
      </c>
      <c r="M23" s="24">
        <v>18</v>
      </c>
      <c r="N23" s="22"/>
      <c r="P23" s="2" t="e">
        <f t="shared" si="5"/>
        <v>#DIV/0!</v>
      </c>
      <c r="Q23" s="2" t="e">
        <f t="shared" si="6"/>
        <v>#DIV/0!</v>
      </c>
      <c r="R23" s="2">
        <f>VLOOKUP(A23,[1]TDSheet!$A:$S,19,0)</f>
        <v>0</v>
      </c>
      <c r="S23" s="2">
        <f>VLOOKUP(A23,[1]TDSheet!$A:$T,20,0)</f>
        <v>0</v>
      </c>
      <c r="T23" s="2">
        <f>VLOOKUP(A23,[1]TDSheet!$A:$L,12,0)</f>
        <v>0</v>
      </c>
      <c r="V23" s="2">
        <f t="shared" si="7"/>
        <v>18</v>
      </c>
      <c r="W23" s="20">
        <f>VLOOKUP(A23,[1]TDSheet!$A:$W,23,0)</f>
        <v>1.8</v>
      </c>
    </row>
    <row r="24" spans="1:23" ht="11.1" customHeight="1" x14ac:dyDescent="0.2">
      <c r="A24" s="8" t="s">
        <v>29</v>
      </c>
      <c r="B24" s="8" t="s">
        <v>9</v>
      </c>
      <c r="C24" s="9">
        <v>612</v>
      </c>
      <c r="D24" s="9"/>
      <c r="E24" s="9">
        <v>69</v>
      </c>
      <c r="F24" s="9">
        <v>514</v>
      </c>
      <c r="G24" s="20">
        <f>VLOOKUP(A24,[1]TDSheet!$A:$G,7,0)</f>
        <v>0.25</v>
      </c>
      <c r="H24" s="2">
        <f>VLOOKUP(A24,[2]Луганск!$A:$E,4,0)</f>
        <v>69</v>
      </c>
      <c r="I24" s="2">
        <f t="shared" si="3"/>
        <v>0</v>
      </c>
      <c r="J24" s="2">
        <f>VLOOKUP(A24,[1]TDSheet!$A:$X,24,0)*W24</f>
        <v>0</v>
      </c>
      <c r="L24" s="2">
        <f t="shared" si="4"/>
        <v>23</v>
      </c>
      <c r="M24" s="22"/>
      <c r="N24" s="22"/>
      <c r="P24" s="2">
        <f t="shared" si="5"/>
        <v>22.347826086956523</v>
      </c>
      <c r="Q24" s="2">
        <f t="shared" si="6"/>
        <v>22.347826086956523</v>
      </c>
      <c r="R24" s="2">
        <f>VLOOKUP(A24,[1]TDSheet!$A:$S,19,0)</f>
        <v>76.400000000000006</v>
      </c>
      <c r="S24" s="2">
        <f>VLOOKUP(A24,[1]TDSheet!$A:$T,20,0)</f>
        <v>43.2</v>
      </c>
      <c r="T24" s="2">
        <f>VLOOKUP(A24,[1]TDSheet!$A:$L,12,0)</f>
        <v>39.6</v>
      </c>
      <c r="V24" s="2">
        <f t="shared" si="7"/>
        <v>0</v>
      </c>
      <c r="W24" s="20">
        <f>VLOOKUP(A24,[1]TDSheet!$A:$W,23,0)</f>
        <v>12</v>
      </c>
    </row>
    <row r="25" spans="1:23" ht="21.95" customHeight="1" x14ac:dyDescent="0.2">
      <c r="A25" s="8" t="s">
        <v>30</v>
      </c>
      <c r="B25" s="8" t="s">
        <v>9</v>
      </c>
      <c r="C25" s="9">
        <v>627</v>
      </c>
      <c r="D25" s="9"/>
      <c r="E25" s="9"/>
      <c r="F25" s="9">
        <v>627</v>
      </c>
      <c r="G25" s="20">
        <f>VLOOKUP(A25,[1]TDSheet!$A:$G,7,0)</f>
        <v>0.25</v>
      </c>
      <c r="H25" s="2">
        <f>VLOOKUP(A25,[2]Луганск!$A:$E,4,0)</f>
        <v>2</v>
      </c>
      <c r="I25" s="2">
        <f t="shared" si="3"/>
        <v>-2</v>
      </c>
      <c r="J25" s="2">
        <f>VLOOKUP(A25,[1]TDSheet!$A:$X,24,0)*W25</f>
        <v>0</v>
      </c>
      <c r="L25" s="2">
        <f t="shared" si="4"/>
        <v>0</v>
      </c>
      <c r="M25" s="22"/>
      <c r="N25" s="22"/>
      <c r="P25" s="2" t="e">
        <f t="shared" si="5"/>
        <v>#DIV/0!</v>
      </c>
      <c r="Q25" s="2" t="e">
        <f t="shared" si="6"/>
        <v>#DIV/0!</v>
      </c>
      <c r="R25" s="2">
        <f>VLOOKUP(A25,[1]TDSheet!$A:$S,19,0)</f>
        <v>89.4</v>
      </c>
      <c r="S25" s="2">
        <f>VLOOKUP(A25,[1]TDSheet!$A:$T,20,0)</f>
        <v>0</v>
      </c>
      <c r="T25" s="2">
        <f>VLOOKUP(A25,[1]TDSheet!$A:$L,12,0)</f>
        <v>0</v>
      </c>
      <c r="V25" s="2">
        <f t="shared" si="7"/>
        <v>0</v>
      </c>
      <c r="W25" s="20">
        <f>VLOOKUP(A25,[1]TDSheet!$A:$W,23,0)</f>
        <v>6</v>
      </c>
    </row>
    <row r="26" spans="1:23" ht="21.95" customHeight="1" x14ac:dyDescent="0.2">
      <c r="A26" s="8" t="s">
        <v>31</v>
      </c>
      <c r="B26" s="8" t="s">
        <v>9</v>
      </c>
      <c r="C26" s="9">
        <v>6</v>
      </c>
      <c r="D26" s="9"/>
      <c r="E26" s="9"/>
      <c r="F26" s="9">
        <v>6</v>
      </c>
      <c r="G26" s="20">
        <f>VLOOKUP(A26,[1]TDSheet!$A:$G,7,0)</f>
        <v>0.25</v>
      </c>
      <c r="H26" s="2">
        <f>VLOOKUP(A26,[2]Луганск!$A:$E,4,0)</f>
        <v>1</v>
      </c>
      <c r="I26" s="2">
        <f t="shared" si="3"/>
        <v>-1</v>
      </c>
      <c r="J26" s="2">
        <f>VLOOKUP(A26,[1]TDSheet!$A:$X,24,0)*W26</f>
        <v>0</v>
      </c>
      <c r="L26" s="2">
        <f t="shared" si="4"/>
        <v>0</v>
      </c>
      <c r="M26" s="22"/>
      <c r="N26" s="22"/>
      <c r="P26" s="2" t="e">
        <f t="shared" si="5"/>
        <v>#DIV/0!</v>
      </c>
      <c r="Q26" s="2" t="e">
        <f t="shared" si="6"/>
        <v>#DIV/0!</v>
      </c>
      <c r="R26" s="2">
        <f>VLOOKUP(A26,[1]TDSheet!$A:$S,19,0)</f>
        <v>79.2</v>
      </c>
      <c r="S26" s="2">
        <f>VLOOKUP(A26,[1]TDSheet!$A:$T,20,0)</f>
        <v>0</v>
      </c>
      <c r="T26" s="2">
        <f>VLOOKUP(A26,[1]TDSheet!$A:$L,12,0)</f>
        <v>0</v>
      </c>
      <c r="U26" s="25" t="s">
        <v>104</v>
      </c>
      <c r="V26" s="2">
        <f t="shared" si="7"/>
        <v>0</v>
      </c>
      <c r="W26" s="20">
        <f>VLOOKUP(A26,[1]TDSheet!$A:$W,23,0)</f>
        <v>6</v>
      </c>
    </row>
    <row r="27" spans="1:23" ht="11.1" customHeight="1" x14ac:dyDescent="0.2">
      <c r="A27" s="8" t="s">
        <v>32</v>
      </c>
      <c r="B27" s="8" t="s">
        <v>9</v>
      </c>
      <c r="C27" s="9">
        <v>1409</v>
      </c>
      <c r="D27" s="9"/>
      <c r="E27" s="9">
        <v>74</v>
      </c>
      <c r="F27" s="9">
        <v>1280</v>
      </c>
      <c r="G27" s="20">
        <f>VLOOKUP(A27,[1]TDSheet!$A:$G,7,0)</f>
        <v>0.25</v>
      </c>
      <c r="H27" s="2">
        <f>VLOOKUP(A27,[2]Луганск!$A:$E,4,0)</f>
        <v>71</v>
      </c>
      <c r="I27" s="2">
        <f t="shared" si="3"/>
        <v>3</v>
      </c>
      <c r="J27" s="2">
        <f>VLOOKUP(A27,[1]TDSheet!$A:$X,24,0)*W27</f>
        <v>0</v>
      </c>
      <c r="L27" s="2">
        <f t="shared" si="4"/>
        <v>24.666666666666668</v>
      </c>
      <c r="M27" s="22"/>
      <c r="N27" s="22"/>
      <c r="P27" s="2">
        <f t="shared" si="5"/>
        <v>51.891891891891888</v>
      </c>
      <c r="Q27" s="2">
        <f t="shared" si="6"/>
        <v>51.891891891891888</v>
      </c>
      <c r="R27" s="2">
        <f>VLOOKUP(A27,[1]TDSheet!$A:$S,19,0)</f>
        <v>186.8</v>
      </c>
      <c r="S27" s="2">
        <f>VLOOKUP(A27,[1]TDSheet!$A:$T,20,0)</f>
        <v>38</v>
      </c>
      <c r="T27" s="2">
        <f>VLOOKUP(A27,[1]TDSheet!$A:$L,12,0)</f>
        <v>35.4</v>
      </c>
      <c r="V27" s="2">
        <f t="shared" si="7"/>
        <v>0</v>
      </c>
      <c r="W27" s="20">
        <f>VLOOKUP(A27,[1]TDSheet!$A:$W,23,0)</f>
        <v>6</v>
      </c>
    </row>
    <row r="28" spans="1:23" ht="11.1" customHeight="1" x14ac:dyDescent="0.2">
      <c r="A28" s="8" t="s">
        <v>33</v>
      </c>
      <c r="B28" s="8" t="s">
        <v>9</v>
      </c>
      <c r="C28" s="9">
        <v>508</v>
      </c>
      <c r="D28" s="9"/>
      <c r="E28" s="9">
        <v>64</v>
      </c>
      <c r="F28" s="9">
        <v>416</v>
      </c>
      <c r="G28" s="20">
        <f>VLOOKUP(A28,[1]TDSheet!$A:$G,7,0)</f>
        <v>0.25</v>
      </c>
      <c r="H28" s="2">
        <f>VLOOKUP(A28,[2]Луганск!$A:$E,4,0)</f>
        <v>64</v>
      </c>
      <c r="I28" s="2">
        <f t="shared" si="3"/>
        <v>0</v>
      </c>
      <c r="J28" s="2">
        <f>VLOOKUP(A28,[1]TDSheet!$A:$X,24,0)*W28</f>
        <v>0</v>
      </c>
      <c r="L28" s="2">
        <f t="shared" si="4"/>
        <v>21.333333333333332</v>
      </c>
      <c r="M28" s="22"/>
      <c r="N28" s="22"/>
      <c r="P28" s="2">
        <f t="shared" si="5"/>
        <v>19.5</v>
      </c>
      <c r="Q28" s="2">
        <f t="shared" si="6"/>
        <v>19.5</v>
      </c>
      <c r="R28" s="2">
        <f>VLOOKUP(A28,[1]TDSheet!$A:$S,19,0)</f>
        <v>60.8</v>
      </c>
      <c r="S28" s="2">
        <f>VLOOKUP(A28,[1]TDSheet!$A:$T,20,0)</f>
        <v>20</v>
      </c>
      <c r="T28" s="2">
        <f>VLOOKUP(A28,[1]TDSheet!$A:$L,12,0)</f>
        <v>28.6</v>
      </c>
      <c r="V28" s="2">
        <f t="shared" si="7"/>
        <v>0</v>
      </c>
      <c r="W28" s="20">
        <f>VLOOKUP(A28,[1]TDSheet!$A:$W,23,0)</f>
        <v>12</v>
      </c>
    </row>
    <row r="29" spans="1:23" ht="11.1" customHeight="1" x14ac:dyDescent="0.2">
      <c r="A29" s="8" t="s">
        <v>34</v>
      </c>
      <c r="B29" s="8" t="s">
        <v>19</v>
      </c>
      <c r="C29" s="9">
        <v>-15</v>
      </c>
      <c r="D29" s="9">
        <v>15</v>
      </c>
      <c r="E29" s="9"/>
      <c r="F29" s="9"/>
      <c r="G29" s="20">
        <f>VLOOKUP(A29,[1]TDSheet!$A:$G,7,0)</f>
        <v>0</v>
      </c>
      <c r="I29" s="2">
        <f t="shared" si="3"/>
        <v>0</v>
      </c>
      <c r="J29" s="2">
        <f>VLOOKUP(A29,[1]TDSheet!$A:$X,24,0)*W29</f>
        <v>0</v>
      </c>
      <c r="L29" s="2">
        <f t="shared" si="4"/>
        <v>0</v>
      </c>
      <c r="M29" s="22"/>
      <c r="N29" s="22"/>
      <c r="P29" s="2" t="e">
        <f t="shared" si="5"/>
        <v>#DIV/0!</v>
      </c>
      <c r="Q29" s="2" t="e">
        <f t="shared" si="6"/>
        <v>#DIV/0!</v>
      </c>
      <c r="R29" s="2">
        <f>VLOOKUP(A29,[1]TDSheet!$A:$S,19,0)</f>
        <v>4.5999999999999996</v>
      </c>
      <c r="S29" s="2">
        <f>VLOOKUP(A29,[1]TDSheet!$A:$T,20,0)</f>
        <v>0</v>
      </c>
      <c r="T29" s="2">
        <f>VLOOKUP(A29,[1]TDSheet!$A:$L,12,0)</f>
        <v>0</v>
      </c>
      <c r="U29" s="23" t="str">
        <f>VLOOKUP(A29,[1]TDSheet!$A:$U,21,0)</f>
        <v>устар.</v>
      </c>
      <c r="V29" s="2">
        <f t="shared" si="7"/>
        <v>0</v>
      </c>
      <c r="W29" s="20">
        <f>VLOOKUP(A29,[1]TDSheet!$A:$W,23,0)</f>
        <v>0</v>
      </c>
    </row>
    <row r="30" spans="1:23" ht="11.1" customHeight="1" x14ac:dyDescent="0.2">
      <c r="A30" s="8" t="s">
        <v>35</v>
      </c>
      <c r="B30" s="8" t="s">
        <v>19</v>
      </c>
      <c r="C30" s="9">
        <v>65.599999999999994</v>
      </c>
      <c r="D30" s="9"/>
      <c r="E30" s="9">
        <v>24</v>
      </c>
      <c r="F30" s="9">
        <v>8.6</v>
      </c>
      <c r="G30" s="20">
        <f>VLOOKUP(A30,[1]TDSheet!$A:$G,7,0)</f>
        <v>1</v>
      </c>
      <c r="H30" s="2">
        <f>VLOOKUP(A30,[2]Луганск!$A:$E,4,0)</f>
        <v>30</v>
      </c>
      <c r="I30" s="2">
        <f t="shared" si="3"/>
        <v>-6</v>
      </c>
      <c r="J30" s="2">
        <f>VLOOKUP(A30,[1]TDSheet!$A:$X,24,0)*W30</f>
        <v>144</v>
      </c>
      <c r="L30" s="2">
        <f t="shared" si="4"/>
        <v>8</v>
      </c>
      <c r="M30" s="22"/>
      <c r="N30" s="22"/>
      <c r="P30" s="2">
        <f t="shared" si="5"/>
        <v>19.074999999999999</v>
      </c>
      <c r="Q30" s="2">
        <f t="shared" si="6"/>
        <v>19.074999999999999</v>
      </c>
      <c r="R30" s="2">
        <f>VLOOKUP(A30,[1]TDSheet!$A:$S,19,0)</f>
        <v>19.399999999999999</v>
      </c>
      <c r="S30" s="2">
        <f>VLOOKUP(A30,[1]TDSheet!$A:$T,20,0)</f>
        <v>16</v>
      </c>
      <c r="T30" s="2">
        <f>VLOOKUP(A30,[1]TDSheet!$A:$L,12,0)</f>
        <v>16.600000000000001</v>
      </c>
      <c r="V30" s="2">
        <f t="shared" si="7"/>
        <v>0</v>
      </c>
      <c r="W30" s="20">
        <f>VLOOKUP(A30,[1]TDSheet!$A:$W,23,0)</f>
        <v>6</v>
      </c>
    </row>
    <row r="31" spans="1:23" ht="21.95" customHeight="1" x14ac:dyDescent="0.2">
      <c r="A31" s="8" t="s">
        <v>36</v>
      </c>
      <c r="B31" s="8" t="s">
        <v>9</v>
      </c>
      <c r="C31" s="9">
        <v>6</v>
      </c>
      <c r="D31" s="9"/>
      <c r="E31" s="9"/>
      <c r="F31" s="9">
        <v>6</v>
      </c>
      <c r="G31" s="20">
        <f>VLOOKUP(A31,[1]TDSheet!$A:$G,7,0)</f>
        <v>0.25</v>
      </c>
      <c r="I31" s="2">
        <f t="shared" si="3"/>
        <v>0</v>
      </c>
      <c r="J31" s="2">
        <f>VLOOKUP(A31,[1]TDSheet!$A:$X,24,0)*W31</f>
        <v>0</v>
      </c>
      <c r="L31" s="2">
        <f t="shared" si="4"/>
        <v>0</v>
      </c>
      <c r="M31" s="22"/>
      <c r="N31" s="22"/>
      <c r="P31" s="2" t="e">
        <f t="shared" si="5"/>
        <v>#DIV/0!</v>
      </c>
      <c r="Q31" s="2" t="e">
        <f t="shared" si="6"/>
        <v>#DIV/0!</v>
      </c>
      <c r="R31" s="2">
        <f>VLOOKUP(A31,[1]TDSheet!$A:$S,19,0)</f>
        <v>138</v>
      </c>
      <c r="S31" s="2">
        <f>VLOOKUP(A31,[1]TDSheet!$A:$T,20,0)</f>
        <v>0</v>
      </c>
      <c r="T31" s="2">
        <f>VLOOKUP(A31,[1]TDSheet!$A:$L,12,0)</f>
        <v>0</v>
      </c>
      <c r="U31" s="25" t="s">
        <v>104</v>
      </c>
      <c r="V31" s="2">
        <f t="shared" si="7"/>
        <v>0</v>
      </c>
      <c r="W31" s="20">
        <f>VLOOKUP(A31,[1]TDSheet!$A:$W,23,0)</f>
        <v>6</v>
      </c>
    </row>
    <row r="32" spans="1:23" ht="11.1" customHeight="1" x14ac:dyDescent="0.2">
      <c r="A32" s="8" t="s">
        <v>37</v>
      </c>
      <c r="B32" s="8" t="s">
        <v>9</v>
      </c>
      <c r="C32" s="9">
        <v>54</v>
      </c>
      <c r="D32" s="9"/>
      <c r="E32" s="9"/>
      <c r="F32" s="9">
        <v>43</v>
      </c>
      <c r="G32" s="20">
        <f>VLOOKUP(A32,[1]TDSheet!$A:$G,7,0)</f>
        <v>0.25</v>
      </c>
      <c r="I32" s="2">
        <f t="shared" si="3"/>
        <v>0</v>
      </c>
      <c r="J32" s="2">
        <f>VLOOKUP(A32,[1]TDSheet!$A:$X,24,0)*W32</f>
        <v>0</v>
      </c>
      <c r="L32" s="2">
        <f t="shared" si="4"/>
        <v>0</v>
      </c>
      <c r="M32" s="22"/>
      <c r="N32" s="22"/>
      <c r="P32" s="2" t="e">
        <f t="shared" si="5"/>
        <v>#DIV/0!</v>
      </c>
      <c r="Q32" s="2" t="e">
        <f t="shared" si="6"/>
        <v>#DIV/0!</v>
      </c>
      <c r="R32" s="2">
        <f>VLOOKUP(A32,[1]TDSheet!$A:$S,19,0)</f>
        <v>10.8</v>
      </c>
      <c r="S32" s="2">
        <f>VLOOKUP(A32,[1]TDSheet!$A:$T,20,0)</f>
        <v>13.8</v>
      </c>
      <c r="T32" s="2">
        <f>VLOOKUP(A32,[1]TDSheet!$A:$L,12,0)</f>
        <v>15</v>
      </c>
      <c r="V32" s="2">
        <f t="shared" si="7"/>
        <v>0</v>
      </c>
      <c r="W32" s="20">
        <f>VLOOKUP(A32,[1]TDSheet!$A:$W,23,0)</f>
        <v>12</v>
      </c>
    </row>
    <row r="33" spans="1:23" ht="21.95" customHeight="1" x14ac:dyDescent="0.2">
      <c r="A33" s="8" t="s">
        <v>38</v>
      </c>
      <c r="B33" s="8" t="s">
        <v>9</v>
      </c>
      <c r="C33" s="9">
        <v>149</v>
      </c>
      <c r="D33" s="9"/>
      <c r="E33" s="9">
        <v>8</v>
      </c>
      <c r="F33" s="9">
        <v>139</v>
      </c>
      <c r="G33" s="20">
        <f>VLOOKUP(A33,[1]TDSheet!$A:$G,7,0)</f>
        <v>0.75</v>
      </c>
      <c r="H33" s="2">
        <f>VLOOKUP(A33,[2]Луганск!$A:$E,4,0)</f>
        <v>8</v>
      </c>
      <c r="I33" s="2">
        <f t="shared" si="3"/>
        <v>0</v>
      </c>
      <c r="J33" s="2">
        <f>VLOOKUP(A33,[1]TDSheet!$A:$X,24,0)*W33</f>
        <v>0</v>
      </c>
      <c r="L33" s="2">
        <f t="shared" si="4"/>
        <v>2.6666666666666665</v>
      </c>
      <c r="M33" s="22"/>
      <c r="N33" s="22"/>
      <c r="P33" s="2">
        <f t="shared" si="5"/>
        <v>52.125</v>
      </c>
      <c r="Q33" s="2">
        <f t="shared" si="6"/>
        <v>52.125</v>
      </c>
      <c r="R33" s="2">
        <f>VLOOKUP(A33,[1]TDSheet!$A:$S,19,0)</f>
        <v>15</v>
      </c>
      <c r="S33" s="2">
        <f>VLOOKUP(A33,[1]TDSheet!$A:$T,20,0)</f>
        <v>5.4</v>
      </c>
      <c r="T33" s="2">
        <f>VLOOKUP(A33,[1]TDSheet!$A:$L,12,0)</f>
        <v>6.2</v>
      </c>
      <c r="V33" s="2">
        <f t="shared" si="7"/>
        <v>0</v>
      </c>
      <c r="W33" s="20">
        <f>VLOOKUP(A33,[1]TDSheet!$A:$W,23,0)</f>
        <v>8</v>
      </c>
    </row>
    <row r="34" spans="1:23" ht="21.95" customHeight="1" x14ac:dyDescent="0.2">
      <c r="A34" s="8" t="s">
        <v>39</v>
      </c>
      <c r="B34" s="8" t="s">
        <v>9</v>
      </c>
      <c r="C34" s="9">
        <v>8</v>
      </c>
      <c r="D34" s="9"/>
      <c r="E34" s="9"/>
      <c r="F34" s="9">
        <v>8</v>
      </c>
      <c r="G34" s="20">
        <f>VLOOKUP(A34,[1]TDSheet!$A:$G,7,0)</f>
        <v>0.75</v>
      </c>
      <c r="I34" s="2">
        <f t="shared" si="3"/>
        <v>0</v>
      </c>
      <c r="J34" s="2">
        <f>VLOOKUP(A34,[1]TDSheet!$A:$X,24,0)*W34</f>
        <v>0</v>
      </c>
      <c r="L34" s="2">
        <f t="shared" si="4"/>
        <v>0</v>
      </c>
      <c r="M34" s="22"/>
      <c r="N34" s="22"/>
      <c r="P34" s="2" t="e">
        <f t="shared" si="5"/>
        <v>#DIV/0!</v>
      </c>
      <c r="Q34" s="2" t="e">
        <f t="shared" si="6"/>
        <v>#DIV/0!</v>
      </c>
      <c r="R34" s="2">
        <f>VLOOKUP(A34,[1]TDSheet!$A:$S,19,0)</f>
        <v>8</v>
      </c>
      <c r="S34" s="2">
        <f>VLOOKUP(A34,[1]TDSheet!$A:$T,20,0)</f>
        <v>0</v>
      </c>
      <c r="T34" s="2">
        <f>VLOOKUP(A34,[1]TDSheet!$A:$L,12,0)</f>
        <v>0</v>
      </c>
      <c r="U34" s="25" t="s">
        <v>104</v>
      </c>
      <c r="V34" s="2">
        <f t="shared" si="7"/>
        <v>0</v>
      </c>
      <c r="W34" s="20">
        <f>VLOOKUP(A34,[1]TDSheet!$A:$W,23,0)</f>
        <v>8</v>
      </c>
    </row>
    <row r="35" spans="1:23" ht="11.1" customHeight="1" x14ac:dyDescent="0.2">
      <c r="A35" s="8" t="s">
        <v>40</v>
      </c>
      <c r="B35" s="8" t="s">
        <v>9</v>
      </c>
      <c r="C35" s="9">
        <v>147</v>
      </c>
      <c r="D35" s="9"/>
      <c r="E35" s="9">
        <v>6</v>
      </c>
      <c r="F35" s="9">
        <v>138</v>
      </c>
      <c r="G35" s="20">
        <f>VLOOKUP(A35,[1]TDSheet!$A:$G,7,0)</f>
        <v>0.75</v>
      </c>
      <c r="H35" s="2">
        <f>VLOOKUP(A35,[2]Луганск!$A:$E,4,0)</f>
        <v>6</v>
      </c>
      <c r="I35" s="2">
        <f t="shared" si="3"/>
        <v>0</v>
      </c>
      <c r="J35" s="2">
        <f>VLOOKUP(A35,[1]TDSheet!$A:$X,24,0)*W35</f>
        <v>0</v>
      </c>
      <c r="L35" s="2">
        <f t="shared" si="4"/>
        <v>2</v>
      </c>
      <c r="M35" s="22"/>
      <c r="N35" s="22"/>
      <c r="P35" s="2">
        <f t="shared" si="5"/>
        <v>69</v>
      </c>
      <c r="Q35" s="2">
        <f t="shared" si="6"/>
        <v>69</v>
      </c>
      <c r="R35" s="2">
        <f>VLOOKUP(A35,[1]TDSheet!$A:$S,19,0)</f>
        <v>15.4</v>
      </c>
      <c r="S35" s="2">
        <f>VLOOKUP(A35,[1]TDSheet!$A:$T,20,0)</f>
        <v>7.2</v>
      </c>
      <c r="T35" s="2">
        <f>VLOOKUP(A35,[1]TDSheet!$A:$L,12,0)</f>
        <v>7.6</v>
      </c>
      <c r="V35" s="2">
        <f t="shared" si="7"/>
        <v>0</v>
      </c>
      <c r="W35" s="20">
        <f>VLOOKUP(A35,[1]TDSheet!$A:$W,23,0)</f>
        <v>8</v>
      </c>
    </row>
    <row r="36" spans="1:23" ht="11.1" customHeight="1" x14ac:dyDescent="0.2">
      <c r="A36" s="8" t="s">
        <v>41</v>
      </c>
      <c r="B36" s="8" t="s">
        <v>9</v>
      </c>
      <c r="C36" s="9">
        <v>155</v>
      </c>
      <c r="D36" s="9"/>
      <c r="E36" s="9">
        <v>5</v>
      </c>
      <c r="F36" s="9">
        <v>147</v>
      </c>
      <c r="G36" s="20">
        <f>VLOOKUP(A36,[1]TDSheet!$A:$G,7,0)</f>
        <v>0.75</v>
      </c>
      <c r="H36" s="2">
        <f>VLOOKUP(A36,[2]Луганск!$A:$E,4,0)</f>
        <v>5</v>
      </c>
      <c r="I36" s="2">
        <f t="shared" si="3"/>
        <v>0</v>
      </c>
      <c r="J36" s="2">
        <f>VLOOKUP(A36,[1]TDSheet!$A:$X,24,0)*W36</f>
        <v>0</v>
      </c>
      <c r="L36" s="2">
        <f t="shared" si="4"/>
        <v>1.6666666666666667</v>
      </c>
      <c r="M36" s="22"/>
      <c r="N36" s="22"/>
      <c r="P36" s="2">
        <f t="shared" si="5"/>
        <v>88.2</v>
      </c>
      <c r="Q36" s="2">
        <f t="shared" si="6"/>
        <v>88.2</v>
      </c>
      <c r="R36" s="2">
        <f>VLOOKUP(A36,[1]TDSheet!$A:$S,19,0)</f>
        <v>15.6</v>
      </c>
      <c r="S36" s="2">
        <f>VLOOKUP(A36,[1]TDSheet!$A:$T,20,0)</f>
        <v>5.8</v>
      </c>
      <c r="T36" s="2">
        <f>VLOOKUP(A36,[1]TDSheet!$A:$L,12,0)</f>
        <v>5.8</v>
      </c>
      <c r="V36" s="2">
        <f t="shared" si="7"/>
        <v>0</v>
      </c>
      <c r="W36" s="20">
        <f>VLOOKUP(A36,[1]TDSheet!$A:$W,23,0)</f>
        <v>8</v>
      </c>
    </row>
    <row r="37" spans="1:23" ht="21.95" customHeight="1" x14ac:dyDescent="0.2">
      <c r="A37" s="8" t="s">
        <v>42</v>
      </c>
      <c r="B37" s="8" t="s">
        <v>9</v>
      </c>
      <c r="C37" s="9">
        <v>100</v>
      </c>
      <c r="D37" s="9"/>
      <c r="E37" s="9"/>
      <c r="F37" s="9">
        <v>100</v>
      </c>
      <c r="G37" s="20">
        <f>VLOOKUP(A37,[1]TDSheet!$A:$G,7,0)</f>
        <v>0.9</v>
      </c>
      <c r="I37" s="2">
        <f t="shared" si="3"/>
        <v>0</v>
      </c>
      <c r="J37" s="2">
        <f>VLOOKUP(A37,[1]TDSheet!$A:$X,24,0)*W37</f>
        <v>72</v>
      </c>
      <c r="L37" s="2">
        <f t="shared" si="4"/>
        <v>0</v>
      </c>
      <c r="M37" s="22"/>
      <c r="N37" s="22"/>
      <c r="P37" s="2" t="e">
        <f t="shared" si="5"/>
        <v>#DIV/0!</v>
      </c>
      <c r="Q37" s="2" t="e">
        <f t="shared" si="6"/>
        <v>#DIV/0!</v>
      </c>
      <c r="R37" s="2">
        <f>VLOOKUP(A37,[1]TDSheet!$A:$S,19,0)</f>
        <v>14.8</v>
      </c>
      <c r="S37" s="2">
        <f>VLOOKUP(A37,[1]TDSheet!$A:$T,20,0)</f>
        <v>14.8</v>
      </c>
      <c r="T37" s="2">
        <f>VLOOKUP(A37,[1]TDSheet!$A:$L,12,0)</f>
        <v>16.2</v>
      </c>
      <c r="V37" s="2">
        <f t="shared" si="7"/>
        <v>0</v>
      </c>
      <c r="W37" s="20">
        <f>VLOOKUP(A37,[1]TDSheet!$A:$W,23,0)</f>
        <v>8</v>
      </c>
    </row>
    <row r="38" spans="1:23" ht="21.95" customHeight="1" x14ac:dyDescent="0.2">
      <c r="A38" s="8" t="s">
        <v>43</v>
      </c>
      <c r="B38" s="8" t="s">
        <v>9</v>
      </c>
      <c r="C38" s="9">
        <v>112</v>
      </c>
      <c r="D38" s="9"/>
      <c r="E38" s="9"/>
      <c r="F38" s="9">
        <v>112</v>
      </c>
      <c r="G38" s="20">
        <f>VLOOKUP(A38,[1]TDSheet!$A:$G,7,0)</f>
        <v>0.43</v>
      </c>
      <c r="I38" s="2">
        <f t="shared" si="3"/>
        <v>0</v>
      </c>
      <c r="J38" s="2">
        <f>VLOOKUP(A38,[1]TDSheet!$A:$X,24,0)*W38</f>
        <v>0</v>
      </c>
      <c r="L38" s="2">
        <f t="shared" si="4"/>
        <v>0</v>
      </c>
      <c r="M38" s="22"/>
      <c r="N38" s="22"/>
      <c r="P38" s="2" t="e">
        <f t="shared" si="5"/>
        <v>#DIV/0!</v>
      </c>
      <c r="Q38" s="2" t="e">
        <f t="shared" si="6"/>
        <v>#DIV/0!</v>
      </c>
      <c r="R38" s="2">
        <f>VLOOKUP(A38,[1]TDSheet!$A:$S,19,0)</f>
        <v>16</v>
      </c>
      <c r="S38" s="2">
        <f>VLOOKUP(A38,[1]TDSheet!$A:$T,20,0)</f>
        <v>0</v>
      </c>
      <c r="T38" s="2">
        <f>VLOOKUP(A38,[1]TDSheet!$A:$L,12,0)</f>
        <v>0</v>
      </c>
      <c r="V38" s="2">
        <f t="shared" si="7"/>
        <v>0</v>
      </c>
      <c r="W38" s="20">
        <f>VLOOKUP(A38,[1]TDSheet!$A:$W,23,0)</f>
        <v>16</v>
      </c>
    </row>
    <row r="39" spans="1:23" ht="11.1" customHeight="1" x14ac:dyDescent="0.2">
      <c r="A39" s="8" t="s">
        <v>44</v>
      </c>
      <c r="B39" s="8" t="s">
        <v>9</v>
      </c>
      <c r="C39" s="9">
        <v>105</v>
      </c>
      <c r="D39" s="9"/>
      <c r="E39" s="9">
        <v>16</v>
      </c>
      <c r="F39" s="9">
        <v>81</v>
      </c>
      <c r="G39" s="20">
        <f>VLOOKUP(A39,[1]TDSheet!$A:$G,7,0)</f>
        <v>0.9</v>
      </c>
      <c r="H39" s="2">
        <f>VLOOKUP(A39,[2]Луганск!$A:$E,4,0)</f>
        <v>12</v>
      </c>
      <c r="I39" s="2">
        <f t="shared" si="3"/>
        <v>4</v>
      </c>
      <c r="J39" s="2">
        <f>VLOOKUP(A39,[1]TDSheet!$A:$X,24,0)*W39</f>
        <v>104</v>
      </c>
      <c r="L39" s="2">
        <f t="shared" si="4"/>
        <v>5.333333333333333</v>
      </c>
      <c r="M39" s="22"/>
      <c r="N39" s="22"/>
      <c r="P39" s="2">
        <f t="shared" si="5"/>
        <v>34.6875</v>
      </c>
      <c r="Q39" s="2">
        <f t="shared" si="6"/>
        <v>34.6875</v>
      </c>
      <c r="R39" s="2">
        <f>VLOOKUP(A39,[1]TDSheet!$A:$S,19,0)</f>
        <v>17.600000000000001</v>
      </c>
      <c r="S39" s="2">
        <f>VLOOKUP(A39,[1]TDSheet!$A:$T,20,0)</f>
        <v>13.4</v>
      </c>
      <c r="T39" s="2">
        <f>VLOOKUP(A39,[1]TDSheet!$A:$L,12,0)</f>
        <v>16.600000000000001</v>
      </c>
      <c r="V39" s="2">
        <f t="shared" si="7"/>
        <v>0</v>
      </c>
      <c r="W39" s="20">
        <f>VLOOKUP(A39,[1]TDSheet!$A:$W,23,0)</f>
        <v>8</v>
      </c>
    </row>
    <row r="40" spans="1:23" ht="11.1" customHeight="1" x14ac:dyDescent="0.2">
      <c r="A40" s="8" t="s">
        <v>45</v>
      </c>
      <c r="B40" s="8" t="s">
        <v>9</v>
      </c>
      <c r="C40" s="9">
        <v>16</v>
      </c>
      <c r="D40" s="9"/>
      <c r="E40" s="9"/>
      <c r="F40" s="9">
        <v>16</v>
      </c>
      <c r="G40" s="20">
        <f>VLOOKUP(A40,[1]TDSheet!$A:$G,7,0)</f>
        <v>0.43</v>
      </c>
      <c r="I40" s="2">
        <f t="shared" si="3"/>
        <v>0</v>
      </c>
      <c r="J40" s="2">
        <f>VLOOKUP(A40,[1]TDSheet!$A:$X,24,0)*W40</f>
        <v>0</v>
      </c>
      <c r="L40" s="2">
        <f t="shared" si="4"/>
        <v>0</v>
      </c>
      <c r="M40" s="22"/>
      <c r="N40" s="22"/>
      <c r="P40" s="2" t="e">
        <f t="shared" si="5"/>
        <v>#DIV/0!</v>
      </c>
      <c r="Q40" s="2" t="e">
        <f t="shared" si="6"/>
        <v>#DIV/0!</v>
      </c>
      <c r="R40" s="2">
        <f>VLOOKUP(A40,[1]TDSheet!$A:$S,19,0)</f>
        <v>0</v>
      </c>
      <c r="S40" s="2">
        <f>VLOOKUP(A40,[1]TDSheet!$A:$T,20,0)</f>
        <v>0</v>
      </c>
      <c r="T40" s="2">
        <f>VLOOKUP(A40,[1]TDSheet!$A:$L,12,0)</f>
        <v>0</v>
      </c>
      <c r="V40" s="2">
        <f t="shared" si="7"/>
        <v>0</v>
      </c>
      <c r="W40" s="20">
        <f>VLOOKUP(A40,[1]TDSheet!$A:$W,23,0)</f>
        <v>16</v>
      </c>
    </row>
    <row r="41" spans="1:23" ht="11.1" customHeight="1" x14ac:dyDescent="0.2">
      <c r="A41" s="8" t="s">
        <v>46</v>
      </c>
      <c r="B41" s="8" t="s">
        <v>9</v>
      </c>
      <c r="C41" s="9">
        <v>169</v>
      </c>
      <c r="D41" s="9"/>
      <c r="E41" s="9">
        <v>36</v>
      </c>
      <c r="F41" s="9">
        <v>116</v>
      </c>
      <c r="G41" s="20">
        <f>VLOOKUP(A41,[1]TDSheet!$A:$G,7,0)</f>
        <v>0.9</v>
      </c>
      <c r="H41" s="2">
        <f>VLOOKUP(A41,[2]Луганск!$A:$E,4,0)</f>
        <v>37</v>
      </c>
      <c r="I41" s="2">
        <f t="shared" si="3"/>
        <v>-1</v>
      </c>
      <c r="J41" s="2">
        <f>VLOOKUP(A41,[1]TDSheet!$A:$X,24,0)*W41</f>
        <v>112</v>
      </c>
      <c r="L41" s="2">
        <f t="shared" si="4"/>
        <v>12</v>
      </c>
      <c r="M41" s="22"/>
      <c r="N41" s="22"/>
      <c r="P41" s="2">
        <f t="shared" si="5"/>
        <v>19</v>
      </c>
      <c r="Q41" s="2">
        <f t="shared" si="6"/>
        <v>19</v>
      </c>
      <c r="R41" s="2">
        <f>VLOOKUP(A41,[1]TDSheet!$A:$S,19,0)</f>
        <v>27.6</v>
      </c>
      <c r="S41" s="2">
        <f>VLOOKUP(A41,[1]TDSheet!$A:$T,20,0)</f>
        <v>15.4</v>
      </c>
      <c r="T41" s="2">
        <f>VLOOKUP(A41,[1]TDSheet!$A:$L,12,0)</f>
        <v>23</v>
      </c>
      <c r="V41" s="2">
        <f t="shared" si="7"/>
        <v>0</v>
      </c>
      <c r="W41" s="20">
        <f>VLOOKUP(A41,[1]TDSheet!$A:$W,23,0)</f>
        <v>8</v>
      </c>
    </row>
    <row r="42" spans="1:23" ht="21.95" customHeight="1" x14ac:dyDescent="0.2">
      <c r="A42" s="8" t="s">
        <v>47</v>
      </c>
      <c r="B42" s="8" t="s">
        <v>9</v>
      </c>
      <c r="C42" s="9">
        <v>296</v>
      </c>
      <c r="D42" s="9"/>
      <c r="E42" s="9">
        <v>6</v>
      </c>
      <c r="F42" s="9">
        <v>190</v>
      </c>
      <c r="G42" s="20">
        <f>VLOOKUP(A42,[1]TDSheet!$A:$G,7,0)</f>
        <v>0.43</v>
      </c>
      <c r="H42" s="2">
        <f>VLOOKUP(A42,[2]Луганск!$A:$E,4,0)</f>
        <v>6</v>
      </c>
      <c r="I42" s="2">
        <f t="shared" si="3"/>
        <v>0</v>
      </c>
      <c r="J42" s="2">
        <f>VLOOKUP(A42,[1]TDSheet!$A:$X,24,0)*W42</f>
        <v>0</v>
      </c>
      <c r="L42" s="2">
        <f t="shared" si="4"/>
        <v>2</v>
      </c>
      <c r="M42" s="22"/>
      <c r="N42" s="22"/>
      <c r="P42" s="2">
        <f t="shared" si="5"/>
        <v>95</v>
      </c>
      <c r="Q42" s="2">
        <f t="shared" si="6"/>
        <v>95</v>
      </c>
      <c r="R42" s="2">
        <f>VLOOKUP(A42,[1]TDSheet!$A:$S,19,0)</f>
        <v>18.399999999999999</v>
      </c>
      <c r="S42" s="2">
        <f>VLOOKUP(A42,[1]TDSheet!$A:$T,20,0)</f>
        <v>1.6</v>
      </c>
      <c r="T42" s="2">
        <f>VLOOKUP(A42,[1]TDSheet!$A:$L,12,0)</f>
        <v>4.8</v>
      </c>
      <c r="V42" s="2">
        <f t="shared" si="7"/>
        <v>0</v>
      </c>
      <c r="W42" s="20">
        <f>VLOOKUP(A42,[1]TDSheet!$A:$W,23,0)</f>
        <v>16</v>
      </c>
    </row>
    <row r="43" spans="1:23" ht="21.95" customHeight="1" x14ac:dyDescent="0.2">
      <c r="A43" s="8" t="s">
        <v>48</v>
      </c>
      <c r="B43" s="8" t="s">
        <v>9</v>
      </c>
      <c r="C43" s="9">
        <v>-98</v>
      </c>
      <c r="D43" s="9">
        <v>98</v>
      </c>
      <c r="E43" s="9"/>
      <c r="F43" s="9"/>
      <c r="G43" s="20">
        <f>VLOOKUP(A43,[1]TDSheet!$A:$G,7,0)</f>
        <v>0</v>
      </c>
      <c r="I43" s="2">
        <f t="shared" si="3"/>
        <v>0</v>
      </c>
      <c r="J43" s="2">
        <f>VLOOKUP(A43,[1]TDSheet!$A:$X,24,0)*W43</f>
        <v>0</v>
      </c>
      <c r="L43" s="2">
        <f t="shared" si="4"/>
        <v>0</v>
      </c>
      <c r="M43" s="22"/>
      <c r="N43" s="22"/>
      <c r="P43" s="2" t="e">
        <f t="shared" si="5"/>
        <v>#DIV/0!</v>
      </c>
      <c r="Q43" s="2" t="e">
        <f t="shared" si="6"/>
        <v>#DIV/0!</v>
      </c>
      <c r="R43" s="2">
        <f>VLOOKUP(A43,[1]TDSheet!$A:$S,19,0)</f>
        <v>16</v>
      </c>
      <c r="S43" s="2">
        <f>VLOOKUP(A43,[1]TDSheet!$A:$T,20,0)</f>
        <v>0</v>
      </c>
      <c r="T43" s="2">
        <f>VLOOKUP(A43,[1]TDSheet!$A:$L,12,0)</f>
        <v>0</v>
      </c>
      <c r="U43" s="23" t="str">
        <f>VLOOKUP(A43,[1]TDSheet!$A:$U,21,0)</f>
        <v>устар.</v>
      </c>
      <c r="V43" s="2">
        <f t="shared" si="7"/>
        <v>0</v>
      </c>
      <c r="W43" s="20">
        <f>VLOOKUP(A43,[1]TDSheet!$A:$W,23,0)</f>
        <v>0</v>
      </c>
    </row>
    <row r="44" spans="1:23" ht="11.1" customHeight="1" x14ac:dyDescent="0.2">
      <c r="A44" s="8" t="s">
        <v>49</v>
      </c>
      <c r="B44" s="8" t="s">
        <v>9</v>
      </c>
      <c r="C44" s="9">
        <v>683</v>
      </c>
      <c r="D44" s="9"/>
      <c r="E44" s="9">
        <v>22</v>
      </c>
      <c r="F44" s="9">
        <v>640</v>
      </c>
      <c r="G44" s="20">
        <f>VLOOKUP(A44,[1]TDSheet!$A:$G,7,0)</f>
        <v>0.9</v>
      </c>
      <c r="H44" s="2">
        <f>VLOOKUP(A44,[2]Луганск!$A:$E,4,0)</f>
        <v>27</v>
      </c>
      <c r="I44" s="2">
        <f t="shared" si="3"/>
        <v>-5</v>
      </c>
      <c r="J44" s="2">
        <f>VLOOKUP(A44,[1]TDSheet!$A:$X,24,0)*W44</f>
        <v>0</v>
      </c>
      <c r="L44" s="2">
        <f t="shared" si="4"/>
        <v>7.333333333333333</v>
      </c>
      <c r="M44" s="22"/>
      <c r="N44" s="22"/>
      <c r="P44" s="2">
        <f t="shared" si="5"/>
        <v>87.27272727272728</v>
      </c>
      <c r="Q44" s="2">
        <f t="shared" si="6"/>
        <v>87.27272727272728</v>
      </c>
      <c r="R44" s="2">
        <f>VLOOKUP(A44,[1]TDSheet!$A:$S,19,0)</f>
        <v>74.2</v>
      </c>
      <c r="S44" s="2">
        <f>VLOOKUP(A44,[1]TDSheet!$A:$T,20,0)</f>
        <v>32.200000000000003</v>
      </c>
      <c r="T44" s="2">
        <f>VLOOKUP(A44,[1]TDSheet!$A:$L,12,0)</f>
        <v>33.200000000000003</v>
      </c>
      <c r="V44" s="2">
        <f t="shared" si="7"/>
        <v>0</v>
      </c>
      <c r="W44" s="20">
        <f>VLOOKUP(A44,[1]TDSheet!$A:$W,23,0)</f>
        <v>8</v>
      </c>
    </row>
    <row r="45" spans="1:23" ht="11.1" customHeight="1" x14ac:dyDescent="0.2">
      <c r="A45" s="8" t="s">
        <v>50</v>
      </c>
      <c r="B45" s="8" t="s">
        <v>9</v>
      </c>
      <c r="C45" s="9">
        <v>171</v>
      </c>
      <c r="D45" s="9"/>
      <c r="E45" s="9">
        <v>5</v>
      </c>
      <c r="F45" s="9">
        <v>163</v>
      </c>
      <c r="G45" s="20">
        <f>VLOOKUP(A45,[1]TDSheet!$A:$G,7,0)</f>
        <v>0.43</v>
      </c>
      <c r="H45" s="2">
        <f>VLOOKUP(A45,[2]Луганск!$A:$E,4,0)</f>
        <v>5</v>
      </c>
      <c r="I45" s="2">
        <f t="shared" si="3"/>
        <v>0</v>
      </c>
      <c r="J45" s="2">
        <f>VLOOKUP(A45,[1]TDSheet!$A:$X,24,0)*W45</f>
        <v>0</v>
      </c>
      <c r="L45" s="2">
        <f t="shared" si="4"/>
        <v>1.6666666666666667</v>
      </c>
      <c r="M45" s="22"/>
      <c r="N45" s="22"/>
      <c r="P45" s="2">
        <f t="shared" si="5"/>
        <v>97.8</v>
      </c>
      <c r="Q45" s="2">
        <f t="shared" si="6"/>
        <v>97.8</v>
      </c>
      <c r="R45" s="2">
        <f>VLOOKUP(A45,[1]TDSheet!$A:$S,19,0)</f>
        <v>19.600000000000001</v>
      </c>
      <c r="S45" s="2">
        <f>VLOOKUP(A45,[1]TDSheet!$A:$T,20,0)</f>
        <v>5.6</v>
      </c>
      <c r="T45" s="2">
        <f>VLOOKUP(A45,[1]TDSheet!$A:$L,12,0)</f>
        <v>5</v>
      </c>
      <c r="V45" s="2">
        <f t="shared" si="7"/>
        <v>0</v>
      </c>
      <c r="W45" s="20">
        <f>VLOOKUP(A45,[1]TDSheet!$A:$W,23,0)</f>
        <v>16</v>
      </c>
    </row>
    <row r="46" spans="1:23" ht="21.95" customHeight="1" x14ac:dyDescent="0.2">
      <c r="A46" s="8" t="s">
        <v>51</v>
      </c>
      <c r="B46" s="8" t="s">
        <v>19</v>
      </c>
      <c r="C46" s="9">
        <v>442.8</v>
      </c>
      <c r="D46" s="9"/>
      <c r="E46" s="9">
        <v>110</v>
      </c>
      <c r="F46" s="9">
        <v>287.8</v>
      </c>
      <c r="G46" s="20">
        <f>VLOOKUP(A46,[1]TDSheet!$A:$G,7,0)</f>
        <v>1</v>
      </c>
      <c r="H46" s="2">
        <f>VLOOKUP(A46,[2]Луганск!$A:$E,4,0)</f>
        <v>110</v>
      </c>
      <c r="I46" s="2">
        <f t="shared" si="3"/>
        <v>0</v>
      </c>
      <c r="J46" s="2">
        <f>VLOOKUP(A46,[1]TDSheet!$A:$X,24,0)*W46</f>
        <v>65</v>
      </c>
      <c r="L46" s="2">
        <f t="shared" si="4"/>
        <v>36.666666666666664</v>
      </c>
      <c r="M46" s="22">
        <f t="shared" ref="M46:M75" si="9">13*L46-J46-F46</f>
        <v>123.86666666666662</v>
      </c>
      <c r="N46" s="22"/>
      <c r="P46" s="2">
        <f t="shared" si="5"/>
        <v>13</v>
      </c>
      <c r="Q46" s="2">
        <f t="shared" si="6"/>
        <v>9.6218181818181829</v>
      </c>
      <c r="R46" s="2">
        <f>VLOOKUP(A46,[1]TDSheet!$A:$S,19,0)</f>
        <v>73.179999999999993</v>
      </c>
      <c r="S46" s="2">
        <f>VLOOKUP(A46,[1]TDSheet!$A:$T,20,0)</f>
        <v>43</v>
      </c>
      <c r="T46" s="2">
        <f>VLOOKUP(A46,[1]TDSheet!$A:$L,12,0)</f>
        <v>44</v>
      </c>
      <c r="V46" s="2">
        <f t="shared" si="7"/>
        <v>123.86666666666662</v>
      </c>
      <c r="W46" s="20">
        <f>VLOOKUP(A46,[1]TDSheet!$A:$W,23,0)</f>
        <v>5</v>
      </c>
    </row>
    <row r="47" spans="1:23" ht="11.1" customHeight="1" x14ac:dyDescent="0.2">
      <c r="A47" s="8" t="s">
        <v>52</v>
      </c>
      <c r="B47" s="8" t="s">
        <v>9</v>
      </c>
      <c r="C47" s="9">
        <v>647</v>
      </c>
      <c r="D47" s="9"/>
      <c r="E47" s="9">
        <v>25</v>
      </c>
      <c r="F47" s="9">
        <v>539</v>
      </c>
      <c r="G47" s="20">
        <f>VLOOKUP(A47,[1]TDSheet!$A:$G,7,0)</f>
        <v>0.9</v>
      </c>
      <c r="H47" s="2">
        <f>VLOOKUP(A47,[2]Луганск!$A:$E,4,0)</f>
        <v>25</v>
      </c>
      <c r="I47" s="2">
        <f t="shared" si="3"/>
        <v>0</v>
      </c>
      <c r="J47" s="2">
        <f>VLOOKUP(A47,[1]TDSheet!$A:$X,24,0)*W47</f>
        <v>0</v>
      </c>
      <c r="L47" s="2">
        <f t="shared" si="4"/>
        <v>8.3333333333333339</v>
      </c>
      <c r="M47" s="22"/>
      <c r="N47" s="22"/>
      <c r="P47" s="2">
        <f t="shared" si="5"/>
        <v>64.679999999999993</v>
      </c>
      <c r="Q47" s="2">
        <f t="shared" si="6"/>
        <v>64.679999999999993</v>
      </c>
      <c r="R47" s="2">
        <f>VLOOKUP(A47,[1]TDSheet!$A:$S,19,0)</f>
        <v>79.2</v>
      </c>
      <c r="S47" s="2">
        <f>VLOOKUP(A47,[1]TDSheet!$A:$T,20,0)</f>
        <v>33.200000000000003</v>
      </c>
      <c r="T47" s="2">
        <f>VLOOKUP(A47,[1]TDSheet!$A:$L,12,0)</f>
        <v>39.6</v>
      </c>
      <c r="V47" s="2">
        <f t="shared" si="7"/>
        <v>0</v>
      </c>
      <c r="W47" s="20">
        <f>VLOOKUP(A47,[1]TDSheet!$A:$W,23,0)</f>
        <v>8</v>
      </c>
    </row>
    <row r="48" spans="1:23" ht="11.1" customHeight="1" x14ac:dyDescent="0.2">
      <c r="A48" s="8" t="s">
        <v>53</v>
      </c>
      <c r="B48" s="8" t="s">
        <v>9</v>
      </c>
      <c r="C48" s="9">
        <v>136</v>
      </c>
      <c r="D48" s="9"/>
      <c r="E48" s="9">
        <v>8</v>
      </c>
      <c r="F48" s="9">
        <v>126</v>
      </c>
      <c r="G48" s="20">
        <f>VLOOKUP(A48,[1]TDSheet!$A:$G,7,0)</f>
        <v>0.43</v>
      </c>
      <c r="H48" s="2">
        <f>VLOOKUP(A48,[2]Луганск!$A:$E,4,0)</f>
        <v>8</v>
      </c>
      <c r="I48" s="2">
        <f t="shared" si="3"/>
        <v>0</v>
      </c>
      <c r="J48" s="2">
        <f>VLOOKUP(A48,[1]TDSheet!$A:$X,24,0)*W48</f>
        <v>0</v>
      </c>
      <c r="L48" s="2">
        <f t="shared" si="4"/>
        <v>2.6666666666666665</v>
      </c>
      <c r="M48" s="22"/>
      <c r="N48" s="22"/>
      <c r="P48" s="2">
        <f t="shared" si="5"/>
        <v>47.25</v>
      </c>
      <c r="Q48" s="2">
        <f t="shared" si="6"/>
        <v>47.25</v>
      </c>
      <c r="R48" s="2">
        <f>VLOOKUP(A48,[1]TDSheet!$A:$S,19,0)</f>
        <v>17.2</v>
      </c>
      <c r="S48" s="2">
        <f>VLOOKUP(A48,[1]TDSheet!$A:$T,20,0)</f>
        <v>4.2</v>
      </c>
      <c r="T48" s="2">
        <f>VLOOKUP(A48,[1]TDSheet!$A:$L,12,0)</f>
        <v>6.8</v>
      </c>
      <c r="V48" s="2">
        <f t="shared" si="7"/>
        <v>0</v>
      </c>
      <c r="W48" s="20">
        <f>VLOOKUP(A48,[1]TDSheet!$A:$W,23,0)</f>
        <v>16</v>
      </c>
    </row>
    <row r="49" spans="1:23" ht="11.1" customHeight="1" x14ac:dyDescent="0.2">
      <c r="A49" s="8" t="s">
        <v>54</v>
      </c>
      <c r="B49" s="8" t="s">
        <v>9</v>
      </c>
      <c r="C49" s="9">
        <v>8</v>
      </c>
      <c r="D49" s="9"/>
      <c r="E49" s="9"/>
      <c r="F49" s="9">
        <v>8</v>
      </c>
      <c r="G49" s="20">
        <f>VLOOKUP(A49,[1]TDSheet!$A:$G,7,0)</f>
        <v>0.8</v>
      </c>
      <c r="I49" s="2">
        <f t="shared" si="3"/>
        <v>0</v>
      </c>
      <c r="J49" s="2">
        <f>VLOOKUP(A49,[1]TDSheet!$A:$X,24,0)*W49</f>
        <v>0</v>
      </c>
      <c r="L49" s="2">
        <f t="shared" si="4"/>
        <v>0</v>
      </c>
      <c r="M49" s="22"/>
      <c r="N49" s="22"/>
      <c r="P49" s="2" t="e">
        <f t="shared" si="5"/>
        <v>#DIV/0!</v>
      </c>
      <c r="Q49" s="2" t="e">
        <f t="shared" si="6"/>
        <v>#DIV/0!</v>
      </c>
      <c r="R49" s="2">
        <f>VLOOKUP(A49,[1]TDSheet!$A:$S,19,0)</f>
        <v>8</v>
      </c>
      <c r="S49" s="2">
        <f>VLOOKUP(A49,[1]TDSheet!$A:$T,20,0)</f>
        <v>0</v>
      </c>
      <c r="T49" s="2">
        <f>VLOOKUP(A49,[1]TDSheet!$A:$L,12,0)</f>
        <v>0</v>
      </c>
      <c r="U49" s="25" t="s">
        <v>104</v>
      </c>
      <c r="V49" s="2">
        <f t="shared" si="7"/>
        <v>0</v>
      </c>
      <c r="W49" s="20">
        <f>VLOOKUP(A49,[1]TDSheet!$A:$W,23,0)</f>
        <v>8</v>
      </c>
    </row>
    <row r="50" spans="1:23" ht="21.95" customHeight="1" x14ac:dyDescent="0.2">
      <c r="A50" s="8" t="s">
        <v>55</v>
      </c>
      <c r="B50" s="8" t="s">
        <v>9</v>
      </c>
      <c r="C50" s="9">
        <v>-1</v>
      </c>
      <c r="D50" s="9">
        <v>1</v>
      </c>
      <c r="E50" s="9"/>
      <c r="F50" s="9"/>
      <c r="G50" s="20">
        <f>VLOOKUP(A50,[1]TDSheet!$A:$G,7,0)</f>
        <v>0.7</v>
      </c>
      <c r="I50" s="2">
        <f t="shared" si="3"/>
        <v>0</v>
      </c>
      <c r="J50" s="2">
        <f>VLOOKUP(A50,[1]TDSheet!$A:$X,24,0)*W50</f>
        <v>0</v>
      </c>
      <c r="L50" s="2">
        <f t="shared" si="4"/>
        <v>0</v>
      </c>
      <c r="M50" s="24">
        <v>16</v>
      </c>
      <c r="N50" s="22"/>
      <c r="P50" s="2" t="e">
        <f t="shared" si="5"/>
        <v>#DIV/0!</v>
      </c>
      <c r="Q50" s="2" t="e">
        <f t="shared" si="6"/>
        <v>#DIV/0!</v>
      </c>
      <c r="R50" s="2">
        <f>VLOOKUP(A50,[1]TDSheet!$A:$S,19,0)</f>
        <v>0.2</v>
      </c>
      <c r="S50" s="2">
        <f>VLOOKUP(A50,[1]TDSheet!$A:$T,20,0)</f>
        <v>0</v>
      </c>
      <c r="T50" s="2">
        <f>VLOOKUP(A50,[1]TDSheet!$A:$L,12,0)</f>
        <v>0</v>
      </c>
      <c r="V50" s="2">
        <f t="shared" si="7"/>
        <v>11.2</v>
      </c>
      <c r="W50" s="20">
        <f>VLOOKUP(A50,[1]TDSheet!$A:$W,23,0)</f>
        <v>8</v>
      </c>
    </row>
    <row r="51" spans="1:23" ht="11.1" customHeight="1" x14ac:dyDescent="0.2">
      <c r="A51" s="8" t="s">
        <v>56</v>
      </c>
      <c r="B51" s="8" t="s">
        <v>9</v>
      </c>
      <c r="C51" s="9">
        <v>209</v>
      </c>
      <c r="D51" s="9"/>
      <c r="E51" s="9">
        <v>21</v>
      </c>
      <c r="F51" s="9">
        <v>175</v>
      </c>
      <c r="G51" s="20">
        <f>VLOOKUP(A51,[1]TDSheet!$A:$G,7,0)</f>
        <v>0.7</v>
      </c>
      <c r="H51" s="2">
        <f>VLOOKUP(A51,[2]Луганск!$A:$E,4,0)</f>
        <v>22</v>
      </c>
      <c r="I51" s="2">
        <f t="shared" si="3"/>
        <v>-1</v>
      </c>
      <c r="J51" s="2">
        <f>VLOOKUP(A51,[1]TDSheet!$A:$X,24,0)*W51</f>
        <v>0</v>
      </c>
      <c r="L51" s="2">
        <f t="shared" si="4"/>
        <v>7</v>
      </c>
      <c r="M51" s="22"/>
      <c r="N51" s="22"/>
      <c r="P51" s="2">
        <f t="shared" si="5"/>
        <v>25</v>
      </c>
      <c r="Q51" s="2">
        <f t="shared" si="6"/>
        <v>25</v>
      </c>
      <c r="R51" s="2">
        <f>VLOOKUP(A51,[1]TDSheet!$A:$S,19,0)</f>
        <v>28.2</v>
      </c>
      <c r="S51" s="2">
        <f>VLOOKUP(A51,[1]TDSheet!$A:$T,20,0)</f>
        <v>15.2</v>
      </c>
      <c r="T51" s="2">
        <f>VLOOKUP(A51,[1]TDSheet!$A:$L,12,0)</f>
        <v>14.6</v>
      </c>
      <c r="V51" s="2">
        <f t="shared" si="7"/>
        <v>0</v>
      </c>
      <c r="W51" s="20">
        <f>VLOOKUP(A51,[1]TDSheet!$A:$W,23,0)</f>
        <v>8</v>
      </c>
    </row>
    <row r="52" spans="1:23" ht="11.1" customHeight="1" x14ac:dyDescent="0.2">
      <c r="A52" s="8" t="s">
        <v>57</v>
      </c>
      <c r="B52" s="8" t="s">
        <v>9</v>
      </c>
      <c r="C52" s="9">
        <v>145</v>
      </c>
      <c r="D52" s="9"/>
      <c r="E52" s="9">
        <v>3</v>
      </c>
      <c r="F52" s="9">
        <v>142</v>
      </c>
      <c r="G52" s="20">
        <f>VLOOKUP(A52,[1]TDSheet!$A:$G,7,0)</f>
        <v>0.43</v>
      </c>
      <c r="H52" s="2">
        <f>VLOOKUP(A52,[2]Луганск!$A:$E,4,0)</f>
        <v>3</v>
      </c>
      <c r="I52" s="2">
        <f t="shared" si="3"/>
        <v>0</v>
      </c>
      <c r="J52" s="2">
        <f>VLOOKUP(A52,[1]TDSheet!$A:$X,24,0)*W52</f>
        <v>0</v>
      </c>
      <c r="L52" s="2">
        <f t="shared" si="4"/>
        <v>1</v>
      </c>
      <c r="M52" s="22"/>
      <c r="N52" s="22"/>
      <c r="P52" s="2">
        <f t="shared" si="5"/>
        <v>142</v>
      </c>
      <c r="Q52" s="2">
        <f t="shared" si="6"/>
        <v>142</v>
      </c>
      <c r="R52" s="2">
        <f>VLOOKUP(A52,[1]TDSheet!$A:$S,19,0)</f>
        <v>13.4</v>
      </c>
      <c r="S52" s="2">
        <f>VLOOKUP(A52,[1]TDSheet!$A:$T,20,0)</f>
        <v>0</v>
      </c>
      <c r="T52" s="2">
        <f>VLOOKUP(A52,[1]TDSheet!$A:$L,12,0)</f>
        <v>0.8</v>
      </c>
      <c r="V52" s="2">
        <f t="shared" si="7"/>
        <v>0</v>
      </c>
      <c r="W52" s="20">
        <f>VLOOKUP(A52,[1]TDSheet!$A:$W,23,0)</f>
        <v>16</v>
      </c>
    </row>
    <row r="53" spans="1:23" ht="21.95" customHeight="1" x14ac:dyDescent="0.2">
      <c r="A53" s="8" t="s">
        <v>58</v>
      </c>
      <c r="B53" s="8" t="s">
        <v>9</v>
      </c>
      <c r="C53" s="9">
        <v>408</v>
      </c>
      <c r="D53" s="9"/>
      <c r="E53" s="9">
        <v>8</v>
      </c>
      <c r="F53" s="9">
        <v>395</v>
      </c>
      <c r="G53" s="20">
        <f>VLOOKUP(A53,[1]TDSheet!$A:$G,7,0)</f>
        <v>0.9</v>
      </c>
      <c r="H53" s="2">
        <f>VLOOKUP(A53,[2]Луганск!$A:$E,4,0)</f>
        <v>8</v>
      </c>
      <c r="I53" s="2">
        <f t="shared" si="3"/>
        <v>0</v>
      </c>
      <c r="J53" s="2">
        <f>VLOOKUP(A53,[1]TDSheet!$A:$X,24,0)*W53</f>
        <v>0</v>
      </c>
      <c r="L53" s="2">
        <f t="shared" si="4"/>
        <v>2.6666666666666665</v>
      </c>
      <c r="M53" s="22"/>
      <c r="N53" s="22"/>
      <c r="P53" s="2">
        <f t="shared" si="5"/>
        <v>148.125</v>
      </c>
      <c r="Q53" s="2">
        <f t="shared" si="6"/>
        <v>148.125</v>
      </c>
      <c r="R53" s="2">
        <f>VLOOKUP(A53,[1]TDSheet!$A:$S,19,0)</f>
        <v>53</v>
      </c>
      <c r="S53" s="2">
        <f>VLOOKUP(A53,[1]TDSheet!$A:$T,20,0)</f>
        <v>5.4</v>
      </c>
      <c r="T53" s="2">
        <f>VLOOKUP(A53,[1]TDSheet!$A:$L,12,0)</f>
        <v>10</v>
      </c>
      <c r="V53" s="2">
        <f t="shared" si="7"/>
        <v>0</v>
      </c>
      <c r="W53" s="20">
        <f>VLOOKUP(A53,[1]TDSheet!$A:$W,23,0)</f>
        <v>8</v>
      </c>
    </row>
    <row r="54" spans="1:23" ht="11.1" customHeight="1" x14ac:dyDescent="0.2">
      <c r="A54" s="8" t="s">
        <v>59</v>
      </c>
      <c r="B54" s="8" t="s">
        <v>9</v>
      </c>
      <c r="C54" s="9">
        <v>125</v>
      </c>
      <c r="D54" s="9"/>
      <c r="E54" s="9"/>
      <c r="F54" s="9">
        <v>125</v>
      </c>
      <c r="G54" s="20">
        <f>VLOOKUP(A54,[1]TDSheet!$A:$G,7,0)</f>
        <v>0.43</v>
      </c>
      <c r="I54" s="2">
        <f t="shared" si="3"/>
        <v>0</v>
      </c>
      <c r="J54" s="2">
        <f>VLOOKUP(A54,[1]TDSheet!$A:$X,24,0)*W54</f>
        <v>0</v>
      </c>
      <c r="L54" s="2">
        <f t="shared" si="4"/>
        <v>0</v>
      </c>
      <c r="M54" s="22"/>
      <c r="N54" s="22"/>
      <c r="P54" s="2" t="e">
        <f t="shared" si="5"/>
        <v>#DIV/0!</v>
      </c>
      <c r="Q54" s="2" t="e">
        <f t="shared" si="6"/>
        <v>#DIV/0!</v>
      </c>
      <c r="R54" s="2">
        <f>VLOOKUP(A54,[1]TDSheet!$A:$S,19,0)</f>
        <v>13.8</v>
      </c>
      <c r="S54" s="2">
        <f>VLOOKUP(A54,[1]TDSheet!$A:$T,20,0)</f>
        <v>0.4</v>
      </c>
      <c r="T54" s="2">
        <f>VLOOKUP(A54,[1]TDSheet!$A:$L,12,0)</f>
        <v>1</v>
      </c>
      <c r="V54" s="2">
        <f t="shared" si="7"/>
        <v>0</v>
      </c>
      <c r="W54" s="20">
        <f>VLOOKUP(A54,[1]TDSheet!$A:$W,23,0)</f>
        <v>16</v>
      </c>
    </row>
    <row r="55" spans="1:23" ht="21.95" customHeight="1" x14ac:dyDescent="0.2">
      <c r="A55" s="8" t="s">
        <v>60</v>
      </c>
      <c r="B55" s="8" t="s">
        <v>9</v>
      </c>
      <c r="C55" s="9">
        <v>368</v>
      </c>
      <c r="D55" s="9"/>
      <c r="E55" s="9">
        <v>13</v>
      </c>
      <c r="F55" s="9">
        <v>353</v>
      </c>
      <c r="G55" s="20">
        <f>VLOOKUP(A55,[1]TDSheet!$A:$G,7,0)</f>
        <v>0.9</v>
      </c>
      <c r="H55" s="2">
        <f>VLOOKUP(A55,[2]Луганск!$A:$E,4,0)</f>
        <v>13</v>
      </c>
      <c r="I55" s="2">
        <f t="shared" si="3"/>
        <v>0</v>
      </c>
      <c r="J55" s="2">
        <f>VLOOKUP(A55,[1]TDSheet!$A:$X,24,0)*W55</f>
        <v>0</v>
      </c>
      <c r="L55" s="2">
        <f t="shared" si="4"/>
        <v>4.333333333333333</v>
      </c>
      <c r="M55" s="22"/>
      <c r="N55" s="22"/>
      <c r="P55" s="2">
        <f t="shared" si="5"/>
        <v>81.461538461538467</v>
      </c>
      <c r="Q55" s="2">
        <f t="shared" si="6"/>
        <v>81.461538461538467</v>
      </c>
      <c r="R55" s="2">
        <f>VLOOKUP(A55,[1]TDSheet!$A:$S,19,0)</f>
        <v>51.2</v>
      </c>
      <c r="S55" s="2">
        <f>VLOOKUP(A55,[1]TDSheet!$A:$T,20,0)</f>
        <v>3.8</v>
      </c>
      <c r="T55" s="2">
        <f>VLOOKUP(A55,[1]TDSheet!$A:$L,12,0)</f>
        <v>8</v>
      </c>
      <c r="V55" s="2">
        <f t="shared" si="7"/>
        <v>0</v>
      </c>
      <c r="W55" s="20">
        <f>VLOOKUP(A55,[1]TDSheet!$A:$W,23,0)</f>
        <v>8</v>
      </c>
    </row>
    <row r="56" spans="1:23" ht="11.1" customHeight="1" x14ac:dyDescent="0.2">
      <c r="A56" s="8" t="s">
        <v>61</v>
      </c>
      <c r="B56" s="8" t="s">
        <v>19</v>
      </c>
      <c r="C56" s="9">
        <v>250</v>
      </c>
      <c r="D56" s="9"/>
      <c r="E56" s="9">
        <v>25</v>
      </c>
      <c r="F56" s="9">
        <v>205</v>
      </c>
      <c r="G56" s="20">
        <f>VLOOKUP(A56,[1]TDSheet!$A:$G,7,0)</f>
        <v>1</v>
      </c>
      <c r="H56" s="2">
        <f>VLOOKUP(A56,[2]Луганск!$A:$E,4,0)</f>
        <v>25</v>
      </c>
      <c r="I56" s="2">
        <f t="shared" si="3"/>
        <v>0</v>
      </c>
      <c r="J56" s="2">
        <f>VLOOKUP(A56,[1]TDSheet!$A:$X,24,0)*W56</f>
        <v>160</v>
      </c>
      <c r="L56" s="2">
        <f t="shared" si="4"/>
        <v>8.3333333333333339</v>
      </c>
      <c r="M56" s="22"/>
      <c r="N56" s="22"/>
      <c r="P56" s="2">
        <f t="shared" si="5"/>
        <v>43.8</v>
      </c>
      <c r="Q56" s="2">
        <f t="shared" si="6"/>
        <v>43.8</v>
      </c>
      <c r="R56" s="2">
        <f>VLOOKUP(A56,[1]TDSheet!$A:$S,19,0)</f>
        <v>28</v>
      </c>
      <c r="S56" s="2">
        <f>VLOOKUP(A56,[1]TDSheet!$A:$T,20,0)</f>
        <v>16</v>
      </c>
      <c r="T56" s="2">
        <f>VLOOKUP(A56,[1]TDSheet!$A:$L,12,0)</f>
        <v>32</v>
      </c>
      <c r="V56" s="2">
        <f t="shared" si="7"/>
        <v>0</v>
      </c>
      <c r="W56" s="20">
        <f>VLOOKUP(A56,[1]TDSheet!$A:$W,23,0)</f>
        <v>5</v>
      </c>
    </row>
    <row r="57" spans="1:23" ht="11.1" customHeight="1" x14ac:dyDescent="0.2">
      <c r="A57" s="8" t="s">
        <v>62</v>
      </c>
      <c r="B57" s="8" t="s">
        <v>9</v>
      </c>
      <c r="C57" s="9">
        <v>5</v>
      </c>
      <c r="D57" s="9"/>
      <c r="E57" s="9"/>
      <c r="F57" s="9">
        <v>5</v>
      </c>
      <c r="G57" s="20">
        <f>VLOOKUP(A57,[1]TDSheet!$A:$G,7,0)</f>
        <v>1</v>
      </c>
      <c r="I57" s="2">
        <f t="shared" si="3"/>
        <v>0</v>
      </c>
      <c r="J57" s="2">
        <f>VLOOKUP(A57,[1]TDSheet!$A:$X,24,0)*W57</f>
        <v>0</v>
      </c>
      <c r="L57" s="2">
        <f t="shared" si="4"/>
        <v>0</v>
      </c>
      <c r="M57" s="22"/>
      <c r="N57" s="22"/>
      <c r="P57" s="2" t="e">
        <f t="shared" si="5"/>
        <v>#DIV/0!</v>
      </c>
      <c r="Q57" s="2" t="e">
        <f t="shared" si="6"/>
        <v>#DIV/0!</v>
      </c>
      <c r="R57" s="2">
        <f>VLOOKUP(A57,[1]TDSheet!$A:$S,19,0)</f>
        <v>10</v>
      </c>
      <c r="S57" s="2">
        <f>VLOOKUP(A57,[1]TDSheet!$A:$T,20,0)</f>
        <v>0</v>
      </c>
      <c r="T57" s="2">
        <f>VLOOKUP(A57,[1]TDSheet!$A:$L,12,0)</f>
        <v>0</v>
      </c>
      <c r="U57" s="25" t="s">
        <v>104</v>
      </c>
      <c r="V57" s="2">
        <f t="shared" si="7"/>
        <v>0</v>
      </c>
      <c r="W57" s="20">
        <f>VLOOKUP(A57,[1]TDSheet!$A:$W,23,0)</f>
        <v>5</v>
      </c>
    </row>
    <row r="58" spans="1:23" ht="11.1" customHeight="1" x14ac:dyDescent="0.2">
      <c r="A58" s="8" t="s">
        <v>63</v>
      </c>
      <c r="B58" s="8" t="s">
        <v>9</v>
      </c>
      <c r="C58" s="9">
        <v>27</v>
      </c>
      <c r="D58" s="9"/>
      <c r="E58" s="9">
        <v>8</v>
      </c>
      <c r="F58" s="9">
        <v>18</v>
      </c>
      <c r="G58" s="20">
        <f>VLOOKUP(A58,[1]TDSheet!$A:$G,7,0)</f>
        <v>0.43</v>
      </c>
      <c r="H58" s="2">
        <f>VLOOKUP(A58,[2]Луганск!$A:$E,4,0)</f>
        <v>8</v>
      </c>
      <c r="I58" s="2">
        <f t="shared" si="3"/>
        <v>0</v>
      </c>
      <c r="J58" s="2">
        <f>VLOOKUP(A58,[1]TDSheet!$A:$X,24,0)*W58</f>
        <v>0</v>
      </c>
      <c r="L58" s="2">
        <f t="shared" si="4"/>
        <v>2.6666666666666665</v>
      </c>
      <c r="M58" s="22">
        <f t="shared" si="9"/>
        <v>16.666666666666664</v>
      </c>
      <c r="N58" s="22"/>
      <c r="P58" s="2">
        <f t="shared" si="5"/>
        <v>13</v>
      </c>
      <c r="Q58" s="2">
        <f t="shared" si="6"/>
        <v>6.75</v>
      </c>
      <c r="R58" s="2">
        <f>VLOOKUP(A58,[1]TDSheet!$A:$S,19,0)</f>
        <v>1.6</v>
      </c>
      <c r="S58" s="2">
        <f>VLOOKUP(A58,[1]TDSheet!$A:$T,20,0)</f>
        <v>1</v>
      </c>
      <c r="T58" s="2">
        <f>VLOOKUP(A58,[1]TDSheet!$A:$L,12,0)</f>
        <v>0</v>
      </c>
      <c r="V58" s="2">
        <f t="shared" si="7"/>
        <v>7.1666666666666652</v>
      </c>
      <c r="W58" s="20">
        <f>VLOOKUP(A58,[1]TDSheet!$A:$W,23,0)</f>
        <v>16</v>
      </c>
    </row>
    <row r="59" spans="1:23" ht="11.1" customHeight="1" x14ac:dyDescent="0.2">
      <c r="A59" s="8" t="s">
        <v>64</v>
      </c>
      <c r="B59" s="8" t="s">
        <v>9</v>
      </c>
      <c r="C59" s="9">
        <v>102</v>
      </c>
      <c r="D59" s="9"/>
      <c r="E59" s="9">
        <v>18</v>
      </c>
      <c r="F59" s="9">
        <v>83</v>
      </c>
      <c r="G59" s="20">
        <f>VLOOKUP(A59,[1]TDSheet!$A:$G,7,0)</f>
        <v>0.9</v>
      </c>
      <c r="H59" s="2">
        <f>VLOOKUP(A59,[2]Луганск!$A:$E,4,0)</f>
        <v>18</v>
      </c>
      <c r="I59" s="2">
        <f t="shared" si="3"/>
        <v>0</v>
      </c>
      <c r="J59" s="2">
        <f>VLOOKUP(A59,[1]TDSheet!$A:$X,24,0)*W59</f>
        <v>0</v>
      </c>
      <c r="L59" s="2">
        <f t="shared" si="4"/>
        <v>6</v>
      </c>
      <c r="M59" s="22"/>
      <c r="N59" s="22"/>
      <c r="P59" s="2">
        <f t="shared" si="5"/>
        <v>13.833333333333334</v>
      </c>
      <c r="Q59" s="2">
        <f t="shared" si="6"/>
        <v>13.833333333333334</v>
      </c>
      <c r="R59" s="2">
        <f>VLOOKUP(A59,[1]TDSheet!$A:$S,19,0)</f>
        <v>11.6</v>
      </c>
      <c r="S59" s="2">
        <f>VLOOKUP(A59,[1]TDSheet!$A:$T,20,0)</f>
        <v>0.8</v>
      </c>
      <c r="T59" s="2">
        <f>VLOOKUP(A59,[1]TDSheet!$A:$L,12,0)</f>
        <v>1.6</v>
      </c>
      <c r="V59" s="2">
        <f t="shared" si="7"/>
        <v>0</v>
      </c>
      <c r="W59" s="20">
        <f>VLOOKUP(A59,[1]TDSheet!$A:$W,23,0)</f>
        <v>8</v>
      </c>
    </row>
    <row r="60" spans="1:23" ht="11.1" customHeight="1" x14ac:dyDescent="0.2">
      <c r="A60" s="8" t="s">
        <v>65</v>
      </c>
      <c r="B60" s="8" t="s">
        <v>9</v>
      </c>
      <c r="C60" s="9">
        <v>12</v>
      </c>
      <c r="D60" s="9"/>
      <c r="E60" s="9"/>
      <c r="F60" s="9">
        <v>12</v>
      </c>
      <c r="G60" s="20">
        <f>VLOOKUP(A60,[1]TDSheet!$A:$G,7,0)</f>
        <v>0.2</v>
      </c>
      <c r="I60" s="2">
        <f t="shared" si="3"/>
        <v>0</v>
      </c>
      <c r="J60" s="2">
        <f>VLOOKUP(A60,[1]TDSheet!$A:$X,24,0)*W60</f>
        <v>0</v>
      </c>
      <c r="L60" s="2">
        <f t="shared" si="4"/>
        <v>0</v>
      </c>
      <c r="M60" s="22"/>
      <c r="N60" s="22"/>
      <c r="P60" s="2" t="e">
        <f t="shared" si="5"/>
        <v>#DIV/0!</v>
      </c>
      <c r="Q60" s="2" t="e">
        <f t="shared" si="6"/>
        <v>#DIV/0!</v>
      </c>
      <c r="R60" s="2">
        <f>VLOOKUP(A60,[1]TDSheet!$A:$S,19,0)</f>
        <v>12</v>
      </c>
      <c r="S60" s="2">
        <f>VLOOKUP(A60,[1]TDSheet!$A:$T,20,0)</f>
        <v>0</v>
      </c>
      <c r="T60" s="2">
        <f>VLOOKUP(A60,[1]TDSheet!$A:$L,12,0)</f>
        <v>0</v>
      </c>
      <c r="U60" s="25" t="s">
        <v>104</v>
      </c>
      <c r="V60" s="2">
        <f t="shared" si="7"/>
        <v>0</v>
      </c>
      <c r="W60" s="20">
        <f>VLOOKUP(A60,[1]TDSheet!$A:$W,23,0)</f>
        <v>12</v>
      </c>
    </row>
    <row r="61" spans="1:23" ht="21.95" customHeight="1" x14ac:dyDescent="0.2">
      <c r="A61" s="8" t="s">
        <v>66</v>
      </c>
      <c r="B61" s="8" t="s">
        <v>9</v>
      </c>
      <c r="C61" s="9">
        <v>8</v>
      </c>
      <c r="D61" s="9"/>
      <c r="E61" s="9"/>
      <c r="F61" s="9">
        <v>8</v>
      </c>
      <c r="G61" s="20">
        <f>VLOOKUP(A61,[1]TDSheet!$A:$G,7,0)</f>
        <v>0.2</v>
      </c>
      <c r="I61" s="2">
        <f t="shared" si="3"/>
        <v>0</v>
      </c>
      <c r="J61" s="2">
        <f>VLOOKUP(A61,[1]TDSheet!$A:$X,24,0)*W61</f>
        <v>0</v>
      </c>
      <c r="L61" s="2">
        <f t="shared" si="4"/>
        <v>0</v>
      </c>
      <c r="M61" s="22"/>
      <c r="N61" s="22"/>
      <c r="P61" s="2" t="e">
        <f t="shared" si="5"/>
        <v>#DIV/0!</v>
      </c>
      <c r="Q61" s="2" t="e">
        <f t="shared" si="6"/>
        <v>#DIV/0!</v>
      </c>
      <c r="R61" s="2">
        <f>VLOOKUP(A61,[1]TDSheet!$A:$S,19,0)</f>
        <v>12.8</v>
      </c>
      <c r="S61" s="2">
        <f>VLOOKUP(A61,[1]TDSheet!$A:$T,20,0)</f>
        <v>0</v>
      </c>
      <c r="T61" s="2">
        <f>VLOOKUP(A61,[1]TDSheet!$A:$L,12,0)</f>
        <v>0</v>
      </c>
      <c r="U61" s="25" t="s">
        <v>104</v>
      </c>
      <c r="V61" s="2">
        <f t="shared" si="7"/>
        <v>0</v>
      </c>
      <c r="W61" s="20">
        <f>VLOOKUP(A61,[1]TDSheet!$A:$W,23,0)</f>
        <v>8</v>
      </c>
    </row>
    <row r="62" spans="1:23" ht="21.95" customHeight="1" x14ac:dyDescent="0.2">
      <c r="A62" s="8" t="s">
        <v>67</v>
      </c>
      <c r="B62" s="8" t="s">
        <v>9</v>
      </c>
      <c r="C62" s="9">
        <v>8</v>
      </c>
      <c r="D62" s="9"/>
      <c r="E62" s="9"/>
      <c r="F62" s="9">
        <v>8</v>
      </c>
      <c r="G62" s="20">
        <f>VLOOKUP(A62,[1]TDSheet!$A:$G,7,0)</f>
        <v>0.2</v>
      </c>
      <c r="I62" s="2">
        <f t="shared" si="3"/>
        <v>0</v>
      </c>
      <c r="J62" s="2">
        <f>VLOOKUP(A62,[1]TDSheet!$A:$X,24,0)*W62</f>
        <v>0</v>
      </c>
      <c r="L62" s="2">
        <f t="shared" si="4"/>
        <v>0</v>
      </c>
      <c r="M62" s="22"/>
      <c r="N62" s="22"/>
      <c r="P62" s="2" t="e">
        <f t="shared" si="5"/>
        <v>#DIV/0!</v>
      </c>
      <c r="Q62" s="2" t="e">
        <f t="shared" si="6"/>
        <v>#DIV/0!</v>
      </c>
      <c r="R62" s="2">
        <f>VLOOKUP(A62,[1]TDSheet!$A:$S,19,0)</f>
        <v>16</v>
      </c>
      <c r="S62" s="2">
        <f>VLOOKUP(A62,[1]TDSheet!$A:$T,20,0)</f>
        <v>0</v>
      </c>
      <c r="T62" s="2">
        <f>VLOOKUP(A62,[1]TDSheet!$A:$L,12,0)</f>
        <v>0</v>
      </c>
      <c r="U62" s="25" t="s">
        <v>104</v>
      </c>
      <c r="V62" s="2">
        <f t="shared" si="7"/>
        <v>0</v>
      </c>
      <c r="W62" s="20">
        <f>VLOOKUP(A62,[1]TDSheet!$A:$W,23,0)</f>
        <v>8</v>
      </c>
    </row>
    <row r="63" spans="1:23" ht="11.1" customHeight="1" x14ac:dyDescent="0.2">
      <c r="A63" s="8" t="s">
        <v>68</v>
      </c>
      <c r="B63" s="8" t="s">
        <v>9</v>
      </c>
      <c r="C63" s="9">
        <v>165</v>
      </c>
      <c r="D63" s="9"/>
      <c r="E63" s="9">
        <v>28</v>
      </c>
      <c r="F63" s="9">
        <v>122</v>
      </c>
      <c r="G63" s="20">
        <f>VLOOKUP(A63,[1]TDSheet!$A:$G,7,0)</f>
        <v>0.25</v>
      </c>
      <c r="H63" s="2">
        <f>VLOOKUP(A63,[2]Луганск!$A:$E,4,0)</f>
        <v>28</v>
      </c>
      <c r="I63" s="2">
        <f t="shared" si="3"/>
        <v>0</v>
      </c>
      <c r="J63" s="2">
        <f>VLOOKUP(A63,[1]TDSheet!$A:$X,24,0)*W63</f>
        <v>96</v>
      </c>
      <c r="L63" s="2">
        <f t="shared" si="4"/>
        <v>9.3333333333333339</v>
      </c>
      <c r="M63" s="22"/>
      <c r="N63" s="22"/>
      <c r="P63" s="2">
        <f t="shared" si="5"/>
        <v>23.357142857142854</v>
      </c>
      <c r="Q63" s="2">
        <f t="shared" si="6"/>
        <v>23.357142857142854</v>
      </c>
      <c r="R63" s="2">
        <f>VLOOKUP(A63,[1]TDSheet!$A:$S,19,0)</f>
        <v>33.200000000000003</v>
      </c>
      <c r="S63" s="2">
        <f>VLOOKUP(A63,[1]TDSheet!$A:$T,20,0)</f>
        <v>30.4</v>
      </c>
      <c r="T63" s="2">
        <f>VLOOKUP(A63,[1]TDSheet!$A:$L,12,0)</f>
        <v>29.2</v>
      </c>
      <c r="V63" s="2">
        <f t="shared" si="7"/>
        <v>0</v>
      </c>
      <c r="W63" s="20">
        <f>VLOOKUP(A63,[1]TDSheet!$A:$W,23,0)</f>
        <v>12</v>
      </c>
    </row>
    <row r="64" spans="1:23" ht="11.1" customHeight="1" x14ac:dyDescent="0.2">
      <c r="A64" s="8" t="s">
        <v>69</v>
      </c>
      <c r="B64" s="8" t="s">
        <v>9</v>
      </c>
      <c r="C64" s="9">
        <v>697</v>
      </c>
      <c r="D64" s="9"/>
      <c r="E64" s="9">
        <v>10</v>
      </c>
      <c r="F64" s="9">
        <v>687</v>
      </c>
      <c r="G64" s="20">
        <f>VLOOKUP(A64,[1]TDSheet!$A:$G,7,0)</f>
        <v>0.3</v>
      </c>
      <c r="H64" s="2">
        <f>VLOOKUP(A64,[2]Луганск!$A:$E,4,0)</f>
        <v>9</v>
      </c>
      <c r="I64" s="2">
        <f t="shared" si="3"/>
        <v>1</v>
      </c>
      <c r="J64" s="2">
        <f>VLOOKUP(A64,[1]TDSheet!$A:$X,24,0)*W64</f>
        <v>0</v>
      </c>
      <c r="L64" s="2">
        <f t="shared" si="4"/>
        <v>3.3333333333333335</v>
      </c>
      <c r="M64" s="22"/>
      <c r="N64" s="22"/>
      <c r="P64" s="2">
        <f t="shared" si="5"/>
        <v>206.1</v>
      </c>
      <c r="Q64" s="2">
        <f t="shared" si="6"/>
        <v>206.1</v>
      </c>
      <c r="R64" s="2">
        <f>VLOOKUP(A64,[1]TDSheet!$A:$S,19,0)</f>
        <v>101.6</v>
      </c>
      <c r="S64" s="2">
        <f>VLOOKUP(A64,[1]TDSheet!$A:$T,20,0)</f>
        <v>4.4000000000000004</v>
      </c>
      <c r="T64" s="2">
        <f>VLOOKUP(A64,[1]TDSheet!$A:$L,12,0)</f>
        <v>2.8</v>
      </c>
      <c r="V64" s="2">
        <f t="shared" si="7"/>
        <v>0</v>
      </c>
      <c r="W64" s="20">
        <f>VLOOKUP(A64,[1]TDSheet!$A:$W,23,0)</f>
        <v>12</v>
      </c>
    </row>
    <row r="65" spans="1:23" ht="11.1" customHeight="1" x14ac:dyDescent="0.2">
      <c r="A65" s="8" t="s">
        <v>70</v>
      </c>
      <c r="B65" s="8" t="s">
        <v>9</v>
      </c>
      <c r="C65" s="9">
        <v>743</v>
      </c>
      <c r="D65" s="9"/>
      <c r="E65" s="9">
        <v>11</v>
      </c>
      <c r="F65" s="9">
        <v>720</v>
      </c>
      <c r="G65" s="20">
        <f>VLOOKUP(A65,[1]TDSheet!$A:$G,7,0)</f>
        <v>0.3</v>
      </c>
      <c r="H65" s="2">
        <f>VLOOKUP(A65,[2]Луганск!$A:$E,4,0)</f>
        <v>14</v>
      </c>
      <c r="I65" s="2">
        <f t="shared" si="3"/>
        <v>-3</v>
      </c>
      <c r="J65" s="2">
        <f>VLOOKUP(A65,[1]TDSheet!$A:$X,24,0)*W65</f>
        <v>0</v>
      </c>
      <c r="L65" s="2">
        <f t="shared" si="4"/>
        <v>3.6666666666666665</v>
      </c>
      <c r="M65" s="22"/>
      <c r="N65" s="22"/>
      <c r="P65" s="2">
        <f t="shared" si="5"/>
        <v>196.36363636363637</v>
      </c>
      <c r="Q65" s="2">
        <f t="shared" si="6"/>
        <v>196.36363636363637</v>
      </c>
      <c r="R65" s="2">
        <f>VLOOKUP(A65,[1]TDSheet!$A:$S,19,0)</f>
        <v>108.8</v>
      </c>
      <c r="S65" s="2">
        <f>VLOOKUP(A65,[1]TDSheet!$A:$T,20,0)</f>
        <v>4.8</v>
      </c>
      <c r="T65" s="2">
        <f>VLOOKUP(A65,[1]TDSheet!$A:$L,12,0)</f>
        <v>2.6</v>
      </c>
      <c r="V65" s="2">
        <f t="shared" si="7"/>
        <v>0</v>
      </c>
      <c r="W65" s="20">
        <f>VLOOKUP(A65,[1]TDSheet!$A:$W,23,0)</f>
        <v>12</v>
      </c>
    </row>
    <row r="66" spans="1:23" ht="11.1" customHeight="1" x14ac:dyDescent="0.2">
      <c r="A66" s="8" t="s">
        <v>71</v>
      </c>
      <c r="B66" s="8" t="s">
        <v>19</v>
      </c>
      <c r="C66" s="9">
        <v>54</v>
      </c>
      <c r="D66" s="9"/>
      <c r="E66" s="9">
        <v>34.200000000000003</v>
      </c>
      <c r="F66" s="9">
        <v>12.6</v>
      </c>
      <c r="G66" s="20">
        <f>VLOOKUP(A66,[1]TDSheet!$A:$G,7,0)</f>
        <v>1</v>
      </c>
      <c r="H66" s="2">
        <f>VLOOKUP(A66,[2]Луганск!$A:$E,4,0)</f>
        <v>33.799999999999997</v>
      </c>
      <c r="I66" s="2">
        <f t="shared" si="3"/>
        <v>0.40000000000000568</v>
      </c>
      <c r="J66" s="2">
        <f>VLOOKUP(A66,[1]TDSheet!$A:$X,24,0)*W66</f>
        <v>0</v>
      </c>
      <c r="L66" s="2">
        <f t="shared" si="4"/>
        <v>11.4</v>
      </c>
      <c r="M66" s="22">
        <f t="shared" si="9"/>
        <v>135.60000000000002</v>
      </c>
      <c r="N66" s="22"/>
      <c r="P66" s="2">
        <f t="shared" si="5"/>
        <v>13.000000000000002</v>
      </c>
      <c r="Q66" s="2">
        <f t="shared" si="6"/>
        <v>1.1052631578947367</v>
      </c>
      <c r="R66" s="2">
        <f>VLOOKUP(A66,[1]TDSheet!$A:$S,19,0)</f>
        <v>5.76</v>
      </c>
      <c r="S66" s="2">
        <f>VLOOKUP(A66,[1]TDSheet!$A:$T,20,0)</f>
        <v>2.16</v>
      </c>
      <c r="T66" s="2">
        <f>VLOOKUP(A66,[1]TDSheet!$A:$L,12,0)</f>
        <v>4.32</v>
      </c>
      <c r="V66" s="2">
        <f t="shared" si="7"/>
        <v>135.60000000000002</v>
      </c>
      <c r="W66" s="20">
        <f>VLOOKUP(A66,[1]TDSheet!$A:$W,23,0)</f>
        <v>1.8</v>
      </c>
    </row>
    <row r="67" spans="1:23" ht="11.1" customHeight="1" x14ac:dyDescent="0.2">
      <c r="A67" s="8" t="s">
        <v>72</v>
      </c>
      <c r="B67" s="8" t="s">
        <v>9</v>
      </c>
      <c r="C67" s="9">
        <v>199</v>
      </c>
      <c r="D67" s="9"/>
      <c r="E67" s="9">
        <v>8</v>
      </c>
      <c r="F67" s="9">
        <v>179</v>
      </c>
      <c r="G67" s="20">
        <f>VLOOKUP(A67,[1]TDSheet!$A:$G,7,0)</f>
        <v>0.2</v>
      </c>
      <c r="H67" s="2">
        <f>VLOOKUP(A67,[2]Луганск!$A:$E,4,0)</f>
        <v>6</v>
      </c>
      <c r="I67" s="2">
        <f t="shared" si="3"/>
        <v>2</v>
      </c>
      <c r="J67" s="2">
        <f>VLOOKUP(A67,[1]TDSheet!$A:$X,24,0)*W67</f>
        <v>0</v>
      </c>
      <c r="L67" s="2">
        <f t="shared" si="4"/>
        <v>2.6666666666666665</v>
      </c>
      <c r="M67" s="22"/>
      <c r="N67" s="22"/>
      <c r="P67" s="2">
        <f t="shared" si="5"/>
        <v>67.125</v>
      </c>
      <c r="Q67" s="2">
        <f t="shared" si="6"/>
        <v>67.125</v>
      </c>
      <c r="R67" s="2">
        <f>VLOOKUP(A67,[1]TDSheet!$A:$S,19,0)</f>
        <v>25.2</v>
      </c>
      <c r="S67" s="2">
        <f>VLOOKUP(A67,[1]TDSheet!$A:$T,20,0)</f>
        <v>8.8000000000000007</v>
      </c>
      <c r="T67" s="2">
        <f>VLOOKUP(A67,[1]TDSheet!$A:$L,12,0)</f>
        <v>5</v>
      </c>
      <c r="V67" s="2">
        <f t="shared" si="7"/>
        <v>0</v>
      </c>
      <c r="W67" s="20">
        <f>VLOOKUP(A67,[1]TDSheet!$A:$W,23,0)</f>
        <v>6</v>
      </c>
    </row>
    <row r="68" spans="1:23" ht="11.1" customHeight="1" x14ac:dyDescent="0.2">
      <c r="A68" s="8" t="s">
        <v>73</v>
      </c>
      <c r="B68" s="8" t="s">
        <v>9</v>
      </c>
      <c r="C68" s="9">
        <v>222</v>
      </c>
      <c r="D68" s="9"/>
      <c r="E68" s="9">
        <v>8</v>
      </c>
      <c r="F68" s="9">
        <v>202</v>
      </c>
      <c r="G68" s="20">
        <f>VLOOKUP(A68,[1]TDSheet!$A:$G,7,0)</f>
        <v>0.2</v>
      </c>
      <c r="H68" s="2">
        <f>VLOOKUP(A68,[2]Луганск!$A:$E,4,0)</f>
        <v>6</v>
      </c>
      <c r="I68" s="2">
        <f t="shared" si="3"/>
        <v>2</v>
      </c>
      <c r="J68" s="2">
        <f>VLOOKUP(A68,[1]TDSheet!$A:$X,24,0)*W68</f>
        <v>0</v>
      </c>
      <c r="L68" s="2">
        <f t="shared" si="4"/>
        <v>2.6666666666666665</v>
      </c>
      <c r="M68" s="22"/>
      <c r="N68" s="22"/>
      <c r="P68" s="2">
        <f t="shared" si="5"/>
        <v>75.75</v>
      </c>
      <c r="Q68" s="2">
        <f t="shared" si="6"/>
        <v>75.75</v>
      </c>
      <c r="R68" s="2">
        <f>VLOOKUP(A68,[1]TDSheet!$A:$S,19,0)</f>
        <v>30.6</v>
      </c>
      <c r="S68" s="2">
        <f>VLOOKUP(A68,[1]TDSheet!$A:$T,20,0)</f>
        <v>7</v>
      </c>
      <c r="T68" s="2">
        <f>VLOOKUP(A68,[1]TDSheet!$A:$L,12,0)</f>
        <v>5.6</v>
      </c>
      <c r="V68" s="2">
        <f t="shared" si="7"/>
        <v>0</v>
      </c>
      <c r="W68" s="20">
        <f>VLOOKUP(A68,[1]TDSheet!$A:$W,23,0)</f>
        <v>6</v>
      </c>
    </row>
    <row r="69" spans="1:23" ht="21.95" customHeight="1" x14ac:dyDescent="0.2">
      <c r="A69" s="8" t="s">
        <v>74</v>
      </c>
      <c r="B69" s="8" t="s">
        <v>9</v>
      </c>
      <c r="C69" s="9">
        <v>14</v>
      </c>
      <c r="D69" s="9"/>
      <c r="E69" s="9"/>
      <c r="F69" s="9">
        <v>14</v>
      </c>
      <c r="G69" s="20">
        <f>VLOOKUP(A69,[1]TDSheet!$A:$G,7,0)</f>
        <v>0.3</v>
      </c>
      <c r="I69" s="2">
        <f t="shared" si="3"/>
        <v>0</v>
      </c>
      <c r="J69" s="2">
        <f>VLOOKUP(A69,[1]TDSheet!$A:$X,24,0)*W69</f>
        <v>0</v>
      </c>
      <c r="L69" s="2">
        <f t="shared" si="4"/>
        <v>0</v>
      </c>
      <c r="M69" s="22"/>
      <c r="N69" s="22"/>
      <c r="P69" s="2" t="e">
        <f t="shared" si="5"/>
        <v>#DIV/0!</v>
      </c>
      <c r="Q69" s="2" t="e">
        <f t="shared" si="6"/>
        <v>#DIV/0!</v>
      </c>
      <c r="R69" s="2">
        <f>VLOOKUP(A69,[1]TDSheet!$A:$S,19,0)</f>
        <v>19.600000000000001</v>
      </c>
      <c r="S69" s="2">
        <f>VLOOKUP(A69,[1]TDSheet!$A:$T,20,0)</f>
        <v>0</v>
      </c>
      <c r="T69" s="2">
        <f>VLOOKUP(A69,[1]TDSheet!$A:$L,12,0)</f>
        <v>0</v>
      </c>
      <c r="U69" s="25" t="s">
        <v>104</v>
      </c>
      <c r="V69" s="2">
        <f t="shared" si="7"/>
        <v>0</v>
      </c>
      <c r="W69" s="20">
        <f>VLOOKUP(A69,[1]TDSheet!$A:$W,23,0)</f>
        <v>14</v>
      </c>
    </row>
    <row r="70" spans="1:23" ht="21.95" customHeight="1" x14ac:dyDescent="0.2">
      <c r="A70" s="8" t="s">
        <v>75</v>
      </c>
      <c r="B70" s="8" t="s">
        <v>9</v>
      </c>
      <c r="C70" s="9">
        <v>8</v>
      </c>
      <c r="D70" s="9"/>
      <c r="E70" s="9"/>
      <c r="F70" s="9">
        <v>8</v>
      </c>
      <c r="G70" s="20">
        <f>VLOOKUP(A70,[1]TDSheet!$A:$G,7,0)</f>
        <v>0.48</v>
      </c>
      <c r="I70" s="2">
        <f t="shared" si="3"/>
        <v>0</v>
      </c>
      <c r="J70" s="2">
        <f>VLOOKUP(A70,[1]TDSheet!$A:$X,24,0)*W70</f>
        <v>0</v>
      </c>
      <c r="L70" s="2">
        <f t="shared" si="4"/>
        <v>0</v>
      </c>
      <c r="M70" s="22"/>
      <c r="N70" s="22"/>
      <c r="P70" s="2" t="e">
        <f t="shared" si="5"/>
        <v>#DIV/0!</v>
      </c>
      <c r="Q70" s="2" t="e">
        <f t="shared" si="6"/>
        <v>#DIV/0!</v>
      </c>
      <c r="R70" s="2">
        <f>VLOOKUP(A70,[1]TDSheet!$A:$S,19,0)</f>
        <v>19.2</v>
      </c>
      <c r="S70" s="2">
        <f>VLOOKUP(A70,[1]TDSheet!$A:$T,20,0)</f>
        <v>0</v>
      </c>
      <c r="T70" s="2">
        <f>VLOOKUP(A70,[1]TDSheet!$A:$L,12,0)</f>
        <v>0</v>
      </c>
      <c r="U70" s="25" t="s">
        <v>104</v>
      </c>
      <c r="V70" s="2">
        <f t="shared" si="7"/>
        <v>0</v>
      </c>
      <c r="W70" s="20">
        <f>VLOOKUP(A70,[1]TDSheet!$A:$W,23,0)</f>
        <v>8</v>
      </c>
    </row>
    <row r="71" spans="1:23" ht="11.1" customHeight="1" x14ac:dyDescent="0.2">
      <c r="A71" s="8" t="s">
        <v>76</v>
      </c>
      <c r="B71" s="8" t="s">
        <v>9</v>
      </c>
      <c r="C71" s="9">
        <v>386</v>
      </c>
      <c r="D71" s="9"/>
      <c r="E71" s="9">
        <v>52</v>
      </c>
      <c r="F71" s="9">
        <v>305</v>
      </c>
      <c r="G71" s="20">
        <f>VLOOKUP(A71,[1]TDSheet!$A:$G,7,0)</f>
        <v>0.25</v>
      </c>
      <c r="H71" s="2">
        <f>VLOOKUP(A71,[2]Луганск!$A:$E,4,0)</f>
        <v>51</v>
      </c>
      <c r="I71" s="2">
        <f t="shared" ref="I71:I78" si="10">E71-H71</f>
        <v>1</v>
      </c>
      <c r="J71" s="2">
        <f>VLOOKUP(A71,[1]TDSheet!$A:$X,24,0)*W71</f>
        <v>0</v>
      </c>
      <c r="L71" s="2">
        <f t="shared" ref="L71:L78" si="11">E71/3</f>
        <v>17.333333333333332</v>
      </c>
      <c r="M71" s="22"/>
      <c r="N71" s="22"/>
      <c r="P71" s="2">
        <f t="shared" ref="P71:P78" si="12">(F71+J71+M71)/L71</f>
        <v>17.596153846153847</v>
      </c>
      <c r="Q71" s="2">
        <f t="shared" ref="Q71:Q78" si="13">(F71+J71)/L71</f>
        <v>17.596153846153847</v>
      </c>
      <c r="R71" s="2">
        <f>VLOOKUP(A71,[1]TDSheet!$A:$S,19,0)</f>
        <v>56.8</v>
      </c>
      <c r="S71" s="2">
        <f>VLOOKUP(A71,[1]TDSheet!$A:$T,20,0)</f>
        <v>36.200000000000003</v>
      </c>
      <c r="T71" s="2">
        <f>VLOOKUP(A71,[1]TDSheet!$A:$L,12,0)</f>
        <v>34.6</v>
      </c>
      <c r="V71" s="2">
        <f t="shared" ref="V71:V78" si="14">M71*G71</f>
        <v>0</v>
      </c>
      <c r="W71" s="20">
        <f>VLOOKUP(A71,[1]TDSheet!$A:$W,23,0)</f>
        <v>12</v>
      </c>
    </row>
    <row r="72" spans="1:23" ht="11.1" customHeight="1" x14ac:dyDescent="0.2">
      <c r="A72" s="8" t="s">
        <v>77</v>
      </c>
      <c r="B72" s="8" t="s">
        <v>9</v>
      </c>
      <c r="C72" s="9">
        <v>204</v>
      </c>
      <c r="D72" s="9"/>
      <c r="E72" s="9">
        <v>53</v>
      </c>
      <c r="F72" s="9">
        <v>124</v>
      </c>
      <c r="G72" s="20">
        <f>VLOOKUP(A72,[1]TDSheet!$A:$G,7,0)</f>
        <v>0.25</v>
      </c>
      <c r="H72" s="2">
        <f>VLOOKUP(A72,[2]Луганск!$A:$E,4,0)</f>
        <v>52</v>
      </c>
      <c r="I72" s="2">
        <f t="shared" si="10"/>
        <v>1</v>
      </c>
      <c r="J72" s="2">
        <f>VLOOKUP(A72,[1]TDSheet!$A:$X,24,0)*W72</f>
        <v>180</v>
      </c>
      <c r="L72" s="2">
        <f t="shared" si="11"/>
        <v>17.666666666666668</v>
      </c>
      <c r="M72" s="22"/>
      <c r="N72" s="22"/>
      <c r="P72" s="2">
        <f t="shared" si="12"/>
        <v>17.20754716981132</v>
      </c>
      <c r="Q72" s="2">
        <f t="shared" si="13"/>
        <v>17.20754716981132</v>
      </c>
      <c r="R72" s="2">
        <f>VLOOKUP(A72,[1]TDSheet!$A:$S,19,0)</f>
        <v>48.6</v>
      </c>
      <c r="S72" s="2">
        <f>VLOOKUP(A72,[1]TDSheet!$A:$T,20,0)</f>
        <v>49.6</v>
      </c>
      <c r="T72" s="2">
        <f>VLOOKUP(A72,[1]TDSheet!$A:$L,12,0)</f>
        <v>48.4</v>
      </c>
      <c r="V72" s="2">
        <f t="shared" si="14"/>
        <v>0</v>
      </c>
      <c r="W72" s="20">
        <f>VLOOKUP(A72,[1]TDSheet!$A:$W,23,0)</f>
        <v>12</v>
      </c>
    </row>
    <row r="73" spans="1:23" ht="11.1" customHeight="1" x14ac:dyDescent="0.2">
      <c r="A73" s="8" t="s">
        <v>78</v>
      </c>
      <c r="B73" s="8" t="s">
        <v>19</v>
      </c>
      <c r="C73" s="9">
        <v>86.4</v>
      </c>
      <c r="D73" s="9"/>
      <c r="E73" s="9">
        <v>18.899999999999999</v>
      </c>
      <c r="F73" s="9">
        <v>67.5</v>
      </c>
      <c r="G73" s="20">
        <f>VLOOKUP(A73,[1]TDSheet!$A:$G,7,0)</f>
        <v>1</v>
      </c>
      <c r="H73" s="2">
        <f>VLOOKUP(A73,[2]Луганск!$A:$E,4,0)</f>
        <v>18.899999999999999</v>
      </c>
      <c r="I73" s="2">
        <f t="shared" si="10"/>
        <v>0</v>
      </c>
      <c r="J73" s="2">
        <f>VLOOKUP(A73,[1]TDSheet!$A:$X,24,0)*W73</f>
        <v>0</v>
      </c>
      <c r="L73" s="2">
        <f t="shared" si="11"/>
        <v>6.3</v>
      </c>
      <c r="M73" s="22">
        <f t="shared" si="9"/>
        <v>14.399999999999991</v>
      </c>
      <c r="N73" s="22"/>
      <c r="P73" s="2">
        <f t="shared" si="12"/>
        <v>12.999999999999998</v>
      </c>
      <c r="Q73" s="2">
        <f t="shared" si="13"/>
        <v>10.714285714285715</v>
      </c>
      <c r="R73" s="2">
        <f>VLOOKUP(A73,[1]TDSheet!$A:$S,19,0)</f>
        <v>0</v>
      </c>
      <c r="S73" s="2">
        <f>VLOOKUP(A73,[1]TDSheet!$A:$T,20,0)</f>
        <v>1.6199999999999999</v>
      </c>
      <c r="T73" s="2">
        <f>VLOOKUP(A73,[1]TDSheet!$A:$L,12,0)</f>
        <v>1.08</v>
      </c>
      <c r="V73" s="2">
        <f t="shared" si="14"/>
        <v>14.399999999999991</v>
      </c>
      <c r="W73" s="20">
        <f>VLOOKUP(A73,[1]TDSheet!$A:$W,23,0)</f>
        <v>2.7</v>
      </c>
    </row>
    <row r="74" spans="1:23" ht="11.1" customHeight="1" x14ac:dyDescent="0.2">
      <c r="A74" s="8" t="s">
        <v>79</v>
      </c>
      <c r="B74" s="8" t="s">
        <v>19</v>
      </c>
      <c r="C74" s="9">
        <v>24</v>
      </c>
      <c r="D74" s="9"/>
      <c r="E74" s="9"/>
      <c r="F74" s="9">
        <v>4</v>
      </c>
      <c r="G74" s="20">
        <f>VLOOKUP(A74,[1]TDSheet!$A:$G,7,0)</f>
        <v>1</v>
      </c>
      <c r="H74" s="2">
        <f>VLOOKUP(A74,[2]Луганск!$A:$E,4,0)</f>
        <v>5</v>
      </c>
      <c r="I74" s="2">
        <f t="shared" si="10"/>
        <v>-5</v>
      </c>
      <c r="J74" s="2">
        <f>VLOOKUP(A74,[1]TDSheet!$A:$X,24,0)*W74</f>
        <v>230</v>
      </c>
      <c r="L74" s="2">
        <f t="shared" si="11"/>
        <v>0</v>
      </c>
      <c r="M74" s="22"/>
      <c r="N74" s="22"/>
      <c r="P74" s="2" t="e">
        <f t="shared" si="12"/>
        <v>#DIV/0!</v>
      </c>
      <c r="Q74" s="2" t="e">
        <f t="shared" si="13"/>
        <v>#DIV/0!</v>
      </c>
      <c r="R74" s="2">
        <f>VLOOKUP(A74,[1]TDSheet!$A:$S,19,0)</f>
        <v>14</v>
      </c>
      <c r="S74" s="2">
        <f>VLOOKUP(A74,[1]TDSheet!$A:$T,20,0)</f>
        <v>17</v>
      </c>
      <c r="T74" s="2">
        <f>VLOOKUP(A74,[1]TDSheet!$A:$L,12,0)</f>
        <v>28</v>
      </c>
      <c r="V74" s="2">
        <f t="shared" si="14"/>
        <v>0</v>
      </c>
      <c r="W74" s="20">
        <f>VLOOKUP(A74,[1]TDSheet!$A:$W,23,0)</f>
        <v>5</v>
      </c>
    </row>
    <row r="75" spans="1:23" ht="11.1" customHeight="1" x14ac:dyDescent="0.2">
      <c r="A75" s="8" t="s">
        <v>80</v>
      </c>
      <c r="B75" s="8" t="s">
        <v>9</v>
      </c>
      <c r="C75" s="9">
        <v>459</v>
      </c>
      <c r="D75" s="9"/>
      <c r="E75" s="9">
        <v>198</v>
      </c>
      <c r="F75" s="9">
        <v>240</v>
      </c>
      <c r="G75" s="20">
        <f>VLOOKUP(A75,[1]TDSheet!$A:$G,7,0)</f>
        <v>0.14000000000000001</v>
      </c>
      <c r="H75" s="2">
        <f>VLOOKUP(A75,[2]Луганск!$A:$E,4,0)</f>
        <v>245</v>
      </c>
      <c r="I75" s="2">
        <f t="shared" si="10"/>
        <v>-47</v>
      </c>
      <c r="J75" s="2">
        <f>VLOOKUP(A75,[1]TDSheet!$A:$X,24,0)*W75</f>
        <v>132</v>
      </c>
      <c r="L75" s="2">
        <f t="shared" si="11"/>
        <v>66</v>
      </c>
      <c r="M75" s="22">
        <f t="shared" si="9"/>
        <v>486</v>
      </c>
      <c r="N75" s="22"/>
      <c r="P75" s="2">
        <f t="shared" si="12"/>
        <v>13</v>
      </c>
      <c r="Q75" s="2">
        <f t="shared" si="13"/>
        <v>5.6363636363636367</v>
      </c>
      <c r="R75" s="2">
        <f>VLOOKUP(A75,[1]TDSheet!$A:$S,19,0)</f>
        <v>61.4</v>
      </c>
      <c r="S75" s="2">
        <f>VLOOKUP(A75,[1]TDSheet!$A:$T,20,0)</f>
        <v>61.6</v>
      </c>
      <c r="T75" s="2">
        <f>VLOOKUP(A75,[1]TDSheet!$A:$L,12,0)</f>
        <v>52</v>
      </c>
      <c r="V75" s="2">
        <f t="shared" si="14"/>
        <v>68.040000000000006</v>
      </c>
      <c r="W75" s="20">
        <f>VLOOKUP(A75,[1]TDSheet!$A:$W,23,0)</f>
        <v>22</v>
      </c>
    </row>
    <row r="76" spans="1:23" ht="11.1" customHeight="1" x14ac:dyDescent="0.2">
      <c r="A76" s="8" t="s">
        <v>8</v>
      </c>
      <c r="B76" s="8" t="s">
        <v>9</v>
      </c>
      <c r="C76" s="9">
        <v>-82</v>
      </c>
      <c r="D76" s="9">
        <v>82</v>
      </c>
      <c r="E76" s="9"/>
      <c r="F76" s="9"/>
      <c r="G76" s="20">
        <f>VLOOKUP(A76,[1]TDSheet!$A:$G,7,0)</f>
        <v>0</v>
      </c>
      <c r="I76" s="2">
        <f t="shared" si="10"/>
        <v>0</v>
      </c>
      <c r="J76" s="2">
        <f>VLOOKUP(A76,[1]TDSheet!$A:$X,24,0)*W76</f>
        <v>0</v>
      </c>
      <c r="L76" s="2">
        <f t="shared" si="11"/>
        <v>0</v>
      </c>
      <c r="M76" s="22"/>
      <c r="N76" s="22"/>
      <c r="P76" s="2" t="e">
        <f t="shared" si="12"/>
        <v>#DIV/0!</v>
      </c>
      <c r="Q76" s="2" t="e">
        <f t="shared" si="13"/>
        <v>#DIV/0!</v>
      </c>
      <c r="R76" s="2">
        <f>VLOOKUP(A76,[1]TDSheet!$A:$S,19,0)</f>
        <v>0</v>
      </c>
      <c r="S76" s="2">
        <f>VLOOKUP(A76,[1]TDSheet!$A:$T,20,0)</f>
        <v>0</v>
      </c>
      <c r="T76" s="2">
        <f>VLOOKUP(A76,[1]TDSheet!$A:$L,12,0)</f>
        <v>0</v>
      </c>
      <c r="V76" s="2">
        <f t="shared" si="14"/>
        <v>0</v>
      </c>
      <c r="W76" s="20">
        <f>VLOOKUP(A76,[1]TDSheet!$A:$W,23,0)</f>
        <v>0</v>
      </c>
    </row>
    <row r="77" spans="1:23" ht="11.1" customHeight="1" x14ac:dyDescent="0.2">
      <c r="A77" s="8" t="s">
        <v>10</v>
      </c>
      <c r="B77" s="8" t="s">
        <v>9</v>
      </c>
      <c r="C77" s="9">
        <v>-75</v>
      </c>
      <c r="D77" s="9">
        <v>75</v>
      </c>
      <c r="E77" s="9"/>
      <c r="F77" s="9"/>
      <c r="G77" s="20">
        <f>VLOOKUP(A77,[1]TDSheet!$A:$G,7,0)</f>
        <v>0</v>
      </c>
      <c r="I77" s="2">
        <f t="shared" si="10"/>
        <v>0</v>
      </c>
      <c r="J77" s="2">
        <f>VLOOKUP(A77,[1]TDSheet!$A:$X,24,0)*W77</f>
        <v>0</v>
      </c>
      <c r="L77" s="2">
        <f t="shared" si="11"/>
        <v>0</v>
      </c>
      <c r="M77" s="22"/>
      <c r="N77" s="22"/>
      <c r="P77" s="2" t="e">
        <f t="shared" si="12"/>
        <v>#DIV/0!</v>
      </c>
      <c r="Q77" s="2" t="e">
        <f t="shared" si="13"/>
        <v>#DIV/0!</v>
      </c>
      <c r="R77" s="2">
        <f>VLOOKUP(A77,[1]TDSheet!$A:$S,19,0)</f>
        <v>0.2</v>
      </c>
      <c r="S77" s="2">
        <f>VLOOKUP(A77,[1]TDSheet!$A:$T,20,0)</f>
        <v>0</v>
      </c>
      <c r="T77" s="2">
        <f>VLOOKUP(A77,[1]TDSheet!$A:$L,12,0)</f>
        <v>0</v>
      </c>
      <c r="V77" s="2">
        <f t="shared" si="14"/>
        <v>0</v>
      </c>
      <c r="W77" s="20">
        <f>VLOOKUP(A77,[1]TDSheet!$A:$W,23,0)</f>
        <v>0</v>
      </c>
    </row>
    <row r="78" spans="1:23" ht="11.1" customHeight="1" x14ac:dyDescent="0.2">
      <c r="A78" s="8" t="s">
        <v>103</v>
      </c>
      <c r="B78" s="8" t="s">
        <v>9</v>
      </c>
      <c r="C78" s="9"/>
      <c r="D78" s="9"/>
      <c r="E78" s="9"/>
      <c r="F78" s="9"/>
      <c r="G78" s="20">
        <f>VLOOKUP(A78,[1]TDSheet!$A:$G,7,0)</f>
        <v>0.25</v>
      </c>
      <c r="I78" s="2">
        <f t="shared" si="10"/>
        <v>0</v>
      </c>
      <c r="J78" s="2">
        <f>VLOOKUP(A78,[1]TDSheet!$A:$X,24,0)*W78</f>
        <v>12</v>
      </c>
      <c r="L78" s="2">
        <f t="shared" si="11"/>
        <v>0</v>
      </c>
      <c r="M78" s="22"/>
      <c r="N78" s="22"/>
      <c r="P78" s="2" t="e">
        <f t="shared" si="12"/>
        <v>#DIV/0!</v>
      </c>
      <c r="Q78" s="2" t="e">
        <f t="shared" si="13"/>
        <v>#DIV/0!</v>
      </c>
      <c r="R78" s="2">
        <f>VLOOKUP(A78,[1]TDSheet!$A:$S,19,0)</f>
        <v>0</v>
      </c>
      <c r="S78" s="2">
        <f>VLOOKUP(A78,[1]TDSheet!$A:$T,20,0)</f>
        <v>0</v>
      </c>
      <c r="T78" s="2">
        <f>VLOOKUP(A78,[1]TDSheet!$A:$L,12,0)</f>
        <v>0</v>
      </c>
      <c r="U78" s="2" t="str">
        <f>VLOOKUP(A78,[1]TDSheet!$A:$U,21,0)</f>
        <v>согласовал Химич</v>
      </c>
      <c r="V78" s="2">
        <f t="shared" si="14"/>
        <v>0</v>
      </c>
      <c r="W78" s="20">
        <f>VLOOKUP(A78,[1]TDSheet!$A:$W,23,0)</f>
        <v>12</v>
      </c>
    </row>
  </sheetData>
  <autoFilter ref="A3:Y78" xr:uid="{F8E5BD1B-2F20-4F71-9384-9CE3C4AC3FAB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2024-01-04T11:52:00Z</dcterms:modified>
</cp:coreProperties>
</file>